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7B3FC3D-AEC5-4B2D-AB80-5B4034E5E48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3" i="371" l="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H12" i="431"/>
  <c r="Q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C11" i="431"/>
  <c r="P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O9" i="431"/>
  <c r="Q11" i="431"/>
  <c r="Q19" i="431"/>
  <c r="Q12" i="431"/>
  <c r="C15" i="431"/>
  <c r="E17" i="431"/>
  <c r="F14" i="431"/>
  <c r="H16" i="431"/>
  <c r="I13" i="431"/>
  <c r="K15" i="431"/>
  <c r="L12" i="431"/>
  <c r="N14" i="431"/>
  <c r="O19" i="431"/>
  <c r="Q13" i="431"/>
  <c r="O13" i="431"/>
  <c r="P11" i="431"/>
  <c r="C19" i="431"/>
  <c r="G15" i="431"/>
  <c r="K11" i="431"/>
  <c r="L16" i="431"/>
  <c r="N18" i="431"/>
  <c r="Q17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17" i="431"/>
  <c r="P14" i="431"/>
  <c r="E9" i="431"/>
  <c r="G19" i="431"/>
  <c r="J18" i="431"/>
  <c r="M17" i="431"/>
  <c r="P16" i="431"/>
  <c r="P18" i="431"/>
  <c r="Q16" i="431"/>
  <c r="F10" i="431"/>
  <c r="J14" i="431"/>
  <c r="M13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D12" i="431"/>
  <c r="G11" i="431"/>
  <c r="J10" i="431"/>
  <c r="M9" i="431"/>
  <c r="O11" i="431"/>
  <c r="P10" i="431"/>
  <c r="P19" i="431"/>
  <c r="E13" i="431"/>
  <c r="I9" i="431"/>
  <c r="N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Q15" i="431"/>
  <c r="O14" i="431"/>
  <c r="D16" i="431"/>
  <c r="F18" i="431"/>
  <c r="I17" i="431"/>
  <c r="K19" i="431"/>
  <c r="O15" i="431"/>
  <c r="K8" i="431"/>
  <c r="D8" i="431"/>
  <c r="P8" i="431"/>
  <c r="N8" i="431"/>
  <c r="I8" i="431"/>
  <c r="E8" i="431"/>
  <c r="L8" i="431"/>
  <c r="H8" i="431"/>
  <c r="Q8" i="431"/>
  <c r="C8" i="431"/>
  <c r="F8" i="431"/>
  <c r="O8" i="431"/>
  <c r="M8" i="431"/>
  <c r="J8" i="431"/>
  <c r="G8" i="431"/>
  <c r="R15" i="431" l="1"/>
  <c r="S15" i="431"/>
  <c r="S14" i="431"/>
  <c r="R14" i="431"/>
  <c r="R16" i="431"/>
  <c r="S16" i="431"/>
  <c r="R17" i="431"/>
  <c r="S17" i="431"/>
  <c r="S13" i="431"/>
  <c r="R13" i="431"/>
  <c r="S12" i="431"/>
  <c r="R12" i="431"/>
  <c r="S19" i="431"/>
  <c r="R19" i="431"/>
  <c r="R11" i="431"/>
  <c r="S11" i="431"/>
  <c r="R18" i="431"/>
  <c r="S18" i="431"/>
  <c r="S10" i="431"/>
  <c r="R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<sst xmlns="http://schemas.openxmlformats.org/spreadsheetml/2006/main" count="42200" uniqueCount="6525">
  <si>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</si>
  <si>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</si>
  <si>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</si>
  <si>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</si>
  <si>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</si>
  <si>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</si>
  <si>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</si>
  <si>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</si>
  <si>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</si>
  <si>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</si>
  <si>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</si>
  <si>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</si>
  <si>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</si>
  <si>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</si>
  <si>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</si>
  <si>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</si>
  <si>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</si>
  <si>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</si>
  <si>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</si>
  <si>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</si>
  <si>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</si>
  <si>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</si>
  <si>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</si>
  <si>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</si>
  <si>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</si>
  <si>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</si>
  <si>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</si>
  <si>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</si>
  <si>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</si>
  <si>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</si>
  <si>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</si>
  <si>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</si>
  <si>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</si>
  <si>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</si>
  <si>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</si>
  <si>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</si>
  <si>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</si>
  <si>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</si>
  <si>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</si>
  <si>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</si>
  <si>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</si>
  <si>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</si>
  <si>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</si>
  <si>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</si>
  <si>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</si>
  <si>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</si>
  <si>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</si>
  <si>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</si>
  <si>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</si>
  <si>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</si>
  <si>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</si>
  <si>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</si>
  <si>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</si>
  <si>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</si>
  <si>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</si>
  <si>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</si>
  <si>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</si>
  <si>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</si>
  <si>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</si>
  <si>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</si>
  <si>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</si>
  <si>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</si>
  <si>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</si>
  <si>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</si>
  <si>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</si>
  <si>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</si>
  <si>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</si>
  <si>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</si>
  <si>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</si>
  <si>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</si>
  <si>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</si>
  <si>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</si>
  <si>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</si>
  <si>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</si>
  <si>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</si>
  <si>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</si>
  <si>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</si>
  <si>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</si>
  <si>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</si>
  <si>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</si>
  <si>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</si>
  <si>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</si>
  <si>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</si>
  <si>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</si>
  <si>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</si>
  <si>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</si>
  <si>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</si>
  <si>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</si>
  <si>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</si>
  <si>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</si>
  <si>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</si>
  <si>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</si>
  <si>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</si>
  <si>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</si>
  <si>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</si>
  <si>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</si>
  <si>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</si>
  <si>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</si>
  <si>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</si>
  <si>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</si>
  <si>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</si>
  <si>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</si>
  <si>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</si>
  <si>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</si>
  <si>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</si>
  <si>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</si>
  <si>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</si>
  <si>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</si>
  <si>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</si>
  <si>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</si>
  <si>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</si>
  <si>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</si>
  <si>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</si>
  <si>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</si>
  <si>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</si>
  <si>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</si>
  <si>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</si>
  <si>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</si>
  <si>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</si>
  <si>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</si>
  <si>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</si>
  <si>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</si>
  <si>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</si>
  <si>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</si>
  <si>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</si>
  <si>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</si>
  <si>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</si>
  <si>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</si>
  <si>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</si>
  <si>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</si>
  <si>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</si>
  <si>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</si>
  <si>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</si>
  <si>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</si>
  <si>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</si>
  <si>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</si>
  <si>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</si>
  <si>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</si>
  <si>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</si>
  <si>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</si>
  <si>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</si>
  <si>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</si>
  <si>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</si>
  <si>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</si>
  <si>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</si>
  <si>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</si>
  <si>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</si>
  <si>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</si>
  <si>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</si>
  <si>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</si>
  <si>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</si>
  <si>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</si>
  <si>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</si>
  <si>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</si>
  <si>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</si>
  <si>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</si>
  <si>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</si>
  <si>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</si>
  <si>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</si>
  <si>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</si>
  <si>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</si>
  <si>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</si>
  <si>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</si>
  <si>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</si>
  <si>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</si>
  <si>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</si>
  <si>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</si>
  <si>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</si>
  <si>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</si>
  <si>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</si>
  <si>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</si>
  <si>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</si>
  <si>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</si>
  <si>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</si>
  <si>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</si>
  <si>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</si>
  <si>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</si>
  <si>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</si>
  <si>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</si>
  <si>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</si>
  <si>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</si>
  <si>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</si>
  <si>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</si>
  <si>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</si>
  <si>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</si>
  <si>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</si>
  <si>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</si>
  <si>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</si>
  <si>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</si>
  <si>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</si>
  <si>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</si>
  <si>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</si>
  <si>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</si>
  <si>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</si>
  <si>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</si>
  <si>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</si>
  <si>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</si>
  <si>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</si>
  <si>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</si>
  <si>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</si>
  <si>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</si>
  <si>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</si>
  <si>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</si>
  <si>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</si>
  <si>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</si>
  <si>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</si>
  <si>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</si>
  <si>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</si>
  <si>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</si>
  <si>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</si>
  <si>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</si>
  <si>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</si>
  <si>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</si>
  <si>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</si>
  <si>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</si>
  <si>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</si>
  <si>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</si>
  <si>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</si>
  <si>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</si>
  <si>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</si>
  <si>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</si>
  <si>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</si>
  <si>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</si>
  <si>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</si>
  <si>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</si>
  <si>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</si>
  <si>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</si>
  <si>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</si>
  <si>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</si>
  <si>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</si>
  <si>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</si>
  <si>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</si>
  <si>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</si>
  <si>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</si>
  <si>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</si>
  <si>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</si>
  <si>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</si>
  <si>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</si>
  <si>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</si>
  <si>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</si>
  <si>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</si>
  <si>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</si>
  <si>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</si>
  <si>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</si>
  <si>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</si>
  <si>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</si>
  <si>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</si>
  <si>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</si>
  <si>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</si>
  <si>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</si>
  <si>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</si>
  <si>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</si>
  <si>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</si>
  <si>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</si>
  <si>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</si>
  <si>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</si>
  <si>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</si>
  <si>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</si>
  <si>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</si>
  <si>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</si>
  <si>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</si>
  <si>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</si>
  <si>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</si>
  <si>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</si>
  <si>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</si>
  <si>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</si>
  <si>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</si>
  <si>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</si>
  <si>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</si>
  <si>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</si>
  <si>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</si>
  <si>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</si>
  <si>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</si>
  <si>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</si>
  <si>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</si>
  <si>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</si>
  <si>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</si>
  <si>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</si>
  <si>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</si>
  <si>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</si>
  <si>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</si>
  <si>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</si>
  <si>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</si>
  <si>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</si>
  <si>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</si>
  <si>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</si>
  <si>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</si>
  <si>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</si>
  <si>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</si>
  <si>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</si>
  <si>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</si>
  <si>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</si>
  <si>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</si>
  <si>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</si>
  <si>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</si>
  <si>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</si>
  <si>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</si>
  <si>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</si>
  <si>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</si>
  <si>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</si>
  <si>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</si>
  <si>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</si>
  <si>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</si>
  <si>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</si>
  <si>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</si>
  <si>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</si>
  <si>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</si>
  <si>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</si>
  <si>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</si>
  <si>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</si>
  <si>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</si>
  <si>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</si>
  <si>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</si>
  <si>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</si>
  <si>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</si>
  <si>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</si>
  <si>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</si>
  <si>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</si>
  <si>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</si>
  <si>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</si>
  <si>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</si>
  <si>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</si>
  <si>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</si>
  <si>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</si>
  <si>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</si>
  <si>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</si>
  <si>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</si>
  <si>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</si>
  <si>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</si>
  <si>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</si>
  <si>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</si>
  <si>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</si>
  <si>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</si>
  <si>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</si>
  <si>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</si>
  <si>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</si>
  <si>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</si>
  <si>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</si>
  <si>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</si>
  <si>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</si>
  <si>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</si>
  <si>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</si>
  <si>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</si>
  <si>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</si>
  <si>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</si>
  <si>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</si>
  <si>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</si>
  <si>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</si>
  <si>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</si>
  <si>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</si>
  <si>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</si>
  <si>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</si>
  <si>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</si>
  <si>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</si>
  <si>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</si>
  <si>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</si>
  <si>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</si>
  <si>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</si>
  <si>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</si>
  <si>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</si>
  <si>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</si>
  <si>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</si>
  <si>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</si>
  <si>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</si>
  <si>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</si>
  <si>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</si>
  <si>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</si>
  <si>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</si>
  <si>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</si>
  <si>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</si>
  <si>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</si>
  <si>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</si>
  <si>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</si>
  <si>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</si>
  <si>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</si>
  <si>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</si>
  <si>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</si>
  <si>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</si>
  <si>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</si>
  <si>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</si>
  <si>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</si>
  <si>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</si>
  <si>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</si>
  <si>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</si>
  <si>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</si>
  <si>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</si>
  <si>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</si>
  <si>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</si>
  <si>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</si>
  <si>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</si>
  <si>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</si>
  <si>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</si>
  <si>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</si>
  <si>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</si>
  <si>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</si>
  <si>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</si>
  <si>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</si>
  <si>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</si>
  <si>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</si>
  <si>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</si>
  <si>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</si>
  <si>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</si>
  <si>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</si>
  <si>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</si>
  <si>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</si>
  <si>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</si>
  <si>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</si>
  <si>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</si>
  <si>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</si>
  <si>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</si>
  <si>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</si>
  <si>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</si>
  <si>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</si>
  <si>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</si>
  <si>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</si>
  <si>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</si>
  <si>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</si>
  <si>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</si>
  <si>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</si>
  <si>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</si>
  <si>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</si>
  <si>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</si>
  <si>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</si>
  <si>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</si>
  <si>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</si>
  <si>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</si>
  <si>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</si>
  <si>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</si>
  <si>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</si>
  <si>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</si>
  <si>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</si>
  <si>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</si>
  <si>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</si>
  <si>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</si>
  <si>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</si>
  <si>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</si>
  <si>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</si>
  <si>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</si>
  <si>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</si>
  <si>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</si>
  <si>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</si>
  <si>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</si>
  <si>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</si>
  <si>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</si>
  <si>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</si>
  <si>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</si>
  <si>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</si>
  <si>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</si>
  <si>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</si>
  <si>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</si>
  <si>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</si>
  <si>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</si>
  <si>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</si>
  <si>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</si>
  <si>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</si>
  <si>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</si>
  <si>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</si>
  <si>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</si>
  <si>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</si>
  <si>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</si>
  <si>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</si>
  <si>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</si>
  <si>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</si>
  <si>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</si>
  <si>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</si>
  <si>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</si>
  <si>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</si>
  <si>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</si>
  <si>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</si>
  <si>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</si>
  <si>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</si>
  <si>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</si>
  <si>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</si>
  <si>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</si>
  <si>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</si>
  <si>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</si>
  <si>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</si>
  <si>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</si>
  <si>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</si>
  <si>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</si>
  <si>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</si>
  <si>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</si>
  <si>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</si>
  <si>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</si>
  <si>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</si>
  <si>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</si>
  <si>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</si>
  <si>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</si>
  <si>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</si>
  <si>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</si>
  <si>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</si>
  <si>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</si>
  <si>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</si>
  <si>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</si>
  <si>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</si>
  <si>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</si>
  <si>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</si>
  <si>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</si>
  <si>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</si>
  <si>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</si>
  <si>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</si>
  <si>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</si>
  <si>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</si>
  <si>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</si>
  <si>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</si>
  <si>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</si>
  <si>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</si>
  <si>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</si>
  <si>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</si>
  <si>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</si>
  <si>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</si>
  <si>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</si>
  <si>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</si>
  <si>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</si>
  <si>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</si>
  <si>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</si>
  <si>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</si>
  <si>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</si>
  <si>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</si>
  <si>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</si>
  <si>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</si>
  <si>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</si>
  <si>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</si>
  <si>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</si>
  <si>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</si>
  <si>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</si>
  <si>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</si>
  <si>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</si>
  <si>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</si>
  <si>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</si>
  <si>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</si>
  <si>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</si>
  <si>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</si>
  <si>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</si>
  <si>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</si>
  <si>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</si>
  <si>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</si>
  <si>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</si>
  <si>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</si>
  <si>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</si>
  <si>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</si>
  <si>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</si>
  <si>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</si>
  <si>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</si>
  <si>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</si>
  <si>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</si>
  <si>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</si>
  <si>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</si>
  <si>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</si>
  <si>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</si>
  <si>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</si>
  <si>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</si>
  <si>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</si>
  <si>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</si>
  <si>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</si>
  <si>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</si>
  <si>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</si>
  <si>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</si>
  <si>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</si>
  <si>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</si>
  <si>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</si>
  <si>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</si>
  <si>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</si>
  <si>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</si>
  <si>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</si>
  <si>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</si>
  <si>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</si>
  <si>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</si>
  <si>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</si>
  <si>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</si>
  <si>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</si>
  <si>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</si>
  <si>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</si>
  <si>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</si>
  <si>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</si>
  <si>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</si>
  <si>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</si>
  <si>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</si>
  <si>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</si>
  <si>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</si>
  <si>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</si>
  <si>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</si>
  <si>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</si>
  <si>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</si>
  <si>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</si>
  <si>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</si>
  <si>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</si>
  <si>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</si>
  <si>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</si>
  <si>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</si>
  <si>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</si>
  <si>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</si>
  <si>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</si>
  <si>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</si>
  <si>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</si>
  <si>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</si>
  <si>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</si>
  <si>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ACIDUM FOLICUM LECIVA</t>
  </si>
  <si>
    <t>DRG 30X10MG</t>
  </si>
  <si>
    <t>P</t>
  </si>
  <si>
    <t>ACTRAPID PENFILL 100IU/ML</t>
  </si>
  <si>
    <t>INJ SOL 5X3ML</t>
  </si>
  <si>
    <t>ADRENALIN BRADEX</t>
  </si>
  <si>
    <t>1MG/ML INJ SOL 10X1ML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</si>
  <si>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</si>
  <si>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</si>
  <si>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</si>
  <si>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</si>
  <si>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</si>
  <si>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</si>
  <si>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</si>
  <si>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AGEN 10</t>
  </si>
  <si>
    <t>POR TBL NOB 30X10MG</t>
  </si>
  <si>
    <t>POR TBL NOB 90X10MG</t>
  </si>
  <si>
    <t>AGEN 5</t>
  </si>
  <si>
    <t>POR TBL NOB 30X5MG</t>
  </si>
  <si>
    <t>POR TBL NOB 90X5MG</t>
  </si>
  <si>
    <t>AIRFLUSAN FORSPIRO 50 MIKROGRAMŮ/250 MIKROGRAMŮ</t>
  </si>
  <si>
    <t>INH PLV DOS 1X60DÁV</t>
  </si>
  <si>
    <t>AIRFLUSAN FORSPIRO 50 MIKROGRAMŮ/500 MIKROGRAMŮ</t>
  </si>
  <si>
    <t>AKINETON</t>
  </si>
  <si>
    <t>POR TBL NOB 50X2MG</t>
  </si>
  <si>
    <t>ALGIFEN NEO</t>
  </si>
  <si>
    <t>POR GTT SOL 1X50ML</t>
  </si>
  <si>
    <t>ALLOPURINOL APOTEX</t>
  </si>
  <si>
    <t>300MG TBL NOB 30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</si>
  <si>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</si>
  <si>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</si>
  <si>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</si>
  <si>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</si>
  <si>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</si>
  <si>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</si>
  <si>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AMESOS 10 MG/5 MG TABLETY</t>
  </si>
  <si>
    <t>POR TBL NOB 30</t>
  </si>
  <si>
    <t>AMITRIPTYLIN-SLOVAKOFARMA</t>
  </si>
  <si>
    <t>25MG TBL FLM 50</t>
  </si>
  <si>
    <t>ANAGRELID STADA</t>
  </si>
  <si>
    <t>0,5MG CPS DUR 100</t>
  </si>
  <si>
    <t>ANOPYRIN</t>
  </si>
  <si>
    <t>100MG TBL NOB 60(6X10)</t>
  </si>
  <si>
    <t>ANOPYRIN 100MG</t>
  </si>
  <si>
    <t>TBL 20X100MG</t>
  </si>
  <si>
    <t>APO-PAROX</t>
  </si>
  <si>
    <t>APO-SIMVA 10</t>
  </si>
  <si>
    <t>POR TBL FLM 30X10MG</t>
  </si>
  <si>
    <t>AQUA PRO INJECTIONE BRAUN</t>
  </si>
  <si>
    <t>PAR LQF 20X100ML-PE</t>
  </si>
  <si>
    <t>ARGOFAN</t>
  </si>
  <si>
    <t>150MG TBL PRO 30</t>
  </si>
  <si>
    <t>75MG TBL PRO 30</t>
  </si>
  <si>
    <t>ASACOL ENEMA 4 G</t>
  </si>
  <si>
    <t>RCT SUS 7X100ML/4GM</t>
  </si>
  <si>
    <t>ASCORUTIN (BLISTR)</t>
  </si>
  <si>
    <t>TBL OBD 50</t>
  </si>
  <si>
    <t>ATARALGIN</t>
  </si>
  <si>
    <t>POR TBL NOB 20</t>
  </si>
  <si>
    <t>ATENOLOL AL 50</t>
  </si>
  <si>
    <t>POR TBL NOB 30X50MG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</si>
  <si>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</si>
  <si>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</si>
  <si>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</si>
  <si>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</si>
  <si>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</si>
  <si>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</si>
  <si>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</si>
  <si>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POR TBL NOB 30X100MG</t>
  </si>
  <si>
    <t>BACLOFEN</t>
  </si>
  <si>
    <t>TBL 50X25MG</t>
  </si>
  <si>
    <t>TBL 50X10MG</t>
  </si>
  <si>
    <t>BELOSALIC</t>
  </si>
  <si>
    <t>DRM UNG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</si>
  <si>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</si>
  <si>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</si>
  <si>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</si>
  <si>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</si>
  <si>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</si>
  <si>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</si>
  <si>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</si>
  <si>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BETAHISTIN ACTAVIS</t>
  </si>
  <si>
    <t>16MG TBL NOB 60</t>
  </si>
  <si>
    <t>BETAHISTIN-RATIOPHARM 16 MG</t>
  </si>
  <si>
    <t>POR TBL NOB 60X16MG</t>
  </si>
  <si>
    <t>BETALOC SR</t>
  </si>
  <si>
    <t>200MG TBL PRO 100</t>
  </si>
  <si>
    <t>200MG TBL PRO 30</t>
  </si>
  <si>
    <t>BETALOC ZOK</t>
  </si>
  <si>
    <t>25MG TBL PRO 100</t>
  </si>
  <si>
    <t>50MG TBL PRO 100</t>
  </si>
  <si>
    <t>25MG TBL PRO 28</t>
  </si>
  <si>
    <t>50MG TBL PRO 30</t>
  </si>
  <si>
    <t>BETALOC ZOK 100 MG</t>
  </si>
  <si>
    <t>TBL RET 30X100MG</t>
  </si>
  <si>
    <t>BETASERC 16</t>
  </si>
  <si>
    <t>BINOCRIT 30000 IU/0,75ML</t>
  </si>
  <si>
    <t>SDR+IVN INJ SOL 1X0.75ML</t>
  </si>
  <si>
    <t>BIOFENAC 100 MG POTAHOVANÉ TABLETY</t>
  </si>
  <si>
    <t>POR TBL FLM 20X100MG</t>
  </si>
  <si>
    <t>Biopron9 tob.60+20</t>
  </si>
  <si>
    <t>BISACODYL</t>
  </si>
  <si>
    <t>DRG 105X5MG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</si>
  <si>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</si>
  <si>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</si>
  <si>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</si>
  <si>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</si>
  <si>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</si>
  <si>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</si>
  <si>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</si>
  <si>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</si>
  <si>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</si>
  <si>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POR TBL FLM 100X5MG</t>
  </si>
  <si>
    <t>5MG TBL FLM 30</t>
  </si>
  <si>
    <t>BISTON</t>
  </si>
  <si>
    <t>200MG TBL NOB 50</t>
  </si>
  <si>
    <t>B-komplex forte 100tbl. Zentiva</t>
  </si>
  <si>
    <t>B-Komplex forte Zentiva drg.20</t>
  </si>
  <si>
    <t>B-komplex Zentiva 30drg</t>
  </si>
  <si>
    <t>B-komplex Zentiva drg.100 Glass</t>
  </si>
  <si>
    <t>BRETARIS GENUAIR 322 MCG</t>
  </si>
  <si>
    <t>INH PLV 1X60DÁV</t>
  </si>
  <si>
    <t>BRINTELLIX 10 MG</t>
  </si>
  <si>
    <t>POR TBL FLM 28X10MG</t>
  </si>
  <si>
    <t>BRUMARE 1 MG/ML NOSNÍ SPREJ, ROZTOK</t>
  </si>
  <si>
    <t>NAS SPR SOL 1X10ML/10MG</t>
  </si>
  <si>
    <t>BURONIL 25 MG</t>
  </si>
  <si>
    <t>POR TBL OBD 50X25MG</t>
  </si>
  <si>
    <t xml:space="preserve">BUSCOPAN </t>
  </si>
  <si>
    <t>INJ 5X1ML/20MG</t>
  </si>
  <si>
    <t>BUSCOPAN</t>
  </si>
  <si>
    <t>10MG TBL OBD 20</t>
  </si>
  <si>
    <t>CALCICHEW D3</t>
  </si>
  <si>
    <t>CTB 60</t>
  </si>
  <si>
    <t>CTB 20</t>
  </si>
  <si>
    <t>CALCICHEW D3 JAHODA 500 MG/400 IU ŽVÝKACÍ TABLETY</t>
  </si>
  <si>
    <t>POR TBL MND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</si>
  <si>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</si>
  <si>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</si>
  <si>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</si>
  <si>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</si>
  <si>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</si>
  <si>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</si>
  <si>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CARBOSORB</t>
  </si>
  <si>
    <t>320MG TBL NOB 20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</si>
  <si>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</si>
  <si>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</si>
  <si>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</si>
  <si>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</si>
  <si>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</si>
  <si>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</si>
  <si>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</si>
  <si>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</si>
  <si>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</si>
  <si>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</si>
  <si>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</si>
  <si>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</si>
  <si>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</si>
  <si>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CARZAP 8 MG</t>
  </si>
  <si>
    <t>POR TBL NOB 28X8MG</t>
  </si>
  <si>
    <t>CARZAP HCT 16 MG/12,5 MG  TABLETY</t>
  </si>
  <si>
    <t>CAVINTON FORTE</t>
  </si>
  <si>
    <t>CERNEVIT</t>
  </si>
  <si>
    <t>INJ PLV SOL10X750MG</t>
  </si>
  <si>
    <t>CEZERA 5 MG</t>
  </si>
  <si>
    <t>POR TBL FLM 90X5MG</t>
  </si>
  <si>
    <t>POR TBL FLM 30X5MG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</si>
  <si>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</si>
  <si>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</si>
  <si>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</si>
  <si>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</si>
  <si>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</si>
  <si>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</si>
  <si>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10X0.2ML/2KU</t>
  </si>
  <si>
    <t>COAXIL</t>
  </si>
  <si>
    <t>TBL OBD 90X12.5MG</t>
  </si>
  <si>
    <t>COLCHICUM-DISPERT</t>
  </si>
  <si>
    <t>POR TBL OBD 20X500RG</t>
  </si>
  <si>
    <t>CONDROSULF 800</t>
  </si>
  <si>
    <t>TBL OBD 30X800MG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</si>
  <si>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</si>
  <si>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</si>
  <si>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</si>
  <si>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</si>
  <si>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</si>
  <si>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</si>
  <si>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</si>
  <si>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</si>
  <si>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</si>
  <si>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</si>
  <si>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</si>
  <si>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</si>
  <si>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</si>
  <si>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CORSODYL</t>
  </si>
  <si>
    <t>1% STM GEL 1X50G</t>
  </si>
  <si>
    <t>CORVATON FORTE</t>
  </si>
  <si>
    <t>TBL 30X4MG</t>
  </si>
  <si>
    <t>COSYREL 5MG/5MG</t>
  </si>
  <si>
    <t xml:space="preserve">TBL FLM 30 </t>
  </si>
  <si>
    <t>CYMBALTA 60 MG</t>
  </si>
  <si>
    <t>POR CPS ETD 28X60MG</t>
  </si>
  <si>
    <t>DAXAS 500 MCG</t>
  </si>
  <si>
    <t>POR TBL FLM 30X500RG</t>
  </si>
  <si>
    <t>DEPAKINE CHRONO 500MG(PULENE)</t>
  </si>
  <si>
    <t>TBL RET 30X500MG</t>
  </si>
  <si>
    <t>DETRALEX</t>
  </si>
  <si>
    <t>POR TBL FLM 60</t>
  </si>
  <si>
    <t>POR TBL FLM 120X500MG</t>
  </si>
  <si>
    <t>TBL OBD 30</t>
  </si>
  <si>
    <t>DEXAMED</t>
  </si>
  <si>
    <t>INJ 10X2ML/8MG</t>
  </si>
  <si>
    <t>DIAPREL MR</t>
  </si>
  <si>
    <t>30MG TBL RET 60</t>
  </si>
  <si>
    <t>DIAZEPAM DESITIN RECTAL TUBE</t>
  </si>
  <si>
    <t>ENM 5X2.5ML/10MG</t>
  </si>
  <si>
    <t>DIAZEPAM SLOVAKOFARMA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</si>
  <si>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</si>
  <si>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</si>
  <si>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</si>
  <si>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</si>
  <si>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</si>
  <si>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</si>
  <si>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</si>
  <si>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</si>
  <si>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</si>
  <si>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</si>
  <si>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</si>
  <si>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</si>
  <si>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100 SR</t>
  </si>
  <si>
    <t>POR TBL PRO 20X100MG</t>
  </si>
  <si>
    <t>DOLMINA INJ.</t>
  </si>
  <si>
    <t>INJ 5X3ML/75MG</t>
  </si>
  <si>
    <t>DONEPEZIL MYLAN 10MG</t>
  </si>
  <si>
    <t>POR TBL DIS 28</t>
  </si>
  <si>
    <t>DONEPEZIL MYLAN 5 MG POTAHOVANÉ TABLETY</t>
  </si>
  <si>
    <t>POR TBL FLM 28X5MG</t>
  </si>
  <si>
    <t>DOPEGYT</t>
  </si>
  <si>
    <t>TBL 50X250MG</t>
  </si>
  <si>
    <t>DORETA 75 MG/650 MG</t>
  </si>
  <si>
    <t>POR TBL FLM 30</t>
  </si>
  <si>
    <t>POR TBL FLM 20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</si>
  <si>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</si>
  <si>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</si>
  <si>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</si>
  <si>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</si>
  <si>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</si>
  <si>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</si>
  <si>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</si>
  <si>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</si>
  <si>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</si>
  <si>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</si>
  <si>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</si>
  <si>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</si>
  <si>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</si>
  <si>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</si>
  <si>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</si>
  <si>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BRAUNOL 500 ML</t>
  </si>
  <si>
    <t>DZ OCTENISEPT 1 l</t>
  </si>
  <si>
    <t>DZ PRONTODERM ROZTOK 500 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</si>
  <si>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</si>
  <si>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</si>
  <si>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</si>
  <si>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</si>
  <si>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</si>
  <si>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</si>
  <si>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</si>
  <si>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ECOLAV Výplach očí 100ml</t>
  </si>
  <si>
    <t>100 ml</t>
  </si>
  <si>
    <t>ELICEA 10 MG</t>
  </si>
  <si>
    <t>TBL FLM 56</t>
  </si>
  <si>
    <t>ELIQUIS</t>
  </si>
  <si>
    <t>2,5MG TBL FLM 60X1</t>
  </si>
  <si>
    <t>ELIQUIS 2,5 MG</t>
  </si>
  <si>
    <t>POR TBL FLM 20X2.5MG</t>
  </si>
  <si>
    <t>ELOCOM</t>
  </si>
  <si>
    <t>DRM CRM 1X30GM 0.1%</t>
  </si>
  <si>
    <t>ELONTRIL</t>
  </si>
  <si>
    <t>150MG TBL RET 30</t>
  </si>
  <si>
    <t>EMSELEX 7,5 MG</t>
  </si>
  <si>
    <t>TBL PRO 28X7,5MG II</t>
  </si>
  <si>
    <t>ENDIARON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</si>
  <si>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</si>
  <si>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</si>
  <si>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</si>
  <si>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</si>
  <si>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</si>
  <si>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</si>
  <si>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</si>
  <si>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</si>
  <si>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ENZYMEL INTENSIVE 35 GEL antimikrob. na dásně 30ml</t>
  </si>
  <si>
    <t>EPILAN D GEROT</t>
  </si>
  <si>
    <t>POR TBL NOB 100X100MG</t>
  </si>
  <si>
    <t>EPLERENON SANDOZ 25 MG</t>
  </si>
  <si>
    <t>POR TBL FLM 30X25MG</t>
  </si>
  <si>
    <t>ERDOMED</t>
  </si>
  <si>
    <t>POR CPS DUR 60X300MG</t>
  </si>
  <si>
    <t>ERDOMED 300MG</t>
  </si>
  <si>
    <t>CPS 10X300MG</t>
  </si>
  <si>
    <t>CPS 20X300MG</t>
  </si>
  <si>
    <t>ESOPREX OROTAB</t>
  </si>
  <si>
    <t>10MG POR TBL DIS 30</t>
  </si>
  <si>
    <t>ESPUMISAN</t>
  </si>
  <si>
    <t>PORCPSMOL50X40MG-BL</t>
  </si>
  <si>
    <t>Espumisan kapky 100mg/ml por. gtt.30ml</t>
  </si>
  <si>
    <t>ESSENTIALE FORTE N</t>
  </si>
  <si>
    <t>POR CPS DUR 50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</si>
  <si>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</si>
  <si>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</si>
  <si>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</si>
  <si>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</si>
  <si>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</si>
  <si>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</si>
  <si>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</si>
  <si>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</si>
  <si>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</si>
  <si>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</si>
  <si>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125</t>
  </si>
  <si>
    <t>TBL 100X125RG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</si>
  <si>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</si>
  <si>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</si>
  <si>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</si>
  <si>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</si>
  <si>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</si>
  <si>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</si>
  <si>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EXACYL</t>
  </si>
  <si>
    <t>POR TBLFLM20X500MG</t>
  </si>
  <si>
    <t>INJ 5X5ML/500MG</t>
  </si>
  <si>
    <t>EXCIPIAL KRÉM</t>
  </si>
  <si>
    <t>DRM CRM 1X100GM</t>
  </si>
  <si>
    <t>EXCIPIAL U HYDROLOTIO</t>
  </si>
  <si>
    <t>DRM EML 1X200ML</t>
  </si>
  <si>
    <t>EXCIPIAL U LIPOLOTIO</t>
  </si>
  <si>
    <t>EXELON 3 MG</t>
  </si>
  <si>
    <t>POR CPS DUR 56X3MG</t>
  </si>
  <si>
    <t>EXELON 6 MG</t>
  </si>
  <si>
    <t>POR CPS DUR 56X6MG</t>
  </si>
  <si>
    <t>EXELON 9,5 MG/24H</t>
  </si>
  <si>
    <t>DRM EMP TDR 30X18MG</t>
  </si>
  <si>
    <t>EXODERIL</t>
  </si>
  <si>
    <t>DRM CRM 1X30GM</t>
  </si>
  <si>
    <t xml:space="preserve">FAKTU 100MG/2,5MG </t>
  </si>
  <si>
    <t>SUP 20</t>
  </si>
  <si>
    <t>FLAVOBION</t>
  </si>
  <si>
    <t>70MG TBL FLM 50</t>
  </si>
  <si>
    <t>FOKUSIN</t>
  </si>
  <si>
    <t>POR CPS RDR30X0.4MG</t>
  </si>
  <si>
    <t>POR CPS RDR 90X0.4MG</t>
  </si>
  <si>
    <t>FORLAX</t>
  </si>
  <si>
    <t>4G POR PLV SOL SCC 20</t>
  </si>
  <si>
    <t>FORMANO</t>
  </si>
  <si>
    <t>INH PLV CPS 60X12RG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</si>
  <si>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</si>
  <si>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</si>
  <si>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</si>
  <si>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</si>
  <si>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</si>
  <si>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</si>
  <si>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</si>
  <si>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</si>
  <si>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10X0.8ML</t>
  </si>
  <si>
    <t>INJ SOL 10X0.4ML</t>
  </si>
  <si>
    <t>INJ SOL 10X0.6ML</t>
  </si>
  <si>
    <t>FRAXIPARINE FORTE</t>
  </si>
  <si>
    <t>FURORESE 125</t>
  </si>
  <si>
    <t>TBL 100X125MG</t>
  </si>
  <si>
    <t>FURORESE 250</t>
  </si>
  <si>
    <t>FURORESE 40</t>
  </si>
  <si>
    <t>TBL 50X40MG</t>
  </si>
  <si>
    <t>TBL 100X40MG</t>
  </si>
  <si>
    <t>FUROSEMID ACCORD</t>
  </si>
  <si>
    <t>10MG/ML INJ/INF SOL 10X2ML</t>
  </si>
  <si>
    <t>GENTADEX 5 MG/ML + 1 MG/ML</t>
  </si>
  <si>
    <t>OPH GTT SOL 1X5ML</t>
  </si>
  <si>
    <t>GERATAM 1200</t>
  </si>
  <si>
    <t>TBL OBD 100X1200MG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</si>
  <si>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</si>
  <si>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</si>
  <si>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</si>
  <si>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</si>
  <si>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</si>
  <si>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</si>
  <si>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</si>
  <si>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</si>
  <si>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</si>
  <si>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</si>
  <si>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</si>
  <si>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</si>
  <si>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</si>
  <si>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</si>
  <si>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POR TBL NOB 50</t>
  </si>
  <si>
    <t>GOPTEN</t>
  </si>
  <si>
    <t>2MG CPS DUR 28</t>
  </si>
  <si>
    <t>GUAJACURAN « 5 % INJ</t>
  </si>
  <si>
    <t>GUTTALAX</t>
  </si>
  <si>
    <t>POR GTT SOL 1X30ML</t>
  </si>
  <si>
    <t>POR GTT SOL 1X15ML</t>
  </si>
  <si>
    <t>HALOPERIDOL</t>
  </si>
  <si>
    <t>GTT 1X10ML/20MG</t>
  </si>
  <si>
    <t>TBL 50X1.5MG</t>
  </si>
  <si>
    <t>HELICID 20 ZENTIVA</t>
  </si>
  <si>
    <t>POR CPS ETD 28X20MG</t>
  </si>
  <si>
    <t>POR CPS ETD 90X20MG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</si>
  <si>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</si>
  <si>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</si>
  <si>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</si>
  <si>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</si>
  <si>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</si>
  <si>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</si>
  <si>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</si>
  <si>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GEL 1X40GM</t>
  </si>
  <si>
    <t>DRM CRM 1X40GM</t>
  </si>
  <si>
    <t>HUMALOG 100 IU</t>
  </si>
  <si>
    <t>INJ SOL 5X3ML/300UT</t>
  </si>
  <si>
    <t>HUMULIN R 100 M.J./ML</t>
  </si>
  <si>
    <t>INJ 1X10ML/1KU</t>
  </si>
  <si>
    <t>HUMULIN R CARTRIDGE</t>
  </si>
  <si>
    <t>100IU/ML INJ SOL ZVL 5X3ML</t>
  </si>
  <si>
    <t>HUMULIN R KWIKPEN</t>
  </si>
  <si>
    <t>100IU/ML INJ SOL PEP 2X(5X3ML)</t>
  </si>
  <si>
    <t>Hyal Drop multi - speciální balení 2x 10 ml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</si>
  <si>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</si>
  <si>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</si>
  <si>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</si>
  <si>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</si>
  <si>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</si>
  <si>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</si>
  <si>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Hylo-Comod gtt. 2 x10 ml</t>
  </si>
  <si>
    <t>Hypromeloza -P 10ml</t>
  </si>
  <si>
    <t>CHLORID SODNÝ 0,9% BRAUN</t>
  </si>
  <si>
    <t>INF SOL 10X250MLPELAH</t>
  </si>
  <si>
    <t>INF SOL 20X100MLPELAH</t>
  </si>
  <si>
    <t>INF SOL 10X500MLPELAH</t>
  </si>
  <si>
    <t>INF SOL 10X1000MLPLAH</t>
  </si>
  <si>
    <t>CHLORPROTHIXEN LECIVA (BLISTR)</t>
  </si>
  <si>
    <t>TBL OBD 30X15MG</t>
  </si>
  <si>
    <t>IBALGIN 200</t>
  </si>
  <si>
    <t>200MG TBL FLM 24</t>
  </si>
  <si>
    <t>IBALGIN 400</t>
  </si>
  <si>
    <t>400MG TBL FLM 24</t>
  </si>
  <si>
    <t>400MG TBL FLM 48</t>
  </si>
  <si>
    <t>IBALGIN DUO EFFECT</t>
  </si>
  <si>
    <t>IBUMAX 400 MG</t>
  </si>
  <si>
    <t>PORTBLFLM100X400MG</t>
  </si>
  <si>
    <t>IFIRMASTA 150 MG</t>
  </si>
  <si>
    <t>POR TBL FLM 28X150MG</t>
  </si>
  <si>
    <t>IMACORT</t>
  </si>
  <si>
    <t>10MG/G+2,5MG/G+5MG/G CRM 20G</t>
  </si>
  <si>
    <t>IMAZOL KRÉMPASTA</t>
  </si>
  <si>
    <t>10MG/G DRM PST 1X30G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</si>
  <si>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</si>
  <si>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</si>
  <si>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</si>
  <si>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</si>
  <si>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</si>
  <si>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</si>
  <si>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</si>
  <si>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</si>
  <si>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</si>
  <si>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</si>
  <si>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</si>
  <si>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</si>
  <si>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</si>
  <si>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</si>
  <si>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10x200ml</t>
  </si>
  <si>
    <t>2MG/ML INJ SOL 10X200ML</t>
  </si>
  <si>
    <t>INSUMAN RAPID 100 IU/ML</t>
  </si>
  <si>
    <t>INJ SOL 5X3ML/300UT SOLOSTAR</t>
  </si>
  <si>
    <t>JANUMET 50 MG/1000 MG</t>
  </si>
  <si>
    <t>POR TBL FLM 56X50MG/1000MG</t>
  </si>
  <si>
    <t>JODID DRASELNY 2% UNIMED PHARMA</t>
  </si>
  <si>
    <t>GTT OPH 1X10ML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</si>
  <si>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</si>
  <si>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</si>
  <si>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</si>
  <si>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</si>
  <si>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</si>
  <si>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</si>
  <si>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</si>
  <si>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</si>
  <si>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</si>
  <si>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</si>
  <si>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</si>
  <si>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</si>
  <si>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KERASAL</t>
  </si>
  <si>
    <t>DRM UNG 1X50GM</t>
  </si>
  <si>
    <t>KETOSTERIL</t>
  </si>
  <si>
    <t>POR TBL FLM 300</t>
  </si>
  <si>
    <t>KINITO 50 MG, POTAHOVANÉ TABLETY</t>
  </si>
  <si>
    <t>POR TBL FLM 40X50MG</t>
  </si>
  <si>
    <t>KL ALUMIN.ACETOTAR.CREMOR 100g</t>
  </si>
  <si>
    <t>KL ALUMIN.ACETOTAR.CREMOR 500g</t>
  </si>
  <si>
    <t>KL AMBIDERMAN, 300G</t>
  </si>
  <si>
    <t>KL BALS.VISNEVSKI 100G</t>
  </si>
  <si>
    <t>KL CPS NATR.CHLOR. 1,0g</t>
  </si>
  <si>
    <t>100cps</t>
  </si>
  <si>
    <t>50cps</t>
  </si>
  <si>
    <t>KL CPS PLACEBO</t>
  </si>
  <si>
    <t>KL DETSKA MAST FAGRON 500g</t>
  </si>
  <si>
    <t>KL ETHANOLUM BENZ.DENAT. 500ml /400g/</t>
  </si>
  <si>
    <t xml:space="preserve">KL CHLADIVE MAZANI 450 g  </t>
  </si>
  <si>
    <t>Fagron, Kulich</t>
  </si>
  <si>
    <t>KL CHLADIVE MAZANI 800 g FAGRON</t>
  </si>
  <si>
    <t>KL KAPSLE</t>
  </si>
  <si>
    <t>KL Medispend Lemon 1000 ml</t>
  </si>
  <si>
    <t>KL POLYSAN, OL.HELIANTHI AA AD 500G</t>
  </si>
  <si>
    <t>KL PRIPRAVEK</t>
  </si>
  <si>
    <t>KL ROZTOK</t>
  </si>
  <si>
    <t>KL SOL.BORGLYCEROLI  3% 100 G</t>
  </si>
  <si>
    <t>KL SOL.BORGLYCEROLI 3% 200 G</t>
  </si>
  <si>
    <t>KL SUPP.BISACODYLI 0,01G  50KS</t>
  </si>
  <si>
    <t>KL TBL MAGN.LACT 0,5G+B6 0,02G, 100TBL</t>
  </si>
  <si>
    <t>KL UNG.ELOCOM 45G,LENIENS AD 500G</t>
  </si>
  <si>
    <t>KL UNG.FLUCINAR 15G,LENIENS AD 100G</t>
  </si>
  <si>
    <t>KL UNG.LENIENS, 100G</t>
  </si>
  <si>
    <t>KL UNG.SEPT0,2gDEX 0,025gPROPYLENGL2,5gAMB.AD 100G</t>
  </si>
  <si>
    <t>100G</t>
  </si>
  <si>
    <t>KL UNGUENTUM</t>
  </si>
  <si>
    <t>Klysma salinické 10x135ml</t>
  </si>
  <si>
    <t>Klysma salinické 135ml</t>
  </si>
  <si>
    <t>KREON 25 000</t>
  </si>
  <si>
    <t>25000U CPS ETD 50</t>
  </si>
  <si>
    <t>LACIPIL 4 MG</t>
  </si>
  <si>
    <t>POR TBL FLM 28X4MG</t>
  </si>
  <si>
    <t>LAGOSA</t>
  </si>
  <si>
    <t>DRG 100X150MG</t>
  </si>
  <si>
    <t>DRG 50X150MG</t>
  </si>
  <si>
    <t>LANTUS 100 JEDNOTEK/ML SOLOSTAR</t>
  </si>
  <si>
    <t xml:space="preserve">SDR INJ SOL 5X3ML </t>
  </si>
  <si>
    <t>LANZUL</t>
  </si>
  <si>
    <t>CPS 28X30MG</t>
  </si>
  <si>
    <t>LEFLUNOPHARM 20 MG POTAHOVANÉ TABLETY</t>
  </si>
  <si>
    <t>LERIVON</t>
  </si>
  <si>
    <t>10MG TBL FLM 30 II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</si>
  <si>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</si>
  <si>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</si>
  <si>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</si>
  <si>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</si>
  <si>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</si>
  <si>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</si>
  <si>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</si>
  <si>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</si>
  <si>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LEVEMIR 100 U/ML (FLEXPEN)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</si>
  <si>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</si>
  <si>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</si>
  <si>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</si>
  <si>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</si>
  <si>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</si>
  <si>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</si>
  <si>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LIPERTANCE 40 MG/10 MG/10 MG</t>
  </si>
  <si>
    <t>TBL FLM 30X40MG/10MG/10MG I</t>
  </si>
  <si>
    <t>LIPOVÝ ČAJ LEROS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</si>
  <si>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</si>
  <si>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</si>
  <si>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</si>
  <si>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</si>
  <si>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</si>
  <si>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</si>
  <si>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</si>
  <si>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</si>
  <si>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LOPERON CPS</t>
  </si>
  <si>
    <t>POR CPS DUR 20X2MG</t>
  </si>
  <si>
    <t>POR CPS DUR 10X2MG</t>
  </si>
  <si>
    <t>LOPRIDAM</t>
  </si>
  <si>
    <t>4MG/1,25MG/5MG TBL NOB 30</t>
  </si>
  <si>
    <t>8MG/2,5MG/10MG TBL NOB 30</t>
  </si>
  <si>
    <t>4MG/1,25MG/10MG TBL NOB 30</t>
  </si>
  <si>
    <t>LORADUR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</si>
  <si>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</si>
  <si>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</si>
  <si>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</si>
  <si>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</si>
  <si>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</si>
  <si>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</si>
  <si>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LUXFEN, 2 MG/ML OČNÍ KAPKY, ROZTOK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</si>
  <si>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</si>
  <si>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</si>
  <si>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</si>
  <si>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</si>
  <si>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</si>
  <si>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</si>
  <si>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MADOPAR 250</t>
  </si>
  <si>
    <t>POR TBLNOB100X250MG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</si>
  <si>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</si>
  <si>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</si>
  <si>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</si>
  <si>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</si>
  <si>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</si>
  <si>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</si>
  <si>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</si>
  <si>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</si>
  <si>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</si>
  <si>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</si>
  <si>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</si>
  <si>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</si>
  <si>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</si>
  <si>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</si>
  <si>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</si>
  <si>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</si>
  <si>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</si>
  <si>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</si>
  <si>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</si>
  <si>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</si>
  <si>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</si>
  <si>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</si>
  <si>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</si>
  <si>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STADA-výpadek</t>
  </si>
  <si>
    <t>500MG TBL NOB 20</t>
  </si>
  <si>
    <t>500MG TBL NOB 60</t>
  </si>
  <si>
    <t>METHOTREXAT EBEWE 10 MG TABLETY</t>
  </si>
  <si>
    <t>POR TBL NOB 50X10MG</t>
  </si>
  <si>
    <t>METYPRED 4 MG</t>
  </si>
  <si>
    <t>POR TBL NOB 30X4MG</t>
  </si>
  <si>
    <t>MICTONORM</t>
  </si>
  <si>
    <t>15MG TBL FLM 30</t>
  </si>
  <si>
    <t>MILGAMMA</t>
  </si>
  <si>
    <t>POR TBL OBD 50</t>
  </si>
  <si>
    <t>MILGAMMA N</t>
  </si>
  <si>
    <t>POR CPS MOL 50</t>
  </si>
  <si>
    <t>POR CPS MOL 20</t>
  </si>
  <si>
    <t>40/90/0,25MG CPS MOL 100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</si>
  <si>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</si>
  <si>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</si>
  <si>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</si>
  <si>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</si>
  <si>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</si>
  <si>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</si>
  <si>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MIRZATEN ORO TAB 30 MG</t>
  </si>
  <si>
    <t>MOMMOX 0,05 MG/DÁVKU</t>
  </si>
  <si>
    <t>NAS SPR SUS 140X50RG</t>
  </si>
  <si>
    <t>MONOPOST 50 MIKROGRAMŮ/ML</t>
  </si>
  <si>
    <t>OPH GTT SOL 30X0.2ML/10RG</t>
  </si>
  <si>
    <t>MONOPRIL 20 MG</t>
  </si>
  <si>
    <t>POR TBL NOB 28X20MG</t>
  </si>
  <si>
    <t>MONOSAN 20MG</t>
  </si>
  <si>
    <t>TBL 30X20MG</t>
  </si>
  <si>
    <t>MONOTAB 20</t>
  </si>
  <si>
    <t>POR TBL NOB 20X20MG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</si>
  <si>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</si>
  <si>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</si>
  <si>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</si>
  <si>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</si>
  <si>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</si>
  <si>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</si>
  <si>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0.4 MG</t>
  </si>
  <si>
    <t>POR TBL FLM30X0.4MG</t>
  </si>
  <si>
    <t>MUCOSOLVAN</t>
  </si>
  <si>
    <t>POR GTT SOL+INH SOL 60ML</t>
  </si>
  <si>
    <t>NAKOM</t>
  </si>
  <si>
    <t>TBL 100X275MG</t>
  </si>
  <si>
    <t>NAKOM MITE</t>
  </si>
  <si>
    <t>NEBIVOLOL SANDOZ 5 MG</t>
  </si>
  <si>
    <t>POR TBL NOB 28X5MG</t>
  </si>
  <si>
    <t>NEO-ANGIN BEZ CUKRU</t>
  </si>
  <si>
    <t>TBL 24</t>
  </si>
  <si>
    <t>NEODOLPASSE</t>
  </si>
  <si>
    <t>0,3MG/ML+0,12MG/ML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</si>
  <si>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</si>
  <si>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</si>
  <si>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</si>
  <si>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</si>
  <si>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</si>
  <si>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</si>
  <si>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</si>
  <si>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</si>
  <si>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</si>
  <si>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</si>
  <si>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</si>
  <si>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</si>
  <si>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NITRESAN 20 MG</t>
  </si>
  <si>
    <t>POR TBL NOB 30X20MG</t>
  </si>
  <si>
    <t>NITROMINT 2.6MG</t>
  </si>
  <si>
    <t>TBL RET 60X2.6MG</t>
  </si>
  <si>
    <t>NORADRENALIN LECIVA</t>
  </si>
  <si>
    <t>NOVALGIN</t>
  </si>
  <si>
    <t>INJ 10X2ML/1000MG</t>
  </si>
  <si>
    <t>500MG TBL FLM 20</t>
  </si>
  <si>
    <t>INJ 5X5ML/2500MG</t>
  </si>
  <si>
    <t>NOVETRON 8 MG DISPERGOVATELNÉ TABLETY</t>
  </si>
  <si>
    <t>POR TBL DIS 10X8MG</t>
  </si>
  <si>
    <t>NOVORAPID FLEXPEN 100 U/ML</t>
  </si>
  <si>
    <t>NUTRYELT</t>
  </si>
  <si>
    <t>INF CNC SOL 10X10ML</t>
  </si>
  <si>
    <t>OCUflash gtt. 2x10ml</t>
  </si>
  <si>
    <t>ONBREZ BREEZHALER 150 MCG</t>
  </si>
  <si>
    <t>INH PLV CPS DUR 30X150RG+INH</t>
  </si>
  <si>
    <t>OPHTHALMO-HYDROCORTISON LECIVA</t>
  </si>
  <si>
    <t>UNG OPH 1X5GM 0.5%</t>
  </si>
  <si>
    <t>OPHTHALMO-SEPTONEX</t>
  </si>
  <si>
    <t>OPH GTT SOL 1X10ML PLAST</t>
  </si>
  <si>
    <t>UNG OPH 1X5GM</t>
  </si>
  <si>
    <t>OPRYMEA 0,7 MG</t>
  </si>
  <si>
    <t>POR TBL NOB 30X0.7MG</t>
  </si>
  <si>
    <t>Optifibre 1x125g</t>
  </si>
  <si>
    <t>Optifibre 1x250g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</si>
  <si>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</si>
  <si>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</si>
  <si>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</si>
  <si>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</si>
  <si>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</si>
  <si>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</si>
  <si>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</si>
  <si>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</si>
  <si>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</si>
  <si>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</si>
  <si>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PALEXIA RETARD 250 MG TABLETY S PRODLOUŽENÝM UVOLŇ</t>
  </si>
  <si>
    <t>POR TBL PRO 60X250MG</t>
  </si>
  <si>
    <t>PAMBA</t>
  </si>
  <si>
    <t>INJ SOL 5X5ML/50MG</t>
  </si>
  <si>
    <t>PANCREOLAN FORTE</t>
  </si>
  <si>
    <t>6000U TBL ENT 30</t>
  </si>
  <si>
    <t>PANGROL 20000</t>
  </si>
  <si>
    <t>POR TBL ENT 50 II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</si>
  <si>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</si>
  <si>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</si>
  <si>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</si>
  <si>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</si>
  <si>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</si>
  <si>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</si>
  <si>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</si>
  <si>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</si>
  <si>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</si>
  <si>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</si>
  <si>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PENTASA SLOW RELEASE TABLETS 500 MG</t>
  </si>
  <si>
    <t>TBL PRO 100X500MG</t>
  </si>
  <si>
    <t>Phyteneo Occusept aqua opht. 2x20ml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</si>
  <si>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</si>
  <si>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</si>
  <si>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</si>
  <si>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</si>
  <si>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</si>
  <si>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</si>
  <si>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</si>
  <si>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PREDNISON 20 LECIVA</t>
  </si>
  <si>
    <t>TBL 20X20MG(BLISTR)</t>
  </si>
  <si>
    <t>PREDNISON 5 LECIVA</t>
  </si>
  <si>
    <t>TBL 20X5MG</t>
  </si>
  <si>
    <t>PREGABALIN SANDOZ</t>
  </si>
  <si>
    <t>150MG CPS DUR 84</t>
  </si>
  <si>
    <t>75MG CPS DUR 84</t>
  </si>
  <si>
    <t>PRENEWEL 4 MG/1,25 MG</t>
  </si>
  <si>
    <t>PRESID 10 MG</t>
  </si>
  <si>
    <t>TBL RET 30X10MG</t>
  </si>
  <si>
    <t>PRESID 5 MG</t>
  </si>
  <si>
    <t>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</si>
  <si>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</si>
  <si>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</si>
  <si>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</si>
  <si>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</si>
  <si>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</si>
  <si>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</si>
  <si>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PROSULPIN 50MG</t>
  </si>
  <si>
    <t>TBL 30X50MG</t>
  </si>
  <si>
    <t>PROTAMIN MEDA AMPULLEN</t>
  </si>
  <si>
    <t>1000IU/ML INJ SOL 5X5ML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</si>
  <si>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</si>
  <si>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</si>
  <si>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</si>
  <si>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</si>
  <si>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</si>
  <si>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</si>
  <si>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</si>
  <si>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</si>
  <si>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</si>
  <si>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</si>
  <si>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</si>
  <si>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</si>
  <si>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</si>
  <si>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</si>
  <si>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</si>
  <si>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</si>
  <si>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</si>
  <si>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REASEC</t>
  </si>
  <si>
    <t>TBL 20X2.5MG</t>
  </si>
  <si>
    <t>RECOXA 15</t>
  </si>
  <si>
    <t>POR TBL NOB 30X15MG</t>
  </si>
  <si>
    <t>REMESTYP 1.0</t>
  </si>
  <si>
    <t>INJ 5X10ML/1MG</t>
  </si>
  <si>
    <t>REQUIP-MODUTAB 4 MG</t>
  </si>
  <si>
    <t>POR TBL PRO 28X4MG</t>
  </si>
  <si>
    <t>REQUIP-MODUTAB 8 MG</t>
  </si>
  <si>
    <t>POR TBL PRO 84X8MG</t>
  </si>
  <si>
    <t>RILUTEK</t>
  </si>
  <si>
    <t>POR TBL FLM 56X50MG</t>
  </si>
  <si>
    <t>RINGERFUNDIN B.BRAUN</t>
  </si>
  <si>
    <t>INF SOL 10X500ML PE</t>
  </si>
  <si>
    <t>INF SOL10X1000ML PE</t>
  </si>
  <si>
    <t>RISENDROS 35 MG</t>
  </si>
  <si>
    <t>POR TBL FLM 12X35MG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</si>
  <si>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</si>
  <si>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</si>
  <si>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</si>
  <si>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</si>
  <si>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</si>
  <si>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</si>
  <si>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10 MG</t>
  </si>
  <si>
    <t>POR TBL FLM 100X10MG</t>
  </si>
  <si>
    <t>ROSUMOP 20 MG</t>
  </si>
  <si>
    <t>ROWATINEX</t>
  </si>
  <si>
    <t>GTT 1X10ML</t>
  </si>
  <si>
    <t>RYTMONORM 150MG</t>
  </si>
  <si>
    <t>TBL FLM 50</t>
  </si>
  <si>
    <t>SALOFALK</t>
  </si>
  <si>
    <t>1500MG GRA ENP 60</t>
  </si>
  <si>
    <t>SALOFALK 1 G ČÍPKY</t>
  </si>
  <si>
    <t>RCT SUP 30X1GM</t>
  </si>
  <si>
    <t>SANORIN 1 PM</t>
  </si>
  <si>
    <t>1MG/ML NAS GTT SOL 1X10ML</t>
  </si>
  <si>
    <t>SANORIN EMULSIO</t>
  </si>
  <si>
    <t>GTT NAS 10ML 0.1%</t>
  </si>
  <si>
    <t>SENNA LIST LEROS</t>
  </si>
  <si>
    <t>POR SPC 20X1GM(SÁČKY)</t>
  </si>
  <si>
    <t>SEPTONEX</t>
  </si>
  <si>
    <t>SPR 1X45ML</t>
  </si>
  <si>
    <t>SEVREDOL 10 MG</t>
  </si>
  <si>
    <t>SIMVASTATIN MYLAN</t>
  </si>
  <si>
    <t>40MG TBL FLM 100PVCD</t>
  </si>
  <si>
    <t>20MG TBL FLM 100 I</t>
  </si>
  <si>
    <t>SIMVASTATIN-RATIOPHARM 10 MG</t>
  </si>
  <si>
    <t>TBL FLM 30X10MG</t>
  </si>
  <si>
    <t>SIOFOR 1000</t>
  </si>
  <si>
    <t>POR TBL FLM 60X1000MG</t>
  </si>
  <si>
    <t>SIOFOR 500</t>
  </si>
  <si>
    <t>TBL OBD 60X500MG</t>
  </si>
  <si>
    <t>500MG TBL FLM 120 II</t>
  </si>
  <si>
    <t>SORBIFER DURULES</t>
  </si>
  <si>
    <t>TBL FLM 60X320MG/60MG</t>
  </si>
  <si>
    <t>SORTIS 80 MG</t>
  </si>
  <si>
    <t>POR TBL FLM 30X80MG</t>
  </si>
  <si>
    <t>SPECIES UROLOGICAE PLANTA LEROS</t>
  </si>
  <si>
    <t>SPIRIVA RESPIMAT 2,5 MIKROGRAMU</t>
  </si>
  <si>
    <t>INH SOL 1X60DÁV</t>
  </si>
  <si>
    <t>STACYL 100 MG ENTEROSOLVENTNÍ TABLETY</t>
  </si>
  <si>
    <t>POR TBL ENT 100X100MG I</t>
  </si>
  <si>
    <t>STOPTUSSIN</t>
  </si>
  <si>
    <t>POR GTT SOL 1X25ML</t>
  </si>
  <si>
    <t>STOPTUSSIN 40MG/ML+100MG/ML</t>
  </si>
  <si>
    <t>POR GTT SOL 50ML + PIP</t>
  </si>
  <si>
    <t>SULFASALAZIN K</t>
  </si>
  <si>
    <t>TBL 50X500MG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</si>
  <si>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</si>
  <si>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</si>
  <si>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</si>
  <si>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</si>
  <si>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</si>
  <si>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</si>
  <si>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</si>
  <si>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</si>
  <si>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</si>
  <si>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15MG TBL NOB 20</t>
  </si>
  <si>
    <t>INJ 10X1ML/0.5MG</t>
  </si>
  <si>
    <t>TARDYFERON</t>
  </si>
  <si>
    <t>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</si>
  <si>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</si>
  <si>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</si>
  <si>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</si>
  <si>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</si>
  <si>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TEGRETOL CR 200</t>
  </si>
  <si>
    <t>TBL RET 50X200MG</t>
  </si>
  <si>
    <t>TELMISARTAN EGIS 80 MG</t>
  </si>
  <si>
    <t>TBL FLM 30</t>
  </si>
  <si>
    <t>TELMISARTAN SANDOZ 80 MG</t>
  </si>
  <si>
    <t>POR TBL NOB 100X80MG</t>
  </si>
  <si>
    <t>POR TBL NOB 30X80MG</t>
  </si>
  <si>
    <t>TELMISARTAN/HYDROCHLOROTHIAZID XANTIS</t>
  </si>
  <si>
    <t>80MG/12,5MG TBL NOB 28</t>
  </si>
  <si>
    <t>TENAXUM</t>
  </si>
  <si>
    <t>TBL 30X1MG</t>
  </si>
  <si>
    <t>TEZEO HCT 40 MG/12,5 MG</t>
  </si>
  <si>
    <t>THEOPLUS</t>
  </si>
  <si>
    <t>TBL RET 30X300MG</t>
  </si>
  <si>
    <t>Thiamin Generica tbl.60</t>
  </si>
  <si>
    <t>THIOGAMMA 600 ORAL</t>
  </si>
  <si>
    <t>TBL OBD 30X600MG</t>
  </si>
  <si>
    <t>THIOGAMMA TURBO SET 600 MG</t>
  </si>
  <si>
    <t>INJ SOL 10X50ML</t>
  </si>
  <si>
    <t>TIAPRIDAL</t>
  </si>
  <si>
    <t>POR TBLNOB 50X100MG</t>
  </si>
  <si>
    <t>INJ SOL 12X2ML/100MG</t>
  </si>
  <si>
    <t>TIMO-COMOD 0,5%</t>
  </si>
  <si>
    <t>OPH GTT SOL 2X10ML</t>
  </si>
  <si>
    <t>TISSEEL (FROZ)</t>
  </si>
  <si>
    <t>EPL GKU SOL 1X2ML</t>
  </si>
  <si>
    <t>TOBRADEX</t>
  </si>
  <si>
    <t>3MG/ML+1MG/ML OPH GTT SUS 1X5ML</t>
  </si>
  <si>
    <t>TOPAMAX 50 MG</t>
  </si>
  <si>
    <t>POR TBL FLM 28-BLI</t>
  </si>
  <si>
    <t>TORECAN</t>
  </si>
  <si>
    <t>SUP 6X6.5MG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</si>
  <si>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</si>
  <si>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</si>
  <si>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</si>
  <si>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</si>
  <si>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</si>
  <si>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</si>
  <si>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TRALGIT OROTAB</t>
  </si>
  <si>
    <t>50MG POR TBL DIS 30 II</t>
  </si>
  <si>
    <t>50MG POR TBL DIS 60 II</t>
  </si>
  <si>
    <t>TRALGIT SR 100</t>
  </si>
  <si>
    <t>POR TBL RET50X100MG</t>
  </si>
  <si>
    <t>POR TBL RET30X100MG</t>
  </si>
  <si>
    <t>TRALGIT SR 150</t>
  </si>
  <si>
    <t>TRANSTEC 70 MCG/H</t>
  </si>
  <si>
    <t>DRM EMP TDR 5X40MG</t>
  </si>
  <si>
    <t>TRIASYN 2.5/2.5 MG</t>
  </si>
  <si>
    <t>POR TBL RET 30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</si>
  <si>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</si>
  <si>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</si>
  <si>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</si>
  <si>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</si>
  <si>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</si>
  <si>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</si>
  <si>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</si>
  <si>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</si>
  <si>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</si>
  <si>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</si>
  <si>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</si>
  <si>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</si>
  <si>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</si>
  <si>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</si>
  <si>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</si>
  <si>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</si>
  <si>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</si>
  <si>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</si>
  <si>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TROZEL 2,5 MG POTAHOVANÉ TABLETY</t>
  </si>
  <si>
    <t>POR TBL FLM 30X2.5MG</t>
  </si>
  <si>
    <t>TRUND 1000 MG POTAHOVANÉ TABLETY</t>
  </si>
  <si>
    <t>POR TBL FLM 100X1000MG</t>
  </si>
  <si>
    <t>TRUND 250 MG POTAHOVANÉ TABLETY</t>
  </si>
  <si>
    <t>TRUND 500 MG POTAHOVANÉ TABLETY</t>
  </si>
  <si>
    <t>POR TBL FLM 100X500MG</t>
  </si>
  <si>
    <t>TULIP 10 MG POTAHOVANÉ TABLETY</t>
  </si>
  <si>
    <t>TULIP 20 MG POTAHOVANÉ TABLETY</t>
  </si>
  <si>
    <t>TULIP 40 MG</t>
  </si>
  <si>
    <t>TWYNSTA 80 MG/10 MG</t>
  </si>
  <si>
    <t>TWYNSTA 80 MG/5 MG</t>
  </si>
  <si>
    <t>URALYT U</t>
  </si>
  <si>
    <t>POR GRA 1X280GM</t>
  </si>
  <si>
    <t>URIZIA 6 MG/0,4 MG TABLETY S ŘÍZENÝM UVOLŇOVÁNÍM</t>
  </si>
  <si>
    <t>POR TBL FRT 30X6MG/0.4MG</t>
  </si>
  <si>
    <t>POR TBL FRT 100X6MG/0.4MG</t>
  </si>
  <si>
    <t>URSOSAN</t>
  </si>
  <si>
    <t>CPS 50X250MG</t>
  </si>
  <si>
    <t>VALSACOMBI 160 MG/25 MG</t>
  </si>
  <si>
    <t>POR TBL FLM 28</t>
  </si>
  <si>
    <t>VALSACOMBI 80 MG/12,5 MG</t>
  </si>
  <si>
    <t>VALTREX 500 MG</t>
  </si>
  <si>
    <t>POR TBL FLM 10X500MG</t>
  </si>
  <si>
    <t>VASOCARDIN 50</t>
  </si>
  <si>
    <t>POR TBL NOB 50X50MG</t>
  </si>
  <si>
    <t>VENLAFAXIN MYLAN 75 MG</t>
  </si>
  <si>
    <t>POR CPS PRO 30X75MG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</si>
  <si>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</si>
  <si>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</si>
  <si>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</si>
  <si>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</si>
  <si>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</si>
  <si>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</si>
  <si>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</si>
  <si>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</si>
  <si>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</si>
  <si>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VESICARE 10 MG</t>
  </si>
  <si>
    <t>VESICARE 5 MG</t>
  </si>
  <si>
    <t>VESSEL DUE F</t>
  </si>
  <si>
    <t>250SU CPS MOL 50</t>
  </si>
  <si>
    <t>VIDISIC</t>
  </si>
  <si>
    <t>GEL OPH 1X10GM</t>
  </si>
  <si>
    <t>VIGANTOL</t>
  </si>
  <si>
    <t>POR GTT SOL 1x10ML</t>
  </si>
  <si>
    <t>Vincentka nosní sprej  25ml (30ml)</t>
  </si>
  <si>
    <t>Vincentka přírod.0.7l-nevrat.láhev</t>
  </si>
  <si>
    <t>VITAMIN B12 LECIVA 1000RG</t>
  </si>
  <si>
    <t>INJ 5X1ML/1000RG</t>
  </si>
  <si>
    <t>VitA-POS oční mast 5g</t>
  </si>
  <si>
    <t>Vitar Soda tbl.150</t>
  </si>
  <si>
    <t>neleč.</t>
  </si>
  <si>
    <t>Walmark Zinek Forte 25mg tbl.90</t>
  </si>
  <si>
    <t>WARFARIN PMCS 2 MG</t>
  </si>
  <si>
    <t>POR TBL NOB 100X2MG</t>
  </si>
  <si>
    <t>XADOS 20 MG TABLETY</t>
  </si>
  <si>
    <t>XALACOM</t>
  </si>
  <si>
    <t>OPH GTT SOL 1X2.5ML</t>
  </si>
  <si>
    <t>XALATAN</t>
  </si>
  <si>
    <t>OPH GTT SOL 1X2.5ML II</t>
  </si>
  <si>
    <t>XARELTO 10 MG</t>
  </si>
  <si>
    <t>XARELTO 15 MG</t>
  </si>
  <si>
    <t>POR TBL FLM 28X15MG</t>
  </si>
  <si>
    <t>ZALDIAR</t>
  </si>
  <si>
    <t>37,5MG/325MG TBL FLM 30X1</t>
  </si>
  <si>
    <t>ZENARO 5 MG</t>
  </si>
  <si>
    <t>TBL FLM 28X5MG IV</t>
  </si>
  <si>
    <t>ZODAC</t>
  </si>
  <si>
    <t>TBL OBD 10X10MG</t>
  </si>
  <si>
    <t>POR TBL FLM 90X10MG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</si>
  <si>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</si>
  <si>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</si>
  <si>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</si>
  <si>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</si>
  <si>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</si>
  <si>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</si>
  <si>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</si>
  <si>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</si>
  <si>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</si>
  <si>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</si>
  <si>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</si>
  <si>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</si>
  <si>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</si>
  <si>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</si>
  <si>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IR  PERIOLIMEL N4E</t>
  </si>
  <si>
    <t>INF EML 4X2000ML</t>
  </si>
  <si>
    <t>NUTRIFLEX PERI</t>
  </si>
  <si>
    <t>INF SOL 5X1000ML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</si>
  <si>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</si>
  <si>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</si>
  <si>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</si>
  <si>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</si>
  <si>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</si>
  <si>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</si>
  <si>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</si>
  <si>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</si>
  <si>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</si>
  <si>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</si>
  <si>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</si>
  <si>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</si>
  <si>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</si>
  <si>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</si>
  <si>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FRESUBIN 3,2 KCAL DRINK LÍSKOVÝ OŘÍŠEK</t>
  </si>
  <si>
    <t>FRESUBIN 3,2 KCAL DRINK VANILKA - KARAMEL</t>
  </si>
  <si>
    <t>NEPRO HP 500ml vanilková</t>
  </si>
  <si>
    <t>NUTILIS POWDER</t>
  </si>
  <si>
    <t>POR PLV 1X300GM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</si>
  <si>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</si>
  <si>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</si>
  <si>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</si>
  <si>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</si>
  <si>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</si>
  <si>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</si>
  <si>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</si>
  <si>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</si>
  <si>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</si>
  <si>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</si>
  <si>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</si>
  <si>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</si>
  <si>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</si>
  <si>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</si>
  <si>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</si>
  <si>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</si>
  <si>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</si>
  <si>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</si>
  <si>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VANILKOVOU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</si>
  <si>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</si>
  <si>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</si>
  <si>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</si>
  <si>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</si>
  <si>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</si>
  <si>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</si>
  <si>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</si>
  <si>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ENERGY MULTI FIBRE</t>
  </si>
  <si>
    <t>POR SOL 8X1000ML</t>
  </si>
  <si>
    <t>NUTRISON MULTI FIBRE</t>
  </si>
  <si>
    <t>POR SOL 1X1000ML-VA</t>
  </si>
  <si>
    <t>PROTIFAR</t>
  </si>
  <si>
    <t>POR PLV SOL 1X225GM</t>
  </si>
  <si>
    <t>RENUTRYL BOOSTER JAHODOVÁ PŘÍCHUŤ</t>
  </si>
  <si>
    <t>POR SOL 4X300ML</t>
  </si>
  <si>
    <t>RESOURCE DESSERT COMPLETE BROSKEV</t>
  </si>
  <si>
    <t>POR SOL 4X125G</t>
  </si>
  <si>
    <t>RESOURCE DESSERT COMPLETE KAKAO</t>
  </si>
  <si>
    <t>RESOURCE DESSERT COMPLETE KARAMEL</t>
  </si>
  <si>
    <t>RESOURCE DESSERT COMPLETE VANILKA</t>
  </si>
  <si>
    <t>Resource Instant Protein 1x800g</t>
  </si>
  <si>
    <t>RESOURCE JUNIOR FIBRE JAHODA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</si>
  <si>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</si>
  <si>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</si>
  <si>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</si>
  <si>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</si>
  <si>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</si>
  <si>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</si>
  <si>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</si>
  <si>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</si>
  <si>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</si>
  <si>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</si>
  <si>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</si>
  <si>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</si>
  <si>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</si>
  <si>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</si>
  <si>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</si>
  <si>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</si>
  <si>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</si>
  <si>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</si>
  <si>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</si>
  <si>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</si>
  <si>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</si>
  <si>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</si>
  <si>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</si>
  <si>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</si>
  <si>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</si>
  <si>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</si>
  <si>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</si>
  <si>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</si>
  <si>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</si>
  <si>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</si>
  <si>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</si>
  <si>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</si>
  <si>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</si>
  <si>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</si>
  <si>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</si>
  <si>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</si>
  <si>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</si>
  <si>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</si>
  <si>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</si>
  <si>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</si>
  <si>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</si>
  <si>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</si>
  <si>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</si>
  <si>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</si>
  <si>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</si>
  <si>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</si>
  <si>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</si>
  <si>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</si>
  <si>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</si>
  <si>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</si>
  <si>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</si>
  <si>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</si>
  <si>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</si>
  <si>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</si>
  <si>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</si>
  <si>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</si>
  <si>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</si>
  <si>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</si>
  <si>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</si>
  <si>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</si>
  <si>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</si>
  <si>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</si>
  <si>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</si>
  <si>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</si>
  <si>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</si>
  <si>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</si>
  <si>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</si>
  <si>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 500</t>
  </si>
  <si>
    <t>SUP VAG 8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</si>
  <si>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</si>
  <si>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</si>
  <si>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</si>
  <si>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</si>
  <si>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</si>
  <si>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</si>
  <si>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</si>
  <si>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</si>
  <si>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</si>
  <si>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</si>
  <si>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</si>
  <si>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</si>
  <si>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</si>
  <si>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</si>
  <si>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</si>
  <si>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</si>
  <si>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</si>
  <si>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</si>
  <si>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</si>
  <si>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</si>
  <si>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</si>
  <si>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</si>
  <si>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</si>
  <si>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</si>
  <si>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</si>
  <si>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</si>
  <si>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</si>
  <si>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</si>
  <si>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</si>
  <si>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</si>
  <si>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CANESTEN KRÉM</t>
  </si>
  <si>
    <t>CRM 1X20GM/200MG</t>
  </si>
  <si>
    <t>CLOTRIMAZOL AL 1%</t>
  </si>
  <si>
    <t>CRM 1X20GM 1%</t>
  </si>
  <si>
    <t>DIFLUCAN 100 MG</t>
  </si>
  <si>
    <t>POR CPS DUR 28X100MG</t>
  </si>
  <si>
    <t>FLUCONAZOL KABI 2 MG/ML</t>
  </si>
  <si>
    <t>INF SOL 10X100ML/200MG</t>
  </si>
  <si>
    <t>MYFUNGAR</t>
  </si>
  <si>
    <t>PROKANAZOL</t>
  </si>
  <si>
    <t>POR CPS DUR28X100MG</t>
  </si>
  <si>
    <t>ADVANTAN 1MG/G</t>
  </si>
  <si>
    <t>CRM 1X15G</t>
  </si>
  <si>
    <t>AFONILUM SR 125 MG</t>
  </si>
  <si>
    <t>CPS 50X125MG</t>
  </si>
  <si>
    <t>AFONILUM SR 250 MG</t>
  </si>
  <si>
    <t>APAURIN</t>
  </si>
  <si>
    <t>INJ 10X2ML/10MG</t>
  </si>
  <si>
    <t>APO-IBUPROFEN 400 MG</t>
  </si>
  <si>
    <t>POR TBL FLM 100X400MG</t>
  </si>
  <si>
    <t>ARDEANUTRISOL G 40</t>
  </si>
  <si>
    <t>400G/L INF SOL 20X80ML</t>
  </si>
  <si>
    <t>ASPIRIN PROTECT</t>
  </si>
  <si>
    <t>POR TBL ENT  98x100MG</t>
  </si>
  <si>
    <t>ATROPIN BIOTIKA 1MG</t>
  </si>
  <si>
    <t>INJ 10X1ML/1MG</t>
  </si>
  <si>
    <t>AZARGA 10 MG/ML + 5 MG/ML</t>
  </si>
  <si>
    <t>OPH GTT SUS 1X5ML</t>
  </si>
  <si>
    <t>DRM SOL 1X50ML</t>
  </si>
  <si>
    <t>BETADINE - zelená</t>
  </si>
  <si>
    <t>LIQ 1X1000ML</t>
  </si>
  <si>
    <t>LIQ 1X120ML</t>
  </si>
  <si>
    <t>BETADINE (CHIRURG.) - hnědá</t>
  </si>
  <si>
    <t>100MG TBL PRO 100</t>
  </si>
  <si>
    <t>BETASERC 24</t>
  </si>
  <si>
    <t>24MG TBL NOB 50</t>
  </si>
  <si>
    <t>BETASERC 8</t>
  </si>
  <si>
    <t>8MG TBL NOB 100</t>
  </si>
  <si>
    <t>BETOPTIC</t>
  </si>
  <si>
    <t>GTT OPH 1X5ML</t>
  </si>
  <si>
    <t>BETOPTIC S</t>
  </si>
  <si>
    <t>2,5MG/ML OPH GTT SUS 1X5ML</t>
  </si>
  <si>
    <t>CALCIUM GLUCONICUM 10% B.BRAUN</t>
  </si>
  <si>
    <t>INJ SOL 20X10ML</t>
  </si>
  <si>
    <t>Carbo medicinalis PharmaSwiss tbl.20</t>
  </si>
  <si>
    <t>CAVINTON</t>
  </si>
  <si>
    <t>CILKANOL</t>
  </si>
  <si>
    <t>CPS 30X300MG</t>
  </si>
  <si>
    <t>CINARIZIN LEK 25 MG</t>
  </si>
  <si>
    <t>POR TBL NOB 50X25MG</t>
  </si>
  <si>
    <t>INJ SOL 10X0.6ML/6KU</t>
  </si>
  <si>
    <t>CLOTRIMAZOL AL 200</t>
  </si>
  <si>
    <t>TBL VAG 3X200MG+APL</t>
  </si>
  <si>
    <t>CODEIN SLOVAKOFARMA</t>
  </si>
  <si>
    <t>15MG TBL NOB 10</t>
  </si>
  <si>
    <t>CODEIN SLOVAKOFARMA 30MG</t>
  </si>
  <si>
    <t>TBL 10X30MG-BLISTR</t>
  </si>
  <si>
    <t>CONDROSULF 400</t>
  </si>
  <si>
    <t>CPS 60X400MG</t>
  </si>
  <si>
    <t>CORTIMENT 9 MG</t>
  </si>
  <si>
    <t>POR TBL PRO 30X9MG</t>
  </si>
  <si>
    <t>COSOPT</t>
  </si>
  <si>
    <t>20MG/ML+5MG/ML OPH GTT SOL 1X5ML</t>
  </si>
  <si>
    <t>DAPRIL 10</t>
  </si>
  <si>
    <t>TBL 30X10MG</t>
  </si>
  <si>
    <t>DEGAN</t>
  </si>
  <si>
    <t>TBL 40X10MG</t>
  </si>
  <si>
    <t>DEPAKINE CHRONO 500MG SECABLE</t>
  </si>
  <si>
    <t>TBL RET 100X500MG</t>
  </si>
  <si>
    <t>DEXAMETHASONE KRKA</t>
  </si>
  <si>
    <t>20MG TBL NOB 20</t>
  </si>
  <si>
    <t>DEXAMETHASONE WZF POLFA</t>
  </si>
  <si>
    <t>OPHGTTSUS1X5ML0.1%</t>
  </si>
  <si>
    <t>5MG TBL NOB 20(2X10)</t>
  </si>
  <si>
    <t>DIGOXIN 0.250 LECIVA</t>
  </si>
  <si>
    <t>DILURAN</t>
  </si>
  <si>
    <t>DOLGIT</t>
  </si>
  <si>
    <t>CRM 1X100GM/5GM</t>
  </si>
  <si>
    <t>CRM 1X50GM/2.5GM</t>
  </si>
  <si>
    <t>DOLGIT GEL</t>
  </si>
  <si>
    <t>GEL 1X50GM</t>
  </si>
  <si>
    <t>DONEPEZIL MYLAN</t>
  </si>
  <si>
    <t>5MG TBL FLM 28</t>
  </si>
  <si>
    <t>DONEPEZIL MYLAN 10 MG POTAHOVANÉ TABLETY</t>
  </si>
  <si>
    <t>DORSIFLEX</t>
  </si>
  <si>
    <t>TBL 30X200MG</t>
  </si>
  <si>
    <t>POR TBL FLM 98X20MG I</t>
  </si>
  <si>
    <t>EBRANTIL 60 RETARD</t>
  </si>
  <si>
    <t>POR CPS PRO 50X60MG</t>
  </si>
  <si>
    <t>TBL FLM 98X10MG</t>
  </si>
  <si>
    <t>POR TBL FLM 168X2.5MG</t>
  </si>
  <si>
    <t>ELIQUIS 5 MG</t>
  </si>
  <si>
    <t>POR TBL FLM 60X5MG</t>
  </si>
  <si>
    <t>TBL FLM 28X5MG</t>
  </si>
  <si>
    <t>EMSELEX</t>
  </si>
  <si>
    <t>7,5MG TBL PRO 98 II</t>
  </si>
  <si>
    <t>ENSURE PLUS ADVANCE KÁVOVÁ PŘÍCHUŤ</t>
  </si>
  <si>
    <t>POR SOL 4X220ML</t>
  </si>
  <si>
    <t xml:space="preserve">Essentiale Forte N </t>
  </si>
  <si>
    <t>por.cps.dur.100</t>
  </si>
  <si>
    <t>EUTHYROX 88 MIKROGRAMŮ</t>
  </si>
  <si>
    <t>POR TBL NOB 100X88RG II</t>
  </si>
  <si>
    <t>EXELON 1,5 MG</t>
  </si>
  <si>
    <t>POR CPS DUR 56X1.5MG</t>
  </si>
  <si>
    <t>FAKTU 50MG/G+20MG/G</t>
  </si>
  <si>
    <t>RCT UNG 20G</t>
  </si>
  <si>
    <t>FENTALIS 12,5 MCG/H TRANSDERMÁLNÍ NÁPLAST</t>
  </si>
  <si>
    <t>DRM EMP TDR 5X2.89MG</t>
  </si>
  <si>
    <t>FENTALIS 25 MCG/H TRANSDERMÁLNÍ NÁPLAST</t>
  </si>
  <si>
    <t>DRM EMP TDR 5X5.78MG</t>
  </si>
  <si>
    <t>FLUTIFORM K-HALER</t>
  </si>
  <si>
    <t>125MCG/5MCG/DÁV INH SUS PSS 1X120DÁV</t>
  </si>
  <si>
    <t>INJ SOL 2X0.6ML</t>
  </si>
  <si>
    <t>INJ SOL 10X1ML</t>
  </si>
  <si>
    <t>POR TBL NOB 100X250MG</t>
  </si>
  <si>
    <t>GABAPENTIN-TEVA</t>
  </si>
  <si>
    <t>300MG CPS DUR 100</t>
  </si>
  <si>
    <t>TBL OBD 60X1200MG</t>
  </si>
  <si>
    <t>GINGIO 80</t>
  </si>
  <si>
    <t>POR TBL FLM 60X80MG</t>
  </si>
  <si>
    <t>GLEPARK 0,18 MG</t>
  </si>
  <si>
    <t>POR TBL NOB 100X0.18MG</t>
  </si>
  <si>
    <t>GLEPARK 0,7 MG</t>
  </si>
  <si>
    <t>POR TBL NOB 100X0.70MG</t>
  </si>
  <si>
    <t>INF SOL 10X250ML-PE</t>
  </si>
  <si>
    <t>GUAJACURAN</t>
  </si>
  <si>
    <t>DRG 30X200MG-BLISTR</t>
  </si>
  <si>
    <t>INJ 5X1ML/5MG</t>
  </si>
  <si>
    <t>HELIDES 20 MG ENTEROSOLVENTNÍ TVRDÉ TOBOLKY</t>
  </si>
  <si>
    <t>HERBADENT MASÁŽNÍ ROZTOK</t>
  </si>
  <si>
    <t>GNG SOL 1X25ML</t>
  </si>
  <si>
    <t>HERPESIN 400</t>
  </si>
  <si>
    <t>POR TBL NOB 25X400MG</t>
  </si>
  <si>
    <t>Hyal- Drop multi oční kapky</t>
  </si>
  <si>
    <t>Hylo-Gel 10ml</t>
  </si>
  <si>
    <t>IMODIUM</t>
  </si>
  <si>
    <t>2MG CPS DUR 20</t>
  </si>
  <si>
    <t>INDAPAMIDE ORION 1,5 MG</t>
  </si>
  <si>
    <t>POR TBL PRO 30X1.5MG</t>
  </si>
  <si>
    <t>INHIBACE 2,5 MG</t>
  </si>
  <si>
    <t>POR TBL FLM 100X2.5MG</t>
  </si>
  <si>
    <t>INHIBACE 2.5 MG</t>
  </si>
  <si>
    <t>POR TBL FLM28X2.5MG</t>
  </si>
  <si>
    <t>IRBESARTAN/HYDROCHLOROTHIAZID MYLAN</t>
  </si>
  <si>
    <t>300MG/12,5MG TBL NOB 28</t>
  </si>
  <si>
    <t>ISOLYTE BP - PLAST. LÁHEV</t>
  </si>
  <si>
    <t xml:space="preserve">INF SOL 10X1000ML KP </t>
  </si>
  <si>
    <t>ISOPTIN SR</t>
  </si>
  <si>
    <t>240MG TBL PRO 100</t>
  </si>
  <si>
    <t>ISOPTIN SR 240 MG</t>
  </si>
  <si>
    <t>POR TBL PRO 30X240MG</t>
  </si>
  <si>
    <t>JENTADUETO 2,5 MG/1000 MG</t>
  </si>
  <si>
    <t>POR TBL FLM 60X1</t>
  </si>
  <si>
    <t>KAPIDIN 20 MG</t>
  </si>
  <si>
    <t>KINITO</t>
  </si>
  <si>
    <t>50MG TBL FLM 100(5X20)</t>
  </si>
  <si>
    <t>KL CPS NATR.CHLOR. 0,5g</t>
  </si>
  <si>
    <t>KL OLIVAE OLEUM 20G</t>
  </si>
  <si>
    <t>KL ONDREJ. MAST FAGRON 500 g</t>
  </si>
  <si>
    <t>KL ONDREJOVA MAST, 100G</t>
  </si>
  <si>
    <t>KL POLYSAN, OL.HELIANTHI AA AD 300G</t>
  </si>
  <si>
    <t>KL SOL.ACIDI BORICI 3%,100G</t>
  </si>
  <si>
    <t>FAGRON, KULICH</t>
  </si>
  <si>
    <t>KL SOL.BORGLYCEROLI 3% 250 G</t>
  </si>
  <si>
    <t>KL SOL.JARISCH 500 g FAGRON</t>
  </si>
  <si>
    <t>KL TBL NaHCO3 500mg,   100TBL</t>
  </si>
  <si>
    <t>KL UNG.AC.SALICYLICI 20%, 100G</t>
  </si>
  <si>
    <t>KL UNG.LENIENS FAGRON 500g</t>
  </si>
  <si>
    <t>KL UNG.LENIENS, 250G</t>
  </si>
  <si>
    <t>LAMICTAL</t>
  </si>
  <si>
    <t>100MG TBL NOB 98</t>
  </si>
  <si>
    <t>LAMICTAL 100 MG</t>
  </si>
  <si>
    <t>POR TBL NOB 42X100MG</t>
  </si>
  <si>
    <t>LAMICTAL 50 MG</t>
  </si>
  <si>
    <t>POR TBL NOB 42X50MG</t>
  </si>
  <si>
    <t>CPS 56X30MG</t>
  </si>
  <si>
    <t>LEVEMIR 100 U/ML (PENFILL)</t>
  </si>
  <si>
    <t>LIPANTHYL 267 M</t>
  </si>
  <si>
    <t>267MG CPS DUR 90</t>
  </si>
  <si>
    <t>267MG CPS DUR 30</t>
  </si>
  <si>
    <t>LIPANTHYL S 215MG</t>
  </si>
  <si>
    <t>215MG TBL FLM 30</t>
  </si>
  <si>
    <t>LISKANTIN</t>
  </si>
  <si>
    <t>POR TBL FLM 98X20MG</t>
  </si>
  <si>
    <t>LORADUR MITE</t>
  </si>
  <si>
    <t>MAXITROL</t>
  </si>
  <si>
    <t>OPH UNG 3,5G</t>
  </si>
  <si>
    <t>MEDOCRIPTINE</t>
  </si>
  <si>
    <t>TBL 30X2.5MG</t>
  </si>
  <si>
    <t>METHOTREXAT EBEWE 2,5 MG TABLETY</t>
  </si>
  <si>
    <t>POR TBL NOB 50X2.5MG</t>
  </si>
  <si>
    <t>POR TBL NOB 100X4MG</t>
  </si>
  <si>
    <t>MIFLONID BREEZHALER</t>
  </si>
  <si>
    <t>400MCG INH PLV CPS DUR 60</t>
  </si>
  <si>
    <t>MINIRIN MELT 120 MCG</t>
  </si>
  <si>
    <t>POR LYO 30X120RG</t>
  </si>
  <si>
    <t>TBL 50X20MG</t>
  </si>
  <si>
    <t>100MG TBL PRO 50(5X10)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</si>
  <si>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</si>
  <si>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</si>
  <si>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</si>
  <si>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</si>
  <si>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</si>
  <si>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</si>
  <si>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MYDOCALM 150MG</t>
  </si>
  <si>
    <t>TBL OBD 30X150MG</t>
  </si>
  <si>
    <t>MYTELASE</t>
  </si>
  <si>
    <t>NALOXONE POLFA</t>
  </si>
  <si>
    <t>INJ 10X1ML/0.4MG</t>
  </si>
  <si>
    <t>NEUROL 1.0</t>
  </si>
  <si>
    <t>OLANZAPIN MYLAN 10 MG</t>
  </si>
  <si>
    <t>ONDANSETRON SANDOZ</t>
  </si>
  <si>
    <t>8MG TBL FLM 10</t>
  </si>
  <si>
    <t>OTIPAX</t>
  </si>
  <si>
    <t>AUR GTT SOL 1X16GM</t>
  </si>
  <si>
    <t>6000U TBL ENT 60</t>
  </si>
  <si>
    <t>PIMAFUCORT</t>
  </si>
  <si>
    <t>10MG/G+10MG/G+3,5MG/G CRM 15G</t>
  </si>
  <si>
    <t>10MG/G+10MG/G+3,5MG/G UNG 15G</t>
  </si>
  <si>
    <t>PRADAXA 110 MG</t>
  </si>
  <si>
    <t>POR CPS DUR 60X1X110MG</t>
  </si>
  <si>
    <t>PRADAXA 150 MG</t>
  </si>
  <si>
    <t>POR CPS DUR 60X1X150 MG</t>
  </si>
  <si>
    <t>Pradaxa 30 x 110mg</t>
  </si>
  <si>
    <t>PRADAXA 75 MG</t>
  </si>
  <si>
    <t>POR CPS DUR 30X1X75MG</t>
  </si>
  <si>
    <t>PREGABALIN MYLAN</t>
  </si>
  <si>
    <t>75MG CPS DUR 14</t>
  </si>
  <si>
    <t>PREGABALIN STADA 75 MG TVRDÉ TOBOLKY</t>
  </si>
  <si>
    <t>POR CPS DUR 56X75MG</t>
  </si>
  <si>
    <t>PRENESSA</t>
  </si>
  <si>
    <t>PRENEWEL 2 MG/0,625 MG</t>
  </si>
  <si>
    <t>PRESTANCE 10 MG/5 MG</t>
  </si>
  <si>
    <t>POR TBL NOB 120</t>
  </si>
  <si>
    <t>POR TBL NOB 90</t>
  </si>
  <si>
    <t>PROTHAZIN</t>
  </si>
  <si>
    <t>25MG TBL FLM 20</t>
  </si>
  <si>
    <t>Recugel oční gel 10g</t>
  </si>
  <si>
    <t>RINGERUV ROZTOK BRAUN</t>
  </si>
  <si>
    <t>INF 10X500ML(LDPE)</t>
  </si>
  <si>
    <t>POR TBL FLM 100X20MG</t>
  </si>
  <si>
    <t>SANORIN</t>
  </si>
  <si>
    <t>1PM NAS SPR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</si>
  <si>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</si>
  <si>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</si>
  <si>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</si>
  <si>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</si>
  <si>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</si>
  <si>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</si>
  <si>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SEVELAMER CARBONATE MYLAN</t>
  </si>
  <si>
    <t>800MG TBL FLM 180 I</t>
  </si>
  <si>
    <t>SIOFOR 850</t>
  </si>
  <si>
    <t xml:space="preserve">POR TBL FLM 120X850MG </t>
  </si>
  <si>
    <t>SIOFOR 850MG</t>
  </si>
  <si>
    <t>TBL FLM 60x850MG</t>
  </si>
  <si>
    <t>POR TBL FLM 100X100MG</t>
  </si>
  <si>
    <t>SPERSADEX COMP.</t>
  </si>
  <si>
    <t>5MG/ML+1MG/ML OPH GTT SOL 1X5ML II</t>
  </si>
  <si>
    <t>SYMBICORT TURBUHALER 400 MIKROGRAMŮ/12 MIKROGRAMŮ/</t>
  </si>
  <si>
    <t>Šalvěj lékařská nať LEROS n.s.</t>
  </si>
  <si>
    <t>20 x1,5g</t>
  </si>
  <si>
    <t>TANTUM VERDE SPRAY</t>
  </si>
  <si>
    <t>ORM SPR 30ML 0.15%</t>
  </si>
  <si>
    <t>TARKA 180/2 MG TBL.</t>
  </si>
  <si>
    <t>POR TBL RET 28</t>
  </si>
  <si>
    <t>TEARS NATURALE II</t>
  </si>
  <si>
    <t>1MG/ML+3MG/ML OPH GTT SOL 1X15ML</t>
  </si>
  <si>
    <t>TEBOKAN 120 MG</t>
  </si>
  <si>
    <t>POR TBL FLM 30X120MG</t>
  </si>
  <si>
    <t>TEGRETOL CR 400</t>
  </si>
  <si>
    <t>TBL RET 30X400MG</t>
  </si>
  <si>
    <t>TELMISARTAN/HYDROCHLOROTHIAZID SANDOZ 80 MG/12,5 M</t>
  </si>
  <si>
    <t>POR TBL FLM 100</t>
  </si>
  <si>
    <t>TELMISARTAN-RATIOPHARM 80 MG</t>
  </si>
  <si>
    <t>POR TBL NOB 98X80MG</t>
  </si>
  <si>
    <t>POR TBL NOB 90X1MG</t>
  </si>
  <si>
    <t>TEZZIMI</t>
  </si>
  <si>
    <t>10MG TBL NOB 30 I</t>
  </si>
  <si>
    <t>THIAMIN LECIVA</t>
  </si>
  <si>
    <t>INJ 10X2ML/100MG</t>
  </si>
  <si>
    <t>THYROZOL 10</t>
  </si>
  <si>
    <t>TBL OBD 50X10MG</t>
  </si>
  <si>
    <t>TIMOLOL-POS 0,5%</t>
  </si>
  <si>
    <t>OPH GTT SOL 3X5ML</t>
  </si>
  <si>
    <t>TISERCIN</t>
  </si>
  <si>
    <t>TBL OBD 50X25MG</t>
  </si>
  <si>
    <t>TONARSSA 4 MG/5 MG</t>
  </si>
  <si>
    <t>TONARSSA 8 MG/5 MG</t>
  </si>
  <si>
    <t>INJ 5X1ML/6.5MG</t>
  </si>
  <si>
    <t>DRG 50X6.5MG</t>
  </si>
  <si>
    <t>TRALGIT</t>
  </si>
  <si>
    <t>POR CPS DUR 20X50MG</t>
  </si>
  <si>
    <t xml:space="preserve">TRAMAL RETARD </t>
  </si>
  <si>
    <t>TBL 10x100 MG</t>
  </si>
  <si>
    <t>TRANSTEC 35 MCG/H</t>
  </si>
  <si>
    <t>DRM EMP TDR 5X20MG</t>
  </si>
  <si>
    <t>TRANSTEC 52.5 MCG/H</t>
  </si>
  <si>
    <t>DRM EMP TDR 5X30MG</t>
  </si>
  <si>
    <t>TRENTAL 400</t>
  </si>
  <si>
    <t>POR TBL RET 100X400MG</t>
  </si>
  <si>
    <t>TRIAMCINOLON LECIVA</t>
  </si>
  <si>
    <t>UNG 1X10GM 0.1%</t>
  </si>
  <si>
    <t>POR TBL FLM 90X20MG</t>
  </si>
  <si>
    <t>POR CPSDUR100X250MG</t>
  </si>
  <si>
    <t>VALSACOR 160 MG</t>
  </si>
  <si>
    <t>POR TBL FLM 28X160MG</t>
  </si>
  <si>
    <t>VALSACOR 80 MG</t>
  </si>
  <si>
    <t>POR TBL FLM 28X80MG</t>
  </si>
  <si>
    <t>VERTIBETIS 16MG</t>
  </si>
  <si>
    <t>TBL NOB 60</t>
  </si>
  <si>
    <t>VITAMIN B12 LECIVA 300RG</t>
  </si>
  <si>
    <t>INJ 5X1ML/300RG</t>
  </si>
  <si>
    <t>POR TBL NOB 50X20MG</t>
  </si>
  <si>
    <t>POR TBL FLM 98X15MG</t>
  </si>
  <si>
    <t>XARELTO 20 MG</t>
  </si>
  <si>
    <t>XORIMAX</t>
  </si>
  <si>
    <t>500MG TBL FLM 14</t>
  </si>
  <si>
    <t>TBL OBD 60X10MG</t>
  </si>
  <si>
    <t>ZOVIRAX 200 MG</t>
  </si>
  <si>
    <t>POR TBL NOB25X200MG</t>
  </si>
  <si>
    <t>NUTRIDRINK COMPACT PROTEIN S PŘÍCHUTÍ BANÁNOVOU</t>
  </si>
  <si>
    <t>NUTRISON</t>
  </si>
  <si>
    <t>POR SOL 1X500ML</t>
  </si>
  <si>
    <t>Nutrison Advanced DIASON LOW ENERGY</t>
  </si>
  <si>
    <t>por.sol.1000ml</t>
  </si>
  <si>
    <t>Peptamen Intense 12x500ml</t>
  </si>
  <si>
    <t>RESOURCE JUNIOR FIBRE BANÁN</t>
  </si>
  <si>
    <t>RESOURCE JUNIOR FIBRE KAKAO</t>
  </si>
  <si>
    <t>RESOURCE JUNIOR FIBRE VANILKA</t>
  </si>
  <si>
    <t>MACMIROR COMPLEX</t>
  </si>
  <si>
    <t>SUP VAG 12</t>
  </si>
  <si>
    <t>PAMYCON NA PŘÍPRAVU KAPEK</t>
  </si>
  <si>
    <t>DRM PLV SOL 1X1LAH</t>
  </si>
  <si>
    <t>PROSTAPHLIN 1000MG</t>
  </si>
  <si>
    <t>INJ SIC 1X1000MG</t>
  </si>
  <si>
    <t>ROSALOX</t>
  </si>
  <si>
    <t>DRM CRM 1X40GM 1%</t>
  </si>
  <si>
    <t>TOBREX</t>
  </si>
  <si>
    <t>GTT OPH 5ML 3MG/1ML</t>
  </si>
  <si>
    <t>TOBREX LA</t>
  </si>
  <si>
    <t>3MG/ML OPH GTT SOL 1X5ML</t>
  </si>
  <si>
    <t>UNASYN</t>
  </si>
  <si>
    <t>INJ PLV SOL 1X1.5GM</t>
  </si>
  <si>
    <t>POR TBL FLM12X375MG</t>
  </si>
  <si>
    <t>ZYVOXID</t>
  </si>
  <si>
    <t>INF SOL 10X300ML</t>
  </si>
  <si>
    <t>NIZORAL</t>
  </si>
  <si>
    <t>DRM SAT 100ML 2%</t>
  </si>
  <si>
    <t>PIMAFUCIN</t>
  </si>
  <si>
    <t>CRM 1X30GM 2%</t>
  </si>
  <si>
    <t>Test na okultní krvácení v lidské stolici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</si>
  <si>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</si>
  <si>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</si>
  <si>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</si>
  <si>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</si>
  <si>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</si>
  <si>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</si>
  <si>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</si>
  <si>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</si>
  <si>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</si>
  <si>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</si>
  <si>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</si>
  <si>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</si>
  <si>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</si>
  <si>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</si>
  <si>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</si>
  <si>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</si>
  <si>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</si>
  <si>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</si>
  <si>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</si>
  <si>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</si>
  <si>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</si>
  <si>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</si>
  <si>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</si>
  <si>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</si>
  <si>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</si>
  <si>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</si>
  <si>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</si>
  <si>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</si>
  <si>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</si>
  <si>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</si>
  <si>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</si>
  <si>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</si>
  <si>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</si>
  <si>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</si>
  <si>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</si>
  <si>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</si>
  <si>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</si>
  <si>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</si>
  <si>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</si>
  <si>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</si>
  <si>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</si>
  <si>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</si>
  <si>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</si>
  <si>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</si>
  <si>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</si>
  <si>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</si>
  <si>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</si>
  <si>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</si>
  <si>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</si>
  <si>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</si>
  <si>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</si>
  <si>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</si>
  <si>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</si>
  <si>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</si>
  <si>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</si>
  <si>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L01XX35 - ANAGRELID</t>
  </si>
  <si>
    <t>L02BG04 - LETROZOL</t>
  </si>
  <si>
    <t>L04AA13 - LEFLUNOMID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</si>
  <si>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</si>
  <si>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</si>
  <si>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</si>
  <si>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</si>
  <si>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</si>
  <si>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</si>
  <si>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</si>
  <si>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</si>
  <si>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</si>
  <si>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</si>
  <si>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</si>
  <si>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</si>
  <si>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</si>
  <si>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</si>
  <si>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</si>
  <si>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</si>
  <si>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</si>
  <si>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</si>
  <si>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</si>
  <si>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</si>
  <si>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</si>
  <si>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</si>
  <si>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</si>
  <si>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</si>
  <si>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</si>
  <si>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</si>
  <si>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</si>
  <si>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</si>
  <si>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</si>
  <si>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R03AC18 - INDAKATEROL</t>
  </si>
  <si>
    <t>R06AE07 - CETIRIZIN</t>
  </si>
  <si>
    <t>R06AX27 - DESLORATADIN</t>
  </si>
  <si>
    <t>V03AE02 - SEVELAMER</t>
  </si>
  <si>
    <t>M05BA07 - KYSELINA RISEDRONOVÁ</t>
  </si>
  <si>
    <t>R03BB06 - GLYKOPYRRONIUM-BROMID</t>
  </si>
  <si>
    <t>B01AF02 - APIXABAN</t>
  </si>
  <si>
    <t>R03AK06 - SALMETEROL A FLUTIKASON</t>
  </si>
  <si>
    <t>R03AK07 - FORMOTEROL A BUDESONID</t>
  </si>
  <si>
    <t>A03FA07 - ITOPRIDUM</t>
  </si>
  <si>
    <t>N02AJ13 - TRAMADOL A PARACETAMOL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</si>
  <si>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</si>
  <si>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</si>
  <si>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</si>
  <si>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</si>
  <si>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</si>
  <si>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</si>
  <si>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</si>
  <si>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</si>
  <si>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</si>
  <si>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</si>
  <si>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</si>
  <si>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</si>
  <si>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</si>
  <si>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</si>
  <si>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</si>
  <si>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</si>
  <si>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</si>
  <si>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</si>
  <si>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</si>
  <si>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</si>
  <si>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</si>
  <si>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A04AA01</t>
  </si>
  <si>
    <t>185206</t>
  </si>
  <si>
    <t>8MG POR TBL DIS 10</t>
  </si>
  <si>
    <t>A07DA</t>
  </si>
  <si>
    <t>30652</t>
  </si>
  <si>
    <t>2,5MG/0,025MG TBL NOB 20</t>
  </si>
  <si>
    <t>A10AB01</t>
  </si>
  <si>
    <t>219875</t>
  </si>
  <si>
    <t>26486</t>
  </si>
  <si>
    <t>ACTRAPID PENFILL</t>
  </si>
  <si>
    <t>100IU/ML INJ SOL 5X3ML</t>
  </si>
  <si>
    <t>500827</t>
  </si>
  <si>
    <t>INSUMAN RAPID SOLOSTAR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</si>
  <si>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</si>
  <si>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</si>
  <si>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</si>
  <si>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</si>
  <si>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</si>
  <si>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</si>
  <si>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</si>
  <si>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</si>
  <si>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</si>
  <si>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</si>
  <si>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</si>
  <si>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23797</t>
  </si>
  <si>
    <t>GLUCOPHAGE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</si>
  <si>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</si>
  <si>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</si>
  <si>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</si>
  <si>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</si>
  <si>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</si>
  <si>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</si>
  <si>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</si>
  <si>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</si>
  <si>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</si>
  <si>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</si>
  <si>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</si>
  <si>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</si>
  <si>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</si>
  <si>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</si>
  <si>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</si>
  <si>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</si>
  <si>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</si>
  <si>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</si>
  <si>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</si>
  <si>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</si>
  <si>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</si>
  <si>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</si>
  <si>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</si>
  <si>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</si>
  <si>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</si>
  <si>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</si>
  <si>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</si>
  <si>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</si>
  <si>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</si>
  <si>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</si>
  <si>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</si>
  <si>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</si>
  <si>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</si>
  <si>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</si>
  <si>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</si>
  <si>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</si>
  <si>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</si>
  <si>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</si>
  <si>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</si>
  <si>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</si>
  <si>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</si>
  <si>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</si>
  <si>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</si>
  <si>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</si>
  <si>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</si>
  <si>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</si>
  <si>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</si>
  <si>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</si>
  <si>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</si>
  <si>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</si>
  <si>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</si>
  <si>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</si>
  <si>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</si>
  <si>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</si>
  <si>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</si>
  <si>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</si>
  <si>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</si>
  <si>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</si>
  <si>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</si>
  <si>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</si>
  <si>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</si>
  <si>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</si>
  <si>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</si>
  <si>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</si>
  <si>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</si>
  <si>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</si>
  <si>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</si>
  <si>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</si>
  <si>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</si>
  <si>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</si>
  <si>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</si>
  <si>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</si>
  <si>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</si>
  <si>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</si>
  <si>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</si>
  <si>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231688</t>
  </si>
  <si>
    <t>231691</t>
  </si>
  <si>
    <t>100MG TBL PRO 30</t>
  </si>
  <si>
    <t>231696</t>
  </si>
  <si>
    <t>231697</t>
  </si>
  <si>
    <t>231701</t>
  </si>
  <si>
    <t>231702</t>
  </si>
  <si>
    <t>32225</t>
  </si>
  <si>
    <t>46980</t>
  </si>
  <si>
    <t>46981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</si>
  <si>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</si>
  <si>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</si>
  <si>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</si>
  <si>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</si>
  <si>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</si>
  <si>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</si>
  <si>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</si>
  <si>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</si>
  <si>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158673</t>
  </si>
  <si>
    <t>158692</t>
  </si>
  <si>
    <t>158711</t>
  </si>
  <si>
    <t>158716</t>
  </si>
  <si>
    <t>233559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</si>
  <si>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</si>
  <si>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</si>
  <si>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</si>
  <si>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</si>
  <si>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</si>
  <si>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</si>
  <si>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</si>
  <si>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</si>
  <si>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</si>
  <si>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</si>
  <si>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</si>
  <si>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</si>
  <si>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</si>
  <si>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</si>
  <si>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</si>
  <si>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</si>
  <si>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</si>
  <si>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</si>
  <si>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</si>
  <si>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C09AA04</t>
  </si>
  <si>
    <t>101205</t>
  </si>
  <si>
    <t>101211</t>
  </si>
  <si>
    <t>5MG TBL FLM 90(3X30)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</si>
  <si>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</si>
  <si>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</si>
  <si>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</si>
  <si>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</si>
  <si>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</si>
  <si>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</si>
  <si>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</si>
  <si>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</si>
  <si>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</si>
  <si>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</si>
  <si>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</si>
  <si>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</si>
  <si>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</si>
  <si>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</si>
  <si>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</si>
  <si>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</si>
  <si>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</si>
  <si>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</si>
  <si>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</si>
  <si>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</si>
  <si>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</si>
  <si>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</si>
  <si>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</si>
  <si>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</si>
  <si>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</si>
  <si>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</si>
  <si>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</si>
  <si>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</si>
  <si>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</si>
  <si>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</si>
  <si>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</si>
  <si>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</si>
  <si>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183073</t>
  </si>
  <si>
    <t>TELMISARTAN EGIS</t>
  </si>
  <si>
    <t>80MG TBL FLM 30</t>
  </si>
  <si>
    <t>C09DA01</t>
  </si>
  <si>
    <t>15316</t>
  </si>
  <si>
    <t>50MG/12,5MG TBL FLM 30</t>
  </si>
  <si>
    <t>C09DA07</t>
  </si>
  <si>
    <t>219632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</si>
  <si>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</si>
  <si>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</si>
  <si>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</si>
  <si>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</si>
  <si>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</si>
  <si>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</si>
  <si>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</si>
  <si>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</si>
  <si>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144166</t>
  </si>
  <si>
    <t>40MG TBL FLM 100 I</t>
  </si>
  <si>
    <t>45336</t>
  </si>
  <si>
    <t>SIMVASTATIN RATIOPHARM</t>
  </si>
  <si>
    <t>C10AA05</t>
  </si>
  <si>
    <t>122632</t>
  </si>
  <si>
    <t>SORTIS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</si>
  <si>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</si>
  <si>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</si>
  <si>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</si>
  <si>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</si>
  <si>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</si>
  <si>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</si>
  <si>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</si>
  <si>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</si>
  <si>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</si>
  <si>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</si>
  <si>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</si>
  <si>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</si>
  <si>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</si>
  <si>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</si>
  <si>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</si>
  <si>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</si>
  <si>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</si>
  <si>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</si>
  <si>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147458</t>
  </si>
  <si>
    <t>EUTHYROX</t>
  </si>
  <si>
    <t>112MCG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</si>
  <si>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</si>
  <si>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</si>
  <si>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</si>
  <si>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</si>
  <si>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</si>
  <si>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</si>
  <si>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</si>
  <si>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</si>
  <si>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</si>
  <si>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</si>
  <si>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</si>
  <si>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</si>
  <si>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</si>
  <si>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</si>
  <si>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</si>
  <si>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</si>
  <si>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</si>
  <si>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</si>
  <si>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</si>
  <si>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</si>
  <si>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</si>
  <si>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</si>
  <si>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</si>
  <si>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</si>
  <si>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</si>
  <si>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</si>
  <si>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</si>
  <si>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</si>
  <si>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</si>
  <si>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</si>
  <si>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</si>
  <si>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250MG TBL FLM 10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</si>
  <si>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</si>
  <si>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</si>
  <si>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</si>
  <si>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</si>
  <si>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</si>
  <si>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</si>
  <si>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</si>
  <si>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</si>
  <si>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</si>
  <si>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</si>
  <si>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</si>
  <si>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</si>
  <si>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</si>
  <si>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</si>
  <si>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</si>
  <si>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</si>
  <si>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</si>
  <si>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</si>
  <si>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J01DH51</t>
  </si>
  <si>
    <t>142077</t>
  </si>
  <si>
    <t>500MG/500MG 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</si>
  <si>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</si>
  <si>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</si>
  <si>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</si>
  <si>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</si>
  <si>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</si>
  <si>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</si>
  <si>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</si>
  <si>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</si>
  <si>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</si>
  <si>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</si>
  <si>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</si>
  <si>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</si>
  <si>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</si>
  <si>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</si>
  <si>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</si>
  <si>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</si>
  <si>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</si>
  <si>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</si>
  <si>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</si>
  <si>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</si>
  <si>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</si>
  <si>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</si>
  <si>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</si>
  <si>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</si>
  <si>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</si>
  <si>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</si>
  <si>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</si>
  <si>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</si>
  <si>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47465</t>
  </si>
  <si>
    <t>VALTREX</t>
  </si>
  <si>
    <t>L01XX35</t>
  </si>
  <si>
    <t>220426</t>
  </si>
  <si>
    <t>L02BG04</t>
  </si>
  <si>
    <t>138854</t>
  </si>
  <si>
    <t>TROZEL</t>
  </si>
  <si>
    <t>L04AA13</t>
  </si>
  <si>
    <t>186176</t>
  </si>
  <si>
    <t>LEFLUNOPHARM</t>
  </si>
  <si>
    <t>M01AC06</t>
  </si>
  <si>
    <t>112561</t>
  </si>
  <si>
    <t>RECOXA</t>
  </si>
  <si>
    <t>15MG TBL NOB 30</t>
  </si>
  <si>
    <t>M04AA01</t>
  </si>
  <si>
    <t>127263</t>
  </si>
  <si>
    <t>127272</t>
  </si>
  <si>
    <t>136507</t>
  </si>
  <si>
    <t>1632</t>
  </si>
  <si>
    <t>PURINOL</t>
  </si>
  <si>
    <t>1633</t>
  </si>
  <si>
    <t>100MG TBL NOB 50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</si>
  <si>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</si>
  <si>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</si>
  <si>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</si>
  <si>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</si>
  <si>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</si>
  <si>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</si>
  <si>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</si>
  <si>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</si>
  <si>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</si>
  <si>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</si>
  <si>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</si>
  <si>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</si>
  <si>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</si>
  <si>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</si>
  <si>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</si>
  <si>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</si>
  <si>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</si>
  <si>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</si>
  <si>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</si>
  <si>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</si>
  <si>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</si>
  <si>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</si>
  <si>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</si>
  <si>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</si>
  <si>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</si>
  <si>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</si>
  <si>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</si>
  <si>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</si>
  <si>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</si>
  <si>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</si>
  <si>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</si>
  <si>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</si>
  <si>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</si>
  <si>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</si>
  <si>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</si>
  <si>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</si>
  <si>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</si>
  <si>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</si>
  <si>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</si>
  <si>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</si>
  <si>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</si>
  <si>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</si>
  <si>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</si>
  <si>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</si>
  <si>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</si>
  <si>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</si>
  <si>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</si>
  <si>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</si>
  <si>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</si>
  <si>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</si>
  <si>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</si>
  <si>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</si>
  <si>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N03AX14</t>
  </si>
  <si>
    <t>174681</t>
  </si>
  <si>
    <t>TRUND</t>
  </si>
  <si>
    <t>250MG TBL FLM 50</t>
  </si>
  <si>
    <t>174700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</si>
  <si>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</si>
  <si>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</si>
  <si>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</si>
  <si>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</si>
  <si>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</si>
  <si>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</si>
  <si>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</si>
  <si>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</si>
  <si>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</si>
  <si>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88498</t>
  </si>
  <si>
    <t>100MG/25MG TBL NOB 100</t>
  </si>
  <si>
    <t>N04BC04</t>
  </si>
  <si>
    <t>176189</t>
  </si>
  <si>
    <t>REQUIP MODUTAB</t>
  </si>
  <si>
    <t>8MG TBL PRO 84 II</t>
  </si>
  <si>
    <t>176193</t>
  </si>
  <si>
    <t>4MG TBL PRO 28 II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</si>
  <si>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</si>
  <si>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</si>
  <si>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</si>
  <si>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</si>
  <si>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</si>
  <si>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</si>
  <si>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</si>
  <si>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</si>
  <si>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142866</t>
  </si>
  <si>
    <t>100MG TBL FLM 6X10</t>
  </si>
  <si>
    <t>N05AL01</t>
  </si>
  <si>
    <t>54432</t>
  </si>
  <si>
    <t>PROSULPIN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</si>
  <si>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</si>
  <si>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</si>
  <si>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</si>
  <si>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</si>
  <si>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</si>
  <si>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</si>
  <si>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</si>
  <si>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</si>
  <si>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</si>
  <si>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</si>
  <si>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</si>
  <si>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</si>
  <si>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</si>
  <si>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</si>
  <si>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</si>
  <si>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</si>
  <si>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</si>
  <si>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</si>
  <si>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</si>
  <si>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</si>
  <si>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</si>
  <si>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134505</t>
  </si>
  <si>
    <t>10MG TBL FLM 56</t>
  </si>
  <si>
    <t>N06AX11</t>
  </si>
  <si>
    <t>127778</t>
  </si>
  <si>
    <t>MIRZATEN ORO TAB</t>
  </si>
  <si>
    <t>30MG POR TBL DIS 30</t>
  </si>
  <si>
    <t>146071</t>
  </si>
  <si>
    <t>MIRTAZAPIN MYLAN</t>
  </si>
  <si>
    <t>162528</t>
  </si>
  <si>
    <t>N06AX16</t>
  </si>
  <si>
    <t>115551</t>
  </si>
  <si>
    <t>VENLAFAXIN MYLAN</t>
  </si>
  <si>
    <t>75MG CPS PRO 30</t>
  </si>
  <si>
    <t>230405</t>
  </si>
  <si>
    <t>N06BX18</t>
  </si>
  <si>
    <t>10252</t>
  </si>
  <si>
    <t>N06DA02</t>
  </si>
  <si>
    <t>142150</t>
  </si>
  <si>
    <t>148748</t>
  </si>
  <si>
    <t>10MG POR TBL DIS 28</t>
  </si>
  <si>
    <t>N07CA01</t>
  </si>
  <si>
    <t>126618</t>
  </si>
  <si>
    <t>BETAHISTIN-RATIOPHARM</t>
  </si>
  <si>
    <t>225589</t>
  </si>
  <si>
    <t>229646</t>
  </si>
  <si>
    <t>R01AD09</t>
  </si>
  <si>
    <t>170760</t>
  </si>
  <si>
    <t>MOMMOX</t>
  </si>
  <si>
    <t>0,05MG/DÁV NAS SPR SUS 140DÁV</t>
  </si>
  <si>
    <t>R03AC02</t>
  </si>
  <si>
    <t>31934</t>
  </si>
  <si>
    <t>R03AC18</t>
  </si>
  <si>
    <t>167258</t>
  </si>
  <si>
    <t>ONBREZ BREEZHALER</t>
  </si>
  <si>
    <t>150MCG INH PLV CPS DUR 30+INH</t>
  </si>
  <si>
    <t>R03AK06</t>
  </si>
  <si>
    <t>205583</t>
  </si>
  <si>
    <t>AIRFLUSAN FORSPIRO</t>
  </si>
  <si>
    <t>50MCG/250MCG INH PLV DOS 1X60DÁV</t>
  </si>
  <si>
    <t>205588</t>
  </si>
  <si>
    <t>50MCG/500MCG INH PLV DOS 1X60DÁV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</si>
  <si>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</si>
  <si>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</si>
  <si>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</si>
  <si>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</si>
  <si>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</si>
  <si>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</si>
  <si>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</si>
  <si>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</si>
  <si>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</si>
  <si>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</si>
  <si>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</si>
  <si>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</si>
  <si>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</si>
  <si>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</si>
  <si>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</si>
  <si>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</si>
  <si>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</si>
  <si>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</si>
  <si>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</si>
  <si>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</si>
  <si>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</si>
  <si>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</si>
  <si>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</si>
  <si>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</si>
  <si>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</si>
  <si>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</si>
  <si>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</si>
  <si>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</si>
  <si>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POR SOL 1X1000ML</t>
  </si>
  <si>
    <t>33739</t>
  </si>
  <si>
    <t>33740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</si>
  <si>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</si>
  <si>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</si>
  <si>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</si>
  <si>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</si>
  <si>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</si>
  <si>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</si>
  <si>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</si>
  <si>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</si>
  <si>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</si>
  <si>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</si>
  <si>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</si>
  <si>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33859</t>
  </si>
  <si>
    <t>33864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</si>
  <si>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</si>
  <si>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</si>
  <si>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</si>
  <si>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</si>
  <si>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</si>
  <si>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</si>
  <si>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</si>
  <si>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</si>
  <si>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33935</t>
  </si>
  <si>
    <t>33936</t>
  </si>
  <si>
    <t>17122</t>
  </si>
  <si>
    <t>30MG CPS DUR 56</t>
  </si>
  <si>
    <t>A02BC05</t>
  </si>
  <si>
    <t>180050</t>
  </si>
  <si>
    <t>HELIDES</t>
  </si>
  <si>
    <t>20MG CPS ETD 28</t>
  </si>
  <si>
    <t>166760</t>
  </si>
  <si>
    <t>50MG TBL FLM 100(10X10)</t>
  </si>
  <si>
    <t>28148</t>
  </si>
  <si>
    <t>LEVEMIR PENFILL</t>
  </si>
  <si>
    <t>208206</t>
  </si>
  <si>
    <t>850MG TBL FLM 120 II</t>
  </si>
  <si>
    <t>208207</t>
  </si>
  <si>
    <t>850MG TBL FLM 60 II</t>
  </si>
  <si>
    <t>213484</t>
  </si>
  <si>
    <t>19000IU/ML INJ SOL ISP 10X1ML</t>
  </si>
  <si>
    <t>213488</t>
  </si>
  <si>
    <t>9500IU/ML INJ SOL ISP 2X0,6ML</t>
  </si>
  <si>
    <t>213490</t>
  </si>
  <si>
    <t>9500IU/ML INJ SOL ISP 10X1ML</t>
  </si>
  <si>
    <t>193741</t>
  </si>
  <si>
    <t>2,5MG TBL FLM 168</t>
  </si>
  <si>
    <t>193745</t>
  </si>
  <si>
    <t>5MG TBL FLM 60</t>
  </si>
  <si>
    <t>16926</t>
  </si>
  <si>
    <t>0,3MG TBL FLM 100</t>
  </si>
  <si>
    <t>56812</t>
  </si>
  <si>
    <t>250MG TBL NOB 100</t>
  </si>
  <si>
    <t>231687</t>
  </si>
  <si>
    <t>231689</t>
  </si>
  <si>
    <t>49910</t>
  </si>
  <si>
    <t>20MG TBL FLM 98</t>
  </si>
  <si>
    <t>158697</t>
  </si>
  <si>
    <t>169654</t>
  </si>
  <si>
    <t>20MG TBL FLM 30 II</t>
  </si>
  <si>
    <t>C08DA01</t>
  </si>
  <si>
    <t>215964</t>
  </si>
  <si>
    <t>240MG TBL PRO 30</t>
  </si>
  <si>
    <t>215965</t>
  </si>
  <si>
    <t>229905</t>
  </si>
  <si>
    <t>124091</t>
  </si>
  <si>
    <t>5MG/5MG TBL NOB 90(3X30)</t>
  </si>
  <si>
    <t>124093</t>
  </si>
  <si>
    <t>5MG/5MG TBL NOB 120(4X30)</t>
  </si>
  <si>
    <t>124115</t>
  </si>
  <si>
    <t>10MG/5MG TBL NOB 30</t>
  </si>
  <si>
    <t>187788</t>
  </si>
  <si>
    <t>TONARSSA</t>
  </si>
  <si>
    <t>4MG/5MG TBL NOB 30</t>
  </si>
  <si>
    <t>187804</t>
  </si>
  <si>
    <t>8MG/5MG TBL NOB 30</t>
  </si>
  <si>
    <t>147989</t>
  </si>
  <si>
    <t>TELMISARTAN-RATIOPHARM</t>
  </si>
  <si>
    <t>80MG TBL NOB 98</t>
  </si>
  <si>
    <t>189664</t>
  </si>
  <si>
    <t>TELMISARTAN/HYDROCHLOROTHIAZID SANDOZ</t>
  </si>
  <si>
    <t>80MG/12,5MG TBL FLM 100</t>
  </si>
  <si>
    <t>50311</t>
  </si>
  <si>
    <t>10MG TBL FLM 90X1</t>
  </si>
  <si>
    <t>50318</t>
  </si>
  <si>
    <t>20MG TBL FLM 90X1</t>
  </si>
  <si>
    <t>C10AB05</t>
  </si>
  <si>
    <t>207092</t>
  </si>
  <si>
    <t>LIPANTHYL S</t>
  </si>
  <si>
    <t>207098</t>
  </si>
  <si>
    <t>158811</t>
  </si>
  <si>
    <t>4MG TBL NOB 100</t>
  </si>
  <si>
    <t>147454</t>
  </si>
  <si>
    <t>88MCG TBL NOB 100 II</t>
  </si>
  <si>
    <t>J01EE01</t>
  </si>
  <si>
    <t>241307</t>
  </si>
  <si>
    <t>J01XX08</t>
  </si>
  <si>
    <t>3708</t>
  </si>
  <si>
    <t>2MG/ML INF SOL 10X300ML I</t>
  </si>
  <si>
    <t>122588</t>
  </si>
  <si>
    <t>FENTALIS</t>
  </si>
  <si>
    <t>12,5MCG/H TDR EMP 5</t>
  </si>
  <si>
    <t>122593</t>
  </si>
  <si>
    <t>25MCG/H TDR EMP 5</t>
  </si>
  <si>
    <t>42755</t>
  </si>
  <si>
    <t>35MCG/H TDR EMP 5</t>
  </si>
  <si>
    <t>42758</t>
  </si>
  <si>
    <t>52,5MCG/H TDR EMP 5</t>
  </si>
  <si>
    <t>44997</t>
  </si>
  <si>
    <t>500MG TBL RET 100</t>
  </si>
  <si>
    <t>N03AX09</t>
  </si>
  <si>
    <t>151056</t>
  </si>
  <si>
    <t>100MG TBL NOB 42</t>
  </si>
  <si>
    <t>151057</t>
  </si>
  <si>
    <t>17139</t>
  </si>
  <si>
    <t>50MG TBL NOB 42</t>
  </si>
  <si>
    <t>237788</t>
  </si>
  <si>
    <t>19987</t>
  </si>
  <si>
    <t>GABAPENTIN TEVA</t>
  </si>
  <si>
    <t>209684</t>
  </si>
  <si>
    <t>PREGABALIN STADA</t>
  </si>
  <si>
    <t>75MG CPS DUR 56</t>
  </si>
  <si>
    <t>210703</t>
  </si>
  <si>
    <t>N05AH03</t>
  </si>
  <si>
    <t>500764</t>
  </si>
  <si>
    <t>OLANZAPIN MYLAN</t>
  </si>
  <si>
    <t>86656</t>
  </si>
  <si>
    <t>1MG TBL NOB 30</t>
  </si>
  <si>
    <t>233366</t>
  </si>
  <si>
    <t>134508</t>
  </si>
  <si>
    <t>10MG TBL FLM 98</t>
  </si>
  <si>
    <t>10253</t>
  </si>
  <si>
    <t>4062</t>
  </si>
  <si>
    <t>5MG/ML INJ SOL 10X2ML</t>
  </si>
  <si>
    <t>142136</t>
  </si>
  <si>
    <t>231007</t>
  </si>
  <si>
    <t>201082</t>
  </si>
  <si>
    <t>VERTIBETIS</t>
  </si>
  <si>
    <t>215559</t>
  </si>
  <si>
    <t>229648</t>
  </si>
  <si>
    <t>180081</t>
  </si>
  <si>
    <t>SYMBICORT TURBUHALER 400 MIKROGRAMŮ/12 MIKROGRAMŮ/INHALACE</t>
  </si>
  <si>
    <t>320MCG/9MCG INH PLV 1X60DÁV</t>
  </si>
  <si>
    <t>R03BB06</t>
  </si>
  <si>
    <t>193552</t>
  </si>
  <si>
    <t>SEEBRI BREEZHALER</t>
  </si>
  <si>
    <t>44MCG INH PLV CPS DUR 30X1+1INH</t>
  </si>
  <si>
    <t>5496</t>
  </si>
  <si>
    <t>10MG TBL FLM 60</t>
  </si>
  <si>
    <t>V03AE02</t>
  </si>
  <si>
    <t>127280</t>
  </si>
  <si>
    <t>33422</t>
  </si>
  <si>
    <t>NUTRISON ADVANCED DIASON LOW ENERGY</t>
  </si>
  <si>
    <t>33527</t>
  </si>
  <si>
    <t>33741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</si>
  <si>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</si>
  <si>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</si>
  <si>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</si>
  <si>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</si>
  <si>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</si>
  <si>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</si>
  <si>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</si>
  <si>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</si>
  <si>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</si>
  <si>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</si>
  <si>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</si>
  <si>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</si>
  <si>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</si>
  <si>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</si>
  <si>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</si>
  <si>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</si>
  <si>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</si>
  <si>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</si>
  <si>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</si>
  <si>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Macounová Pavla</t>
  </si>
  <si>
    <t>Mertová Eva</t>
  </si>
  <si>
    <t>Molitorová Ivana</t>
  </si>
  <si>
    <t>Suchánková Hana</t>
  </si>
  <si>
    <t>Šanová Hana</t>
  </si>
  <si>
    <t>Záboj Zdeněk</t>
  </si>
  <si>
    <t>ALOPURINOL</t>
  </si>
  <si>
    <t>107869</t>
  </si>
  <si>
    <t>APO-ALLOPURINOL</t>
  </si>
  <si>
    <t>2592</t>
  </si>
  <si>
    <t>MILURIT</t>
  </si>
  <si>
    <t>127260</t>
  </si>
  <si>
    <t>100MG TBL NOB 30</t>
  </si>
  <si>
    <t>ALPRAZOLAM</t>
  </si>
  <si>
    <t>AMLODIPIN</t>
  </si>
  <si>
    <t>ATORVASTATIN</t>
  </si>
  <si>
    <t>204690</t>
  </si>
  <si>
    <t>TORVACARD NEO</t>
  </si>
  <si>
    <t>40MG TBL FLM 30</t>
  </si>
  <si>
    <t>BAKLOFEN</t>
  </si>
  <si>
    <t>40274</t>
  </si>
  <si>
    <t>BACLOFEN-POLPHARMA</t>
  </si>
  <si>
    <t>10MG TBL NOB 50</t>
  </si>
  <si>
    <t>40275</t>
  </si>
  <si>
    <t>25MG TBL NOB 50</t>
  </si>
  <si>
    <t>BETAXOLOL</t>
  </si>
  <si>
    <t>BIPERIDEN</t>
  </si>
  <si>
    <t>21887</t>
  </si>
  <si>
    <t>2MG TBL NOB 50</t>
  </si>
  <si>
    <t>BISOPROLOL</t>
  </si>
  <si>
    <t>47740</t>
  </si>
  <si>
    <t>RIVOCOR</t>
  </si>
  <si>
    <t>BROMAZEPAM</t>
  </si>
  <si>
    <t>216707</t>
  </si>
  <si>
    <t>LEXAURIN</t>
  </si>
  <si>
    <t>1,5MG TBL NOB 28</t>
  </si>
  <si>
    <t>CINARIZIN</t>
  </si>
  <si>
    <t>99886</t>
  </si>
  <si>
    <t>CINARIZIN LEK</t>
  </si>
  <si>
    <t>CITALOPRAM</t>
  </si>
  <si>
    <t>17425</t>
  </si>
  <si>
    <t>17431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</si>
  <si>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</si>
  <si>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</si>
  <si>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</si>
  <si>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</si>
  <si>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</si>
  <si>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</si>
  <si>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</si>
  <si>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</si>
  <si>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</si>
  <si>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</si>
  <si>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</si>
  <si>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</si>
  <si>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</si>
  <si>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</si>
  <si>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500MG TBL FLM 60</t>
  </si>
  <si>
    <t>97522</t>
  </si>
  <si>
    <t>500MG TBL FLM 30</t>
  </si>
  <si>
    <t>DONEPEZIL</t>
  </si>
  <si>
    <t>231020</t>
  </si>
  <si>
    <t>DOSULEPIN</t>
  </si>
  <si>
    <t>4207</t>
  </si>
  <si>
    <t>25MG TBL OBD 30</t>
  </si>
  <si>
    <t>ESCITALOPRAM</t>
  </si>
  <si>
    <t>189165</t>
  </si>
  <si>
    <t>ELICEA ORO TAB</t>
  </si>
  <si>
    <t>10MG POR TBL DIS 28 I</t>
  </si>
  <si>
    <t>ETOFYLIN-NIKOTINÁT</t>
  </si>
  <si>
    <t>17983</t>
  </si>
  <si>
    <t>FENOFIBRÁT</t>
  </si>
  <si>
    <t>225971</t>
  </si>
  <si>
    <t>FUROSEMID</t>
  </si>
  <si>
    <t>98219</t>
  </si>
  <si>
    <t>FURON</t>
  </si>
  <si>
    <t>GLIKLAZID</t>
  </si>
  <si>
    <t>1290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</si>
  <si>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</si>
  <si>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</si>
  <si>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</si>
  <si>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</si>
  <si>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</si>
  <si>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</si>
  <si>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</si>
  <si>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HYDROXYCHLOROCHIN</t>
  </si>
  <si>
    <t>54424</t>
  </si>
  <si>
    <t>200MG TBL FLM 60</t>
  </si>
  <si>
    <t>CHOLEKALCIFEROL</t>
  </si>
  <si>
    <t>12023</t>
  </si>
  <si>
    <t>0,5MG/ML POR GTT SOL 1X10ML</t>
  </si>
  <si>
    <t>103788</t>
  </si>
  <si>
    <t>132990</t>
  </si>
  <si>
    <t>IBUPROFEN</t>
  </si>
  <si>
    <t>100013</t>
  </si>
  <si>
    <t>ISOSORBID-MONONITRÁT</t>
  </si>
  <si>
    <t>96187</t>
  </si>
  <si>
    <t>MONOSAN</t>
  </si>
  <si>
    <t>20MG TBL NOB 50</t>
  </si>
  <si>
    <t>23306</t>
  </si>
  <si>
    <t>KARBAMAZEPIN</t>
  </si>
  <si>
    <t>3417</t>
  </si>
  <si>
    <t>KARVEDILOL</t>
  </si>
  <si>
    <t>102608</t>
  </si>
  <si>
    <t>CARVESAN</t>
  </si>
  <si>
    <t>25MG TBL NOB 30</t>
  </si>
  <si>
    <t>KLONAZEPAM</t>
  </si>
  <si>
    <t>14957</t>
  </si>
  <si>
    <t>RIVOTRIL</t>
  </si>
  <si>
    <t>0,5MG TBL NOB 50</t>
  </si>
  <si>
    <t>KLOPIDOGREL</t>
  </si>
  <si>
    <t>169251</t>
  </si>
  <si>
    <t>TROMBEX</t>
  </si>
  <si>
    <t>75MG TBL FLM 30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</si>
  <si>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</si>
  <si>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</si>
  <si>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</si>
  <si>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</si>
  <si>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</si>
  <si>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</si>
  <si>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</si>
  <si>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</si>
  <si>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</si>
  <si>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</si>
  <si>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</si>
  <si>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155781</t>
  </si>
  <si>
    <t>GODASAL</t>
  </si>
  <si>
    <t>100MG/50MG TBL NOB 50 II</t>
  </si>
  <si>
    <t>162858</t>
  </si>
  <si>
    <t>ASPIRIN PROTECT 100</t>
  </si>
  <si>
    <t>100MG TBL ENT 28</t>
  </si>
  <si>
    <t>99295</t>
  </si>
  <si>
    <t>100MG TBL NOB 20(2X10)</t>
  </si>
  <si>
    <t>155780</t>
  </si>
  <si>
    <t>100MG/50MG TBL NOB 20 II</t>
  </si>
  <si>
    <t>188848</t>
  </si>
  <si>
    <t>STACYL</t>
  </si>
  <si>
    <t>100MG TBL ENT 60</t>
  </si>
  <si>
    <t>KYSELINA LISTOVÁ</t>
  </si>
  <si>
    <t>76064</t>
  </si>
  <si>
    <t>ACIDUM FOLICUM LÉČIVA</t>
  </si>
  <si>
    <t>10MG TBL OBD 30</t>
  </si>
  <si>
    <t>KYSELINA URSODEOXYCHOLOVÁ</t>
  </si>
  <si>
    <t>97864</t>
  </si>
  <si>
    <t>250MG CPS DUR 50 I</t>
  </si>
  <si>
    <t>KYSELINA VALPROOVÁ</t>
  </si>
  <si>
    <t>163883</t>
  </si>
  <si>
    <t>CONVULEX</t>
  </si>
  <si>
    <t>500MG CPS ETM 100</t>
  </si>
  <si>
    <t>LERKANIDIPIN</t>
  </si>
  <si>
    <t>LOSARTAN</t>
  </si>
  <si>
    <t>LOSARTAN A DIURETIKA</t>
  </si>
  <si>
    <t>MAGNESIUM-LAKTÁT</t>
  </si>
  <si>
    <t>17992</t>
  </si>
  <si>
    <t>0,5G TBL NOB 100</t>
  </si>
  <si>
    <t>171577</t>
  </si>
  <si>
    <t>MAGNESIUM LACTATE BIOMEDICA</t>
  </si>
  <si>
    <t>500MG TBL NOB 50</t>
  </si>
  <si>
    <t>MELPERON</t>
  </si>
  <si>
    <t>199466</t>
  </si>
  <si>
    <t>BURONIL</t>
  </si>
  <si>
    <t>MEMANTIN</t>
  </si>
  <si>
    <t>29468</t>
  </si>
  <si>
    <t>EBIXA</t>
  </si>
  <si>
    <t>20MG TBL FLM 28 I</t>
  </si>
  <si>
    <t>26505</t>
  </si>
  <si>
    <t>10MG TBL FLM 50 I</t>
  </si>
  <si>
    <t>METFORMIN</t>
  </si>
  <si>
    <t>132576</t>
  </si>
  <si>
    <t>850MG TBL FLM 120</t>
  </si>
  <si>
    <t>MIRTAZAPIN</t>
  </si>
  <si>
    <t>127760</t>
  </si>
  <si>
    <t>15MG POR TBL DIS 30</t>
  </si>
  <si>
    <t>NADROPARIN</t>
  </si>
  <si>
    <t>NAFTIDROFURYL</t>
  </si>
  <si>
    <t>66015</t>
  </si>
  <si>
    <t>97026</t>
  </si>
  <si>
    <t>100MG TBL PRO 50</t>
  </si>
  <si>
    <t>NEBIVOLOL</t>
  </si>
  <si>
    <t>53761</t>
  </si>
  <si>
    <t>NEBILET</t>
  </si>
  <si>
    <t>5MG TBL NOB 28</t>
  </si>
  <si>
    <t>NITRENDIPIN</t>
  </si>
  <si>
    <t>OMEPRAZOL</t>
  </si>
  <si>
    <t>25365</t>
  </si>
  <si>
    <t>20MG CPS ETD 28 I</t>
  </si>
  <si>
    <t>PANTOPRAZOL</t>
  </si>
  <si>
    <t>214525</t>
  </si>
  <si>
    <t>40MG TBL ENT 28 I</t>
  </si>
  <si>
    <t>PAROXETIN</t>
  </si>
  <si>
    <t>PERINDOPRIL</t>
  </si>
  <si>
    <t>PERINDOPRIL A AMLODIPIN</t>
  </si>
  <si>
    <t>PERINDOPRIL A DIURETIKA</t>
  </si>
  <si>
    <t>122685</t>
  </si>
  <si>
    <t>PRESTARIUM NEO COMBI</t>
  </si>
  <si>
    <t>5MG/1,25MG TBL FLM 30</t>
  </si>
  <si>
    <t>RAMIPRIL</t>
  </si>
  <si>
    <t>RIVAROXABAN</t>
  </si>
  <si>
    <t>168903</t>
  </si>
  <si>
    <t>XARELTO</t>
  </si>
  <si>
    <t>20MG TBL FLM 28 II</t>
  </si>
  <si>
    <t>ROSUVASTATIN</t>
  </si>
  <si>
    <t>148068</t>
  </si>
  <si>
    <t>ROSUCARD</t>
  </si>
  <si>
    <t>SERTRALIN</t>
  </si>
  <si>
    <t>SODNÁ SŮL METAMIZOLU</t>
  </si>
  <si>
    <t>SPIRONOLAKTON</t>
  </si>
  <si>
    <t>30434</t>
  </si>
  <si>
    <t>25MG TBL NOB 100</t>
  </si>
  <si>
    <t>3550</t>
  </si>
  <si>
    <t>SULFAMETHOXAZOL A TRIMETHOPRIM</t>
  </si>
  <si>
    <t>3377</t>
  </si>
  <si>
    <t>400MG/80MG TBL NOB 20</t>
  </si>
  <si>
    <t>SULODEXID</t>
  </si>
  <si>
    <t>96118</t>
  </si>
  <si>
    <t>TAMSULOSIN A DUTASTERID</t>
  </si>
  <si>
    <t>145988</t>
  </si>
  <si>
    <t>DUODART</t>
  </si>
  <si>
    <t>0,5MG/0,4MG CPS DUR 90</t>
  </si>
  <si>
    <t>TELMISARTAN</t>
  </si>
  <si>
    <t>158191</t>
  </si>
  <si>
    <t>TELMISARTAN SANDOZ</t>
  </si>
  <si>
    <t>80MG TBL NOB 30</t>
  </si>
  <si>
    <t>TELMISARTAN A DIURETIKA</t>
  </si>
  <si>
    <t>190084</t>
  </si>
  <si>
    <t>TELMISARTAN/HYDROCHLOROTHIAZID EGIS</t>
  </si>
  <si>
    <t>80MG/12,5MG TBL NOB 28 II</t>
  </si>
  <si>
    <t>THEOFYLIN</t>
  </si>
  <si>
    <t>44303</t>
  </si>
  <si>
    <t>225512</t>
  </si>
  <si>
    <t>300MG CPS PRO 50</t>
  </si>
  <si>
    <t>225508</t>
  </si>
  <si>
    <t>TIAPRID</t>
  </si>
  <si>
    <t>48578</t>
  </si>
  <si>
    <t>TOBRAMYCIN</t>
  </si>
  <si>
    <t>13973</t>
  </si>
  <si>
    <t>TRAMADOL</t>
  </si>
  <si>
    <t>59671</t>
  </si>
  <si>
    <t>100MG TBL PRO 10</t>
  </si>
  <si>
    <t>59672</t>
  </si>
  <si>
    <t>TRIMETAZIDIN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</si>
  <si>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</si>
  <si>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</si>
  <si>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</si>
  <si>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</si>
  <si>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</si>
  <si>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</si>
  <si>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600MG/400IU TBL FLM 90</t>
  </si>
  <si>
    <t>206529</t>
  </si>
  <si>
    <t>CALCICHEW D3 JAHODA</t>
  </si>
  <si>
    <t>500MG/400IU TBL MND 60</t>
  </si>
  <si>
    <t>VINPOCETIN</t>
  </si>
  <si>
    <t>VITAMIN B1 V KOMBINACI S VITAMINEM B6 A/NEBO B12</t>
  </si>
  <si>
    <t>13818</t>
  </si>
  <si>
    <t>WARFARIN</t>
  </si>
  <si>
    <t>192342</t>
  </si>
  <si>
    <t>5MG TBL NOB 100 I</t>
  </si>
  <si>
    <t>94113</t>
  </si>
  <si>
    <t>WARFARIN ORION</t>
  </si>
  <si>
    <t>3MG TBL NOB 100</t>
  </si>
  <si>
    <t>ZOLPIDEM</t>
  </si>
  <si>
    <t>146893</t>
  </si>
  <si>
    <t>APIXABAN</t>
  </si>
  <si>
    <t>168327</t>
  </si>
  <si>
    <t>2,5MG TBL FLM 60</t>
  </si>
  <si>
    <t>TRAMADOL A PARACETAMOL</t>
  </si>
  <si>
    <t>201609</t>
  </si>
  <si>
    <t>132872</t>
  </si>
  <si>
    <t>37,5MG/325MG TBL FLM 30</t>
  </si>
  <si>
    <t>MULTIENZYMOVÉ PŘÍPRAVKY (LIPASA, PROTEASA APOD.)</t>
  </si>
  <si>
    <t>192390</t>
  </si>
  <si>
    <t>LAKTULOSA</t>
  </si>
  <si>
    <t>215713</t>
  </si>
  <si>
    <t>667MG/ML POR SOL 1X200ML II</t>
  </si>
  <si>
    <t>LEVODOPA A INHIBITOR DEKARBOXYLASY</t>
  </si>
  <si>
    <t>SODNÁ SŮL LEVOTHYROXINU</t>
  </si>
  <si>
    <t>187425</t>
  </si>
  <si>
    <t>50MCG TBL NOB 100</t>
  </si>
  <si>
    <t>HOŘČÍK (KOMBINACE RŮZNÝCH SOLÍ)</t>
  </si>
  <si>
    <t>215978</t>
  </si>
  <si>
    <t>Jiná</t>
  </si>
  <si>
    <t>*1004</t>
  </si>
  <si>
    <t>Jiný</t>
  </si>
  <si>
    <t>*1019</t>
  </si>
  <si>
    <t>*2061</t>
  </si>
  <si>
    <t>ACEKLOFENAK</t>
  </si>
  <si>
    <t>191730</t>
  </si>
  <si>
    <t>BIOFENAC</t>
  </si>
  <si>
    <t>100MG TBL FLM 60</t>
  </si>
  <si>
    <t>191728</t>
  </si>
  <si>
    <t>100MG POR PLV SUS 20</t>
  </si>
  <si>
    <t>ALFAKALCIDOL</t>
  </si>
  <si>
    <t>14398</t>
  </si>
  <si>
    <t>ALPHA D3</t>
  </si>
  <si>
    <t>1MCG CPS MOL 30</t>
  </si>
  <si>
    <t>1631</t>
  </si>
  <si>
    <t>58874</t>
  </si>
  <si>
    <t>AMLOZEK</t>
  </si>
  <si>
    <t>148309</t>
  </si>
  <si>
    <t>40MG TBL FLM 90</t>
  </si>
  <si>
    <t>93013</t>
  </si>
  <si>
    <t>132933</t>
  </si>
  <si>
    <t>20MG TBL FLM 90</t>
  </si>
  <si>
    <t>233553</t>
  </si>
  <si>
    <t>BETAXOLOL MYLAN</t>
  </si>
  <si>
    <t>176913</t>
  </si>
  <si>
    <t>5MG TBL FLM 90</t>
  </si>
  <si>
    <t>3801</t>
  </si>
  <si>
    <t>CONCOR COR</t>
  </si>
  <si>
    <t>2,5MG TBL FLM 28</t>
  </si>
  <si>
    <t>94164</t>
  </si>
  <si>
    <t>CONCOR 5</t>
  </si>
  <si>
    <t>221075</t>
  </si>
  <si>
    <t>88217</t>
  </si>
  <si>
    <t>1,5MG TBL NOB 30</t>
  </si>
  <si>
    <t>88219</t>
  </si>
  <si>
    <t>CETIRIZIN</t>
  </si>
  <si>
    <t>CIKLOPIROX</t>
  </si>
  <si>
    <t>76152</t>
  </si>
  <si>
    <t>CINCHOKAIN</t>
  </si>
  <si>
    <t>214595</t>
  </si>
  <si>
    <t>FAKTU</t>
  </si>
  <si>
    <t>100MG/2,5MG SUP 20</t>
  </si>
  <si>
    <t>230409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</si>
  <si>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</si>
  <si>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</si>
  <si>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</si>
  <si>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</si>
  <si>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</si>
  <si>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</si>
  <si>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</si>
  <si>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46621</t>
  </si>
  <si>
    <t>UNO</t>
  </si>
  <si>
    <t>150MG TBL PRO 20</t>
  </si>
  <si>
    <t>58425</t>
  </si>
  <si>
    <t>DOLMINA 50</t>
  </si>
  <si>
    <t>50MG TBL FLM 30</t>
  </si>
  <si>
    <t>54539</t>
  </si>
  <si>
    <t>DOLMINA INJ</t>
  </si>
  <si>
    <t>75MG/3ML INJ SOL 5X3ML</t>
  </si>
  <si>
    <t>132908</t>
  </si>
  <si>
    <t>500MG TBL FLM 120</t>
  </si>
  <si>
    <t>DOXAZOSIN</t>
  </si>
  <si>
    <t>DOXYCYKLIN</t>
  </si>
  <si>
    <t>4013</t>
  </si>
  <si>
    <t>DOXYBENE</t>
  </si>
  <si>
    <t>200MG TBL NOB 10</t>
  </si>
  <si>
    <t>90986</t>
  </si>
  <si>
    <t>100MG TBL NOB 10</t>
  </si>
  <si>
    <t>ERDOSTEIN</t>
  </si>
  <si>
    <t>87076</t>
  </si>
  <si>
    <t>300MG CPS DUR 20</t>
  </si>
  <si>
    <t>134507</t>
  </si>
  <si>
    <t>134513</t>
  </si>
  <si>
    <t>207100</t>
  </si>
  <si>
    <t>FENTANYL</t>
  </si>
  <si>
    <t>GABAPENTIN</t>
  </si>
  <si>
    <t>139394</t>
  </si>
  <si>
    <t>HYDROCHLOROTHIAZID</t>
  </si>
  <si>
    <t>168</t>
  </si>
  <si>
    <t>HYDROCHLOROTHIAZID LÉČIVA</t>
  </si>
  <si>
    <t>47476</t>
  </si>
  <si>
    <t>5MG/50MG TBL NOB 50</t>
  </si>
  <si>
    <t>94804</t>
  </si>
  <si>
    <t>MODURETIC</t>
  </si>
  <si>
    <t>5MG/50MG TBL NOB 30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</si>
  <si>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</si>
  <si>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</si>
  <si>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</si>
  <si>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</si>
  <si>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</si>
  <si>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</si>
  <si>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</si>
  <si>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</si>
  <si>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</si>
  <si>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</si>
  <si>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</si>
  <si>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</si>
  <si>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</si>
  <si>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</si>
  <si>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IPRATROPIUM-BROMID</t>
  </si>
  <si>
    <t>32992</t>
  </si>
  <si>
    <t>0,020MG/DÁV INH SOL PSS 200DÁV</t>
  </si>
  <si>
    <t>207960</t>
  </si>
  <si>
    <t>IVABRADIN</t>
  </si>
  <si>
    <t>25978</t>
  </si>
  <si>
    <t>PROCORALAN</t>
  </si>
  <si>
    <t>7,5MG TBL FLM 56 KAL</t>
  </si>
  <si>
    <t>JINÁ ANTIBIOTIKA PRO LOKÁLNÍ APLIKACI</t>
  </si>
  <si>
    <t>1066</t>
  </si>
  <si>
    <t>250IU/G+5,2MG/G UNG 10G</t>
  </si>
  <si>
    <t>KAPTOPRIL</t>
  </si>
  <si>
    <t>31385</t>
  </si>
  <si>
    <t>TENSIOMIN</t>
  </si>
  <si>
    <t>12,5MG TBL NOB 30</t>
  </si>
  <si>
    <t>KLARITHROMYCIN</t>
  </si>
  <si>
    <t>203854</t>
  </si>
  <si>
    <t>216199</t>
  </si>
  <si>
    <t>KLACID</t>
  </si>
  <si>
    <t>16476</t>
  </si>
  <si>
    <t>KLABAX</t>
  </si>
  <si>
    <t>141036</t>
  </si>
  <si>
    <t>75MG TBL FLM 90</t>
  </si>
  <si>
    <t>KLOTRIMAZOL</t>
  </si>
  <si>
    <t>13798</t>
  </si>
  <si>
    <t>CANESTEN</t>
  </si>
  <si>
    <t>10MG/G CRM 20G</t>
  </si>
  <si>
    <t>KODEIN</t>
  </si>
  <si>
    <t>207940</t>
  </si>
  <si>
    <t>30MG TBL NOB 10</t>
  </si>
  <si>
    <t>207939</t>
  </si>
  <si>
    <t>KVETIAPIN</t>
  </si>
  <si>
    <t>129359</t>
  </si>
  <si>
    <t>QUETIAPIN ACTAVIS</t>
  </si>
  <si>
    <t>200MG TBL FLM 60 I</t>
  </si>
  <si>
    <t>204363</t>
  </si>
  <si>
    <t>QUETIAPIN MYLAN</t>
  </si>
  <si>
    <t>200MG TBL PRO 60</t>
  </si>
  <si>
    <t>203676</t>
  </si>
  <si>
    <t>QUETIAPIN PMCS</t>
  </si>
  <si>
    <t>25MG TBL FLM 60 I</t>
  </si>
  <si>
    <t>203674</t>
  </si>
  <si>
    <t>641</t>
  </si>
  <si>
    <t>300MCG INJ SOL 5X1ML</t>
  </si>
  <si>
    <t>162859</t>
  </si>
  <si>
    <t>100MG TBL ENT 98</t>
  </si>
  <si>
    <t>163425</t>
  </si>
  <si>
    <t>100MG TBL ENT 50</t>
  </si>
  <si>
    <t>223519</t>
  </si>
  <si>
    <t>207933</t>
  </si>
  <si>
    <t>100MG TBL NOB 60(3X20)</t>
  </si>
  <si>
    <t>223521</t>
  </si>
  <si>
    <t>KYSELINA TIAPROFENOVÁ</t>
  </si>
  <si>
    <t>96484</t>
  </si>
  <si>
    <t>SURGAM LÉČIVA</t>
  </si>
  <si>
    <t>300MG TBL NOB 20</t>
  </si>
  <si>
    <t>LINAGLIPTIN</t>
  </si>
  <si>
    <t>168451</t>
  </si>
  <si>
    <t>TRAJENTA</t>
  </si>
  <si>
    <t>5MG TBL FLM 90X1</t>
  </si>
  <si>
    <t>LOPERAMID</t>
  </si>
  <si>
    <t>192853</t>
  </si>
  <si>
    <t>LOPERON</t>
  </si>
  <si>
    <t>102382</t>
  </si>
  <si>
    <t>LORISTA H</t>
  </si>
  <si>
    <t>100MG/25MG TBL FLM 28</t>
  </si>
  <si>
    <t>15317</t>
  </si>
  <si>
    <t>50MG/12,5MG TBL FLM 90</t>
  </si>
  <si>
    <t>157778</t>
  </si>
  <si>
    <t>100MG/12,5MG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</si>
  <si>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</si>
  <si>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</si>
  <si>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</si>
  <si>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</si>
  <si>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</si>
  <si>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</si>
  <si>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</si>
  <si>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</si>
  <si>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</si>
  <si>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</si>
  <si>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85656</t>
  </si>
  <si>
    <t>MELOXIKAM</t>
  </si>
  <si>
    <t>112562</t>
  </si>
  <si>
    <t>15MG TBL NOB 60</t>
  </si>
  <si>
    <t>29466</t>
  </si>
  <si>
    <t>5MG+10MG+15MG+20MG TBL FLM 7+7+7+7 I</t>
  </si>
  <si>
    <t>190761</t>
  </si>
  <si>
    <t>MEMANTINE VIPHARM</t>
  </si>
  <si>
    <t>23747</t>
  </si>
  <si>
    <t>GLUCOPHAGE XR</t>
  </si>
  <si>
    <t>500MG TBL PRO 60</t>
  </si>
  <si>
    <t>132995</t>
  </si>
  <si>
    <t>235443</t>
  </si>
  <si>
    <t>METFORMIN MYLAN</t>
  </si>
  <si>
    <t>METFORMIN A LINAGLIPTIN</t>
  </si>
  <si>
    <t>193608</t>
  </si>
  <si>
    <t>JENTADUETO</t>
  </si>
  <si>
    <t>2,5MG/1000MG TBL FLM 180(2X90X1)</t>
  </si>
  <si>
    <t>METHYLPREDNISOLON</t>
  </si>
  <si>
    <t>40368</t>
  </si>
  <si>
    <t>4MG TBL NOB 30 I</t>
  </si>
  <si>
    <t>METOPROLOL</t>
  </si>
  <si>
    <t>132559</t>
  </si>
  <si>
    <t>58037</t>
  </si>
  <si>
    <t>58038</t>
  </si>
  <si>
    <t>MOMETASON</t>
  </si>
  <si>
    <t>192202</t>
  </si>
  <si>
    <t>1MG/G CRM 1X30G</t>
  </si>
  <si>
    <t>213939</t>
  </si>
  <si>
    <t>NIFURATEL</t>
  </si>
  <si>
    <t>70498</t>
  </si>
  <si>
    <t>MACMIROR</t>
  </si>
  <si>
    <t>200MG TBL OBD 20</t>
  </si>
  <si>
    <t>NIMESULID</t>
  </si>
  <si>
    <t>12892</t>
  </si>
  <si>
    <t>132991</t>
  </si>
  <si>
    <t>132853</t>
  </si>
  <si>
    <t>111904</t>
  </si>
  <si>
    <t>20MG TBL NOB 100</t>
  </si>
  <si>
    <t>128710</t>
  </si>
  <si>
    <t>LUSOPRESS</t>
  </si>
  <si>
    <t>20MG TBL NOB 98</t>
  </si>
  <si>
    <t>NITROFURANTOIN</t>
  </si>
  <si>
    <t>207280</t>
  </si>
  <si>
    <t>FUROLIN</t>
  </si>
  <si>
    <t>115318</t>
  </si>
  <si>
    <t>20MG CPS ETD 90 II</t>
  </si>
  <si>
    <t>122114</t>
  </si>
  <si>
    <t>APO-OME 20</t>
  </si>
  <si>
    <t>20MG CPS ETD 100</t>
  </si>
  <si>
    <t>25366</t>
  </si>
  <si>
    <t>20MG CPS ETD 90 I</t>
  </si>
  <si>
    <t>233247</t>
  </si>
  <si>
    <t>162079</t>
  </si>
  <si>
    <t>NOLPAZA</t>
  </si>
  <si>
    <t>20MG TBL ENT 98</t>
  </si>
  <si>
    <t>PENTOXIFYLIN</t>
  </si>
  <si>
    <t>47085</t>
  </si>
  <si>
    <t>PENTOMER RETARD</t>
  </si>
  <si>
    <t>400MG TBL PRO 100</t>
  </si>
  <si>
    <t>122690</t>
  </si>
  <si>
    <t>5MG/1,25MG TBL FLM 90(3X30)</t>
  </si>
  <si>
    <t>162012</t>
  </si>
  <si>
    <t>10MG/2,5MG TBL FLM 90(3X30)</t>
  </si>
  <si>
    <t>PIRACETAM</t>
  </si>
  <si>
    <t>10032</t>
  </si>
  <si>
    <t>PIRACETAM AL 800</t>
  </si>
  <si>
    <t>800MG TBL FLM 60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</si>
  <si>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</si>
  <si>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</si>
  <si>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</si>
  <si>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</si>
  <si>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</si>
  <si>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</si>
  <si>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PROPAFENON</t>
  </si>
  <si>
    <t>91276</t>
  </si>
  <si>
    <t>PROLEKOFEN</t>
  </si>
  <si>
    <t>PŘÍPRAVKY PRO LÉČBU BRADAVIC A KUŘÍCH OK</t>
  </si>
  <si>
    <t>60890</t>
  </si>
  <si>
    <t>VERRUMAL</t>
  </si>
  <si>
    <t>5MG/G+100MG/G DRM SOL 13ML</t>
  </si>
  <si>
    <t>RAMIPRIL A DIURETIKA</t>
  </si>
  <si>
    <t>51403</t>
  </si>
  <si>
    <t>AMPRILAN H</t>
  </si>
  <si>
    <t>5MG/25MG TBL NOB 30</t>
  </si>
  <si>
    <t>RAMIPRIL A FELODIPIN</t>
  </si>
  <si>
    <t>50117</t>
  </si>
  <si>
    <t>TRIASYN</t>
  </si>
  <si>
    <t>5MG/5MG TBL RET 30</t>
  </si>
  <si>
    <t>50118</t>
  </si>
  <si>
    <t>2,5MG/2,5MG TBL RET 30</t>
  </si>
  <si>
    <t>500718</t>
  </si>
  <si>
    <t>RIVASTIGMIN</t>
  </si>
  <si>
    <t>26533</t>
  </si>
  <si>
    <t>EXELON</t>
  </si>
  <si>
    <t>3MG CPS DUR 56</t>
  </si>
  <si>
    <t>29188</t>
  </si>
  <si>
    <t>9,5MG/24H TDR EMP 30X18MG</t>
  </si>
  <si>
    <t>148074</t>
  </si>
  <si>
    <t>173883</t>
  </si>
  <si>
    <t>ROSUVASTATIN ACCORD</t>
  </si>
  <si>
    <t>171352</t>
  </si>
  <si>
    <t>ROSUVASTATIN MYLAN</t>
  </si>
  <si>
    <t>139995</t>
  </si>
  <si>
    <t>ROSUVASTATIN NEWLINE PHARMA</t>
  </si>
  <si>
    <t>RUTOSID, KOMBINACE</t>
  </si>
  <si>
    <t>96303</t>
  </si>
  <si>
    <t>ASCORUTIN</t>
  </si>
  <si>
    <t>100MG/20MG TBL FLM 50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</si>
  <si>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</si>
  <si>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</si>
  <si>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</si>
  <si>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</si>
  <si>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</si>
  <si>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</si>
  <si>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</si>
  <si>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19570</t>
  </si>
  <si>
    <t>19571</t>
  </si>
  <si>
    <t>TBL OBD 100</t>
  </si>
  <si>
    <t>SIMVASTATIN</t>
  </si>
  <si>
    <t>SOTALOL</t>
  </si>
  <si>
    <t>49014</t>
  </si>
  <si>
    <t>SOTAHEXAL 80</t>
  </si>
  <si>
    <t>80MG TBL NOB 100</t>
  </si>
  <si>
    <t>75022</t>
  </si>
  <si>
    <t>COTRIMOXAZOL AL FORTE</t>
  </si>
  <si>
    <t>800MG/160MG TBL NOB 10</t>
  </si>
  <si>
    <t>75023</t>
  </si>
  <si>
    <t>800MG/160MG TBL NOB 20</t>
  </si>
  <si>
    <t>173401</t>
  </si>
  <si>
    <t>250SU CPS MOL 120</t>
  </si>
  <si>
    <t>173400</t>
  </si>
  <si>
    <t>250SU CPS MOL 60</t>
  </si>
  <si>
    <t>SULPIRID</t>
  </si>
  <si>
    <t>26578</t>
  </si>
  <si>
    <t>MICARDISPLUS</t>
  </si>
  <si>
    <t>29384</t>
  </si>
  <si>
    <t>80MG/25MG TBL NOB 28</t>
  </si>
  <si>
    <t>THIAMAZOL</t>
  </si>
  <si>
    <t>87149</t>
  </si>
  <si>
    <t>THYROZOL</t>
  </si>
  <si>
    <t>THIOKOLCHIKOSID</t>
  </si>
  <si>
    <t>107944</t>
  </si>
  <si>
    <t>4MG INJ SOL 6X2ML</t>
  </si>
  <si>
    <t>203765</t>
  </si>
  <si>
    <t>4MG CPS DUR 30</t>
  </si>
  <si>
    <t>125314</t>
  </si>
  <si>
    <t>140MG/ML POR GTT SOL 30ML</t>
  </si>
  <si>
    <t>TRAZODON</t>
  </si>
  <si>
    <t>46444</t>
  </si>
  <si>
    <t>TRITTICO AC</t>
  </si>
  <si>
    <t>150MG TBL RET 60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</si>
  <si>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</si>
  <si>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</si>
  <si>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</si>
  <si>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</si>
  <si>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</si>
  <si>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</si>
  <si>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</si>
  <si>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</si>
  <si>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</si>
  <si>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</si>
  <si>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</si>
  <si>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URAPIDIL</t>
  </si>
  <si>
    <t>215476</t>
  </si>
  <si>
    <t>30MG CPS PRO 50</t>
  </si>
  <si>
    <t>VERAPAMIL</t>
  </si>
  <si>
    <t>93679</t>
  </si>
  <si>
    <t>LEKOPTIN RETARD</t>
  </si>
  <si>
    <t>240MG TBL RET 20</t>
  </si>
  <si>
    <t>4063</t>
  </si>
  <si>
    <t>5MG TBL NOB 50</t>
  </si>
  <si>
    <t>42476</t>
  </si>
  <si>
    <t>50MG/250MCG TBL OBD 50</t>
  </si>
  <si>
    <t>94114</t>
  </si>
  <si>
    <t>146894</t>
  </si>
  <si>
    <t>198054</t>
  </si>
  <si>
    <t>SANVAL</t>
  </si>
  <si>
    <t>MAGNESIUM-OROTÁT</t>
  </si>
  <si>
    <t>32889</t>
  </si>
  <si>
    <t>MAGNEROT</t>
  </si>
  <si>
    <t>500MG TBL NOB 100 I</t>
  </si>
  <si>
    <t>32888</t>
  </si>
  <si>
    <t>500MG TBL NOB 50 I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</si>
  <si>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</si>
  <si>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</si>
  <si>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</si>
  <si>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</si>
  <si>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</si>
  <si>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</si>
  <si>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190960</t>
  </si>
  <si>
    <t>5MG/1,25MG/5MG TBL FLM 90(3X30)</t>
  </si>
  <si>
    <t>206498</t>
  </si>
  <si>
    <t>TONANDA</t>
  </si>
  <si>
    <t>4MG/5MG/1,25MG TBL NOB 90</t>
  </si>
  <si>
    <t>ITOPRIDUM</t>
  </si>
  <si>
    <t>KYSELINA THIOKTOVÁ</t>
  </si>
  <si>
    <t>84367</t>
  </si>
  <si>
    <t>600MG TBL FLM 60</t>
  </si>
  <si>
    <t>138847</t>
  </si>
  <si>
    <t>DORETA</t>
  </si>
  <si>
    <t>37,5MG/325MG TBL FLM 90 I</t>
  </si>
  <si>
    <t>BISOPROLOL A AMLODIPIN</t>
  </si>
  <si>
    <t>184284</t>
  </si>
  <si>
    <t>CONCOR COMBI</t>
  </si>
  <si>
    <t>184288</t>
  </si>
  <si>
    <t>5MG/10MG TBL NOB 30</t>
  </si>
  <si>
    <t>AMOXICILIN A  INHIBITOR BETA-LAKTAMASY</t>
  </si>
  <si>
    <t>132654</t>
  </si>
  <si>
    <t>225850</t>
  </si>
  <si>
    <t>875MG/125MG TBL FLM 21</t>
  </si>
  <si>
    <t>215172</t>
  </si>
  <si>
    <t>230614</t>
  </si>
  <si>
    <t>97186</t>
  </si>
  <si>
    <t>100MCG TBL NOB 100 I</t>
  </si>
  <si>
    <t>LIDSKÝ INSULIN</t>
  </si>
  <si>
    <t>DULAGLUTID</t>
  </si>
  <si>
    <t>210230</t>
  </si>
  <si>
    <t>TRULICITY</t>
  </si>
  <si>
    <t>1,5MG INJ SOL 2X0,5ML</t>
  </si>
  <si>
    <t>GUAIFENESIN</t>
  </si>
  <si>
    <t>58249</t>
  </si>
  <si>
    <t>50MG/ML INJ SOL 10X10ML</t>
  </si>
  <si>
    <t>*1005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</si>
  <si>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</si>
  <si>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</si>
  <si>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</si>
  <si>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</si>
  <si>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</si>
  <si>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</si>
  <si>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</si>
  <si>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81039</t>
  </si>
  <si>
    <t>OBINADLO ELASTICKÉ LENKIDEAL</t>
  </si>
  <si>
    <t>10CMX5M,V NATAŽENÉM STAVU,KRÁTKÝ TAH,1KS</t>
  </si>
  <si>
    <t>80573</t>
  </si>
  <si>
    <t>KRYTÍ ABSORPČNÍ MEPILEX</t>
  </si>
  <si>
    <t>10X10CM SE SILIKONOVOU VRSTVOU SAFETAC,5KS</t>
  </si>
  <si>
    <t>172235</t>
  </si>
  <si>
    <t>KRYTÍ ANTIMIKROBIÁLNÍ SORELEX</t>
  </si>
  <si>
    <t>10X10CM,10KS</t>
  </si>
  <si>
    <t>80988</t>
  </si>
  <si>
    <t>OBINADLO ELASTICKÉ FIXA CREP</t>
  </si>
  <si>
    <t>12CMX4M,TAŽNOST 160%,20KS</t>
  </si>
  <si>
    <t>80717</t>
  </si>
  <si>
    <t>KRYTÍ SAMOLEPÍCÍ MEPILEX BORDER</t>
  </si>
  <si>
    <t>7,5X7,5CM SE SILIKONOVOU VRSTVOU SAFETAC,5KS</t>
  </si>
  <si>
    <t>82045</t>
  </si>
  <si>
    <t>KRYTÍ MŘÍŽKA SILIKONOVÁ MEPITEL ONE,289000</t>
  </si>
  <si>
    <t>5X7CM SE SILIKONOVOU VRSTVOU SAFETAC,5KS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</si>
  <si>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</si>
  <si>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</si>
  <si>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</si>
  <si>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</si>
  <si>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</si>
  <si>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</si>
  <si>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</si>
  <si>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Pomůcky pro inkontinentní</t>
  </si>
  <si>
    <t>170257</t>
  </si>
  <si>
    <t>KALHOTKY ABSORPČNÍ TENA PANTS PLUS XL</t>
  </si>
  <si>
    <t>BOKY 120-160 CM,1440ML,12KS</t>
  </si>
  <si>
    <t>171733</t>
  </si>
  <si>
    <t>KALHOTKY ABSORPČNÍ MOLICARE PREMIUM ELASTIC EXTRA-</t>
  </si>
  <si>
    <t>BOKY 140-175CM,3591ML,14KS</t>
  </si>
  <si>
    <t>170299</t>
  </si>
  <si>
    <t>KALHOTKY ABSORPČNÍ MOLICARE MOBILE SUPER EXTRA LAR</t>
  </si>
  <si>
    <t>BOKY 130-170CM,2250ML,14KS</t>
  </si>
  <si>
    <t>AMIODARON</t>
  </si>
  <si>
    <t>ANTIPROPULZIVA</t>
  </si>
  <si>
    <t>148306</t>
  </si>
  <si>
    <t>BETAHISTIN</t>
  </si>
  <si>
    <t>102684</t>
  </si>
  <si>
    <t>215566</t>
  </si>
  <si>
    <t>BILASTIN</t>
  </si>
  <si>
    <t>132113</t>
  </si>
  <si>
    <t>XADOS</t>
  </si>
  <si>
    <t>DISTIGMIN</t>
  </si>
  <si>
    <t>2360</t>
  </si>
  <si>
    <t>UBRETID</t>
  </si>
  <si>
    <t>5MG TBL NOB 20</t>
  </si>
  <si>
    <t>DRASLÍK</t>
  </si>
  <si>
    <t>88356</t>
  </si>
  <si>
    <t>0,175G/0,175G TBL NOB 100</t>
  </si>
  <si>
    <t>FELODIPIN</t>
  </si>
  <si>
    <t>2957</t>
  </si>
  <si>
    <t>PRESID</t>
  </si>
  <si>
    <t>5MG TBL PRO 30</t>
  </si>
  <si>
    <t>56807</t>
  </si>
  <si>
    <t>125MG TBL NOB 30</t>
  </si>
  <si>
    <t>GLIMEPIRID</t>
  </si>
  <si>
    <t>12026</t>
  </si>
  <si>
    <t>GLIMEPIRID SANDOZ</t>
  </si>
  <si>
    <t>HEPARIN</t>
  </si>
  <si>
    <t>17165</t>
  </si>
  <si>
    <t>LIOTON</t>
  </si>
  <si>
    <t>1000IU/G GEL 100G</t>
  </si>
  <si>
    <t>17189</t>
  </si>
  <si>
    <t>500MG TBL ENT 100</t>
  </si>
  <si>
    <t>21793</t>
  </si>
  <si>
    <t>100MG TBL PRO 20(2X10)</t>
  </si>
  <si>
    <t>KALCITRIOL</t>
  </si>
  <si>
    <t>14937</t>
  </si>
  <si>
    <t>ROCALTROL</t>
  </si>
  <si>
    <t>0,25MCG CPS MOL 30</t>
  </si>
  <si>
    <t>LETROZOL</t>
  </si>
  <si>
    <t>LEVOCETIRIZIN</t>
  </si>
  <si>
    <t>216530</t>
  </si>
  <si>
    <t>ZENARO</t>
  </si>
  <si>
    <t>5MG TBL FLM 28 IV</t>
  </si>
  <si>
    <t>168447</t>
  </si>
  <si>
    <t>5MG TBL FLM 30X1</t>
  </si>
  <si>
    <t>114068</t>
  </si>
  <si>
    <t>LOZAP 100 ZENTIVA</t>
  </si>
  <si>
    <t>100MG TBL FLM 30 PVC</t>
  </si>
  <si>
    <t>86393</t>
  </si>
  <si>
    <t>0,5G TBL NOB 50</t>
  </si>
  <si>
    <t>13281</t>
  </si>
  <si>
    <t>26502</t>
  </si>
  <si>
    <t>10MG TBL FLM 56 I</t>
  </si>
  <si>
    <t>45499</t>
  </si>
  <si>
    <t>49806</t>
  </si>
  <si>
    <t>ESPRITAL 30</t>
  </si>
  <si>
    <t>30MG TBL FLM 30</t>
  </si>
  <si>
    <t>PARACETAMOL, KOMBINACE KROMĚ PSYCHOLEPTIK</t>
  </si>
  <si>
    <t>48888</t>
  </si>
  <si>
    <t>325MG/130MG/70MG TBL NOB 20</t>
  </si>
  <si>
    <t>126031</t>
  </si>
  <si>
    <t>PRENEWEL</t>
  </si>
  <si>
    <t>4MG/1,25MG TBL NOB 30 II</t>
  </si>
  <si>
    <t>162008</t>
  </si>
  <si>
    <t>10MG/2,5MG TBL FLM 30</t>
  </si>
  <si>
    <t>11242</t>
  </si>
  <si>
    <t>GERATAM</t>
  </si>
  <si>
    <t>1200MG TBL FLM 60</t>
  </si>
  <si>
    <t>269</t>
  </si>
  <si>
    <t>PREGABALIN</t>
  </si>
  <si>
    <t>209681</t>
  </si>
  <si>
    <t>150MG CPS DUR 14</t>
  </si>
  <si>
    <t>224816</t>
  </si>
  <si>
    <t>SOLIFENACIN</t>
  </si>
  <si>
    <t>18287</t>
  </si>
  <si>
    <t>VESICARE</t>
  </si>
  <si>
    <t>SULFASALAZIN</t>
  </si>
  <si>
    <t>2159</t>
  </si>
  <si>
    <t>500MG TBL FLM 50</t>
  </si>
  <si>
    <t>96117</t>
  </si>
  <si>
    <t>600SU INJ SOL 10X2ML</t>
  </si>
  <si>
    <t>TRANDOLAPRIL</t>
  </si>
  <si>
    <t>215917</t>
  </si>
  <si>
    <t>2MG CPS DUR 98</t>
  </si>
  <si>
    <t>188165</t>
  </si>
  <si>
    <t>TRITTICO PROLONG</t>
  </si>
  <si>
    <t>300MG TBL PRO 30</t>
  </si>
  <si>
    <t>129503</t>
  </si>
  <si>
    <t>VALSARTAN AUROVITAS</t>
  </si>
  <si>
    <t>189079</t>
  </si>
  <si>
    <t>CALCICHEW D3 LEMON</t>
  </si>
  <si>
    <t>47515</t>
  </si>
  <si>
    <t>500MG/200IU TBL MND 60</t>
  </si>
  <si>
    <t>LEVODOPA, INHIBITOR DEKARBOXYLASY A INHIBITOR COMT</t>
  </si>
  <si>
    <t>194680</t>
  </si>
  <si>
    <t>CORBILTA</t>
  </si>
  <si>
    <t>150MG/37,5MG/200MG TBL FLM 100</t>
  </si>
  <si>
    <t>JINÉ KAPILÁRY STABILIZUJÍCÍ LÁTKY</t>
  </si>
  <si>
    <t>107806</t>
  </si>
  <si>
    <t>AESCIN TEVA</t>
  </si>
  <si>
    <t>20MG TBL ENT 30</t>
  </si>
  <si>
    <t>SERENOOVÝ PLOD</t>
  </si>
  <si>
    <t>59710</t>
  </si>
  <si>
    <t>PROSTAMOL UNO</t>
  </si>
  <si>
    <t>CPS MOL 30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</si>
  <si>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</si>
  <si>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</si>
  <si>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</si>
  <si>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</si>
  <si>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</si>
  <si>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</si>
  <si>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</si>
  <si>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</si>
  <si>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NEPRO HP PŘÍCHUŤ VANILKOVÁ</t>
  </si>
  <si>
    <t>POR SOL 1X220ML</t>
  </si>
  <si>
    <t>33873</t>
  </si>
  <si>
    <t>NEPRO HP PŘÍCHUŤ JAHODOVÁ</t>
  </si>
  <si>
    <t>217078</t>
  </si>
  <si>
    <t>ENSURE PLUS ADVANCE JAHODOVÁ PŘÍCHUŤ</t>
  </si>
  <si>
    <t>217075</t>
  </si>
  <si>
    <t>ENSURE PLUS ADVANCE BANÁNOVÁ PŘÍCHUŤ</t>
  </si>
  <si>
    <t>33785</t>
  </si>
  <si>
    <t>33423</t>
  </si>
  <si>
    <t>NUTRISON ADVANCED PEPTISORB</t>
  </si>
  <si>
    <t>217077</t>
  </si>
  <si>
    <t>ENSURE PLUS ADVANCE VANILKOVÁ PŘÍCHUŤ</t>
  </si>
  <si>
    <t>217079</t>
  </si>
  <si>
    <t>33820</t>
  </si>
  <si>
    <t>RESOURCE 2,0 KCAL FIBRE ČOKOLÁDOVÝ</t>
  </si>
  <si>
    <t>33804</t>
  </si>
  <si>
    <t>RENUTRYL BOOSTER KÁVOVÁ PŘÍCHUŤ</t>
  </si>
  <si>
    <t>33805</t>
  </si>
  <si>
    <t>RENUTRYL BOOSTER KARAMELOVÁ PŘÍCHUŤ</t>
  </si>
  <si>
    <t>33516</t>
  </si>
  <si>
    <t>ENSURE PLUS PŘÍCHUŤ LESNÍ OVOCE</t>
  </si>
  <si>
    <t>217131</t>
  </si>
  <si>
    <t>217125</t>
  </si>
  <si>
    <t>217127</t>
  </si>
  <si>
    <t>217129</t>
  </si>
  <si>
    <t>33706</t>
  </si>
  <si>
    <t>ISOSOURCE ENERGY FIBRE NEUTRÁLNÍ</t>
  </si>
  <si>
    <t>217137</t>
  </si>
  <si>
    <t>DIBEN</t>
  </si>
  <si>
    <t>Kompenzační pomůcky pro tělesně postižené</t>
  </si>
  <si>
    <t>23883</t>
  </si>
  <si>
    <t>NÁSTAVEC NA WC PLASTOVÝ 508 A</t>
  </si>
  <si>
    <t>VÝŠKA 15CM</t>
  </si>
  <si>
    <t>23918</t>
  </si>
  <si>
    <t>ACEBUTOLOL</t>
  </si>
  <si>
    <t>80058</t>
  </si>
  <si>
    <t>SECTRAL</t>
  </si>
  <si>
    <t>400MG TBL FLM 30</t>
  </si>
  <si>
    <t>93016</t>
  </si>
  <si>
    <t>AZITHROMYCIN</t>
  </si>
  <si>
    <t>45010</t>
  </si>
  <si>
    <t>AZITROMYCIN SANDOZ</t>
  </si>
  <si>
    <t>500MG TBL FLM 3</t>
  </si>
  <si>
    <t>215708</t>
  </si>
  <si>
    <t>233579</t>
  </si>
  <si>
    <t>216145</t>
  </si>
  <si>
    <t>132634</t>
  </si>
  <si>
    <t>20132</t>
  </si>
  <si>
    <t>CIPRALEX</t>
  </si>
  <si>
    <t>10MG TBL FLM 28 I</t>
  </si>
  <si>
    <t>CHONDROITIN-SULFÁT</t>
  </si>
  <si>
    <t>14817</t>
  </si>
  <si>
    <t>CONDROSULF</t>
  </si>
  <si>
    <t>400MG CPS DUR 60</t>
  </si>
  <si>
    <t>151949</t>
  </si>
  <si>
    <t>2,5MG CPS DUR 100</t>
  </si>
  <si>
    <t>IRBESARTAN A DIURETIKA</t>
  </si>
  <si>
    <t>179771</t>
  </si>
  <si>
    <t>102600</t>
  </si>
  <si>
    <t>6,25MG TBL NOB 100</t>
  </si>
  <si>
    <t>230763</t>
  </si>
  <si>
    <t>25MG TBL FLM 60</t>
  </si>
  <si>
    <t>125114</t>
  </si>
  <si>
    <t>155782</t>
  </si>
  <si>
    <t>100MG/50MG TBL NOB 100 II</t>
  </si>
  <si>
    <t>124343</t>
  </si>
  <si>
    <t>CEZERA</t>
  </si>
  <si>
    <t>LEVOMEPROMAZIN</t>
  </si>
  <si>
    <t>2429</t>
  </si>
  <si>
    <t>31536</t>
  </si>
  <si>
    <t>58041</t>
  </si>
  <si>
    <t>112572</t>
  </si>
  <si>
    <t>NEBIVOLOL SANDOZ</t>
  </si>
  <si>
    <t>NIFUROXAZID</t>
  </si>
  <si>
    <t>214593</t>
  </si>
  <si>
    <t>ERCEFURYL 200 MG CPS.</t>
  </si>
  <si>
    <t>200MG CPS DUR 14</t>
  </si>
  <si>
    <t>NYSTATIN, KOMBINACE</t>
  </si>
  <si>
    <t>41146</t>
  </si>
  <si>
    <t>500MG/200000IU VAG CPS MOL 12</t>
  </si>
  <si>
    <t>115317</t>
  </si>
  <si>
    <t>20MG CPS ETD 28 II</t>
  </si>
  <si>
    <t>202869</t>
  </si>
  <si>
    <t>HELICID</t>
  </si>
  <si>
    <t>40MG CPS ETD 28 II</t>
  </si>
  <si>
    <t>ORGANISMY PRODUKUJÍCÍ KYSELINU MLÉČNOU</t>
  </si>
  <si>
    <t>172984</t>
  </si>
  <si>
    <t>POR SOL 1X100ML</t>
  </si>
  <si>
    <t>85156</t>
  </si>
  <si>
    <t>28216</t>
  </si>
  <si>
    <t>LYRICA</t>
  </si>
  <si>
    <t>PRIMIDON</t>
  </si>
  <si>
    <t>18489</t>
  </si>
  <si>
    <t>PROPIVERIN</t>
  </si>
  <si>
    <t>103706</t>
  </si>
  <si>
    <t>RILMENIDIN</t>
  </si>
  <si>
    <t>125641</t>
  </si>
  <si>
    <t>1MG TBL NOB 90</t>
  </si>
  <si>
    <t>26536</t>
  </si>
  <si>
    <t>4,5MG CPS DUR 56</t>
  </si>
  <si>
    <t>26539</t>
  </si>
  <si>
    <t>6MG CPS DUR 56</t>
  </si>
  <si>
    <t>145567</t>
  </si>
  <si>
    <t>ROSUMOP</t>
  </si>
  <si>
    <t>145551</t>
  </si>
  <si>
    <t>203954</t>
  </si>
  <si>
    <t>92644</t>
  </si>
  <si>
    <t>AFONILUM SR</t>
  </si>
  <si>
    <t>125MG CPS PRO 50</t>
  </si>
  <si>
    <t>THIETHYLPERAZIN</t>
  </si>
  <si>
    <t>9844</t>
  </si>
  <si>
    <t>6,5MG TBL OBD 50</t>
  </si>
  <si>
    <t>TIANEPTIN</t>
  </si>
  <si>
    <t>14808</t>
  </si>
  <si>
    <t>12,5MG TBL OBD 90</t>
  </si>
  <si>
    <t>230438</t>
  </si>
  <si>
    <t>TRANDOLAPRIL A VERAPAMIL</t>
  </si>
  <si>
    <t>185636</t>
  </si>
  <si>
    <t>180MG/2MG TBL RET 28</t>
  </si>
  <si>
    <t>54094</t>
  </si>
  <si>
    <t>75MG TBL RET 30</t>
  </si>
  <si>
    <t>47514</t>
  </si>
  <si>
    <t>500MG/200IU TBL MND 20</t>
  </si>
  <si>
    <t>13816</t>
  </si>
  <si>
    <t>40/90/0,25MG CPS MOL 50</t>
  </si>
  <si>
    <t>190973</t>
  </si>
  <si>
    <t>10MG/2,5MG/10MG TBL FLM 30</t>
  </si>
  <si>
    <t>220629</t>
  </si>
  <si>
    <t>HOŘČÍK</t>
  </si>
  <si>
    <t>96635</t>
  </si>
  <si>
    <t>470MG/5MG TBL OBD 50</t>
  </si>
  <si>
    <t>203097</t>
  </si>
  <si>
    <t>215715</t>
  </si>
  <si>
    <t>667MG/ML POR SOL 1X500ML II</t>
  </si>
  <si>
    <t>GLICHIDON</t>
  </si>
  <si>
    <t>99336</t>
  </si>
  <si>
    <t>GLURENORM</t>
  </si>
  <si>
    <t>30MG TBL NOB 30</t>
  </si>
  <si>
    <t>23876</t>
  </si>
  <si>
    <t>NÁSTAVEC NA WC PLASTOVÝ 507 A</t>
  </si>
  <si>
    <t>VÝŠKA 10CM</t>
  </si>
  <si>
    <t>11626</t>
  </si>
  <si>
    <t>SEDAČKA DO SPRCHY SKLOPNÁ 4240</t>
  </si>
  <si>
    <t>POLSTROVANÉ SEDÁTKO 33 X 29 CM, NASTAVITELNÁ VÝŠKA 48 - 56 CM, POJISTKA SKLÁPĚNÍ</t>
  </si>
  <si>
    <t>140488</t>
  </si>
  <si>
    <t>KŘESLO TOALETNÍ A SPRCHOVÉ POJÍZDNÉ CLEAN 80229210</t>
  </si>
  <si>
    <t>ODKLÁPĚCÍ STUPAČKA,ODNÍMATELNÉ PODRUČKY,4 BRŽDĚNÁ KOLEČKA,NOSN.130KG</t>
  </si>
  <si>
    <t>93021</t>
  </si>
  <si>
    <t>40MG TBL FLM 100</t>
  </si>
  <si>
    <t>30381</t>
  </si>
  <si>
    <t>STUGERON</t>
  </si>
  <si>
    <t>201992</t>
  </si>
  <si>
    <t>225549</t>
  </si>
  <si>
    <t>500MG TBL FLM 180(2X90)</t>
  </si>
  <si>
    <t>142140</t>
  </si>
  <si>
    <t>10MG TBL FLM 84</t>
  </si>
  <si>
    <t>2959</t>
  </si>
  <si>
    <t>10MG TBL PRO 30</t>
  </si>
  <si>
    <t>FLUTRIMAZOL</t>
  </si>
  <si>
    <t>208276</t>
  </si>
  <si>
    <t>MICETAL</t>
  </si>
  <si>
    <t>10MG/ML DRM SPR SOL 1X30ML</t>
  </si>
  <si>
    <t>FOSINOPRIL</t>
  </si>
  <si>
    <t>56808</t>
  </si>
  <si>
    <t>125MG TBL NOB 50</t>
  </si>
  <si>
    <t>207941</t>
  </si>
  <si>
    <t>FUROSEMID - SLOVAKOFARMA FORTE</t>
  </si>
  <si>
    <t>250MG TBL NOB 10</t>
  </si>
  <si>
    <t>FYTOMENADION</t>
  </si>
  <si>
    <t>720</t>
  </si>
  <si>
    <t>84396</t>
  </si>
  <si>
    <t>100MG CPS DUR 20</t>
  </si>
  <si>
    <t>2537</t>
  </si>
  <si>
    <t>HALOPERIDOL-RICHTER</t>
  </si>
  <si>
    <t>1,5MG TBL NOB 50</t>
  </si>
  <si>
    <t>KANDESARTAN A DIURETIKA</t>
  </si>
  <si>
    <t>171575</t>
  </si>
  <si>
    <t>CARZAP HCT</t>
  </si>
  <si>
    <t>16MG/12,5MG TBL NOB 90</t>
  </si>
  <si>
    <t>188850</t>
  </si>
  <si>
    <t>100MG TBL ENT 100</t>
  </si>
  <si>
    <t>207931</t>
  </si>
  <si>
    <t>29475</t>
  </si>
  <si>
    <t>20MG TBL FLM 98 I</t>
  </si>
  <si>
    <t>METOKLOPRAMID</t>
  </si>
  <si>
    <t>93104</t>
  </si>
  <si>
    <t>10MG TBL NOB 40</t>
  </si>
  <si>
    <t>METRONIDAZOL</t>
  </si>
  <si>
    <t>2427</t>
  </si>
  <si>
    <t>250MG TBL NOB 20</t>
  </si>
  <si>
    <t>RABEPRAZOL</t>
  </si>
  <si>
    <t>157141</t>
  </si>
  <si>
    <t>ZULBEX</t>
  </si>
  <si>
    <t>20MG TBL ENT 56</t>
  </si>
  <si>
    <t>157139</t>
  </si>
  <si>
    <t>20MG TBL ENT 28</t>
  </si>
  <si>
    <t>84360</t>
  </si>
  <si>
    <t>145574</t>
  </si>
  <si>
    <t>20MG TBL FLM 100</t>
  </si>
  <si>
    <t>RŮZNÉ JINÉ KOMBINACE ŽELEZA</t>
  </si>
  <si>
    <t>119653</t>
  </si>
  <si>
    <t>320MG/60MG TBL RET 60</t>
  </si>
  <si>
    <t>225745</t>
  </si>
  <si>
    <t>SERTRALIN ACTAVIS</t>
  </si>
  <si>
    <t>100MG TBL FLM 30</t>
  </si>
  <si>
    <t>189657</t>
  </si>
  <si>
    <t>80MG/12,5MG TBL FLM 30</t>
  </si>
  <si>
    <t>189668</t>
  </si>
  <si>
    <t>80MG/25MG TBL FLM 30</t>
  </si>
  <si>
    <t>44305</t>
  </si>
  <si>
    <t>TIZANIDIN</t>
  </si>
  <si>
    <t>16051</t>
  </si>
  <si>
    <t>SIRDALUD</t>
  </si>
  <si>
    <t>201138</t>
  </si>
  <si>
    <t>TRAMAL RETARD</t>
  </si>
  <si>
    <t>100MG TBL PRO 30 II</t>
  </si>
  <si>
    <t>132873</t>
  </si>
  <si>
    <t>TRAMAL RETARD TABLETY 100 MG</t>
  </si>
  <si>
    <t>215920</t>
  </si>
  <si>
    <t>4MG CPS DUR 28</t>
  </si>
  <si>
    <t>185638</t>
  </si>
  <si>
    <t>180MG/2MG TBL RET 98</t>
  </si>
  <si>
    <t>215478</t>
  </si>
  <si>
    <t>60MG CPS PRO 50</t>
  </si>
  <si>
    <t>221061</t>
  </si>
  <si>
    <t>STILNOX</t>
  </si>
  <si>
    <t>190958</t>
  </si>
  <si>
    <t>5MG/1,25MG/5MG TBL FLM 30</t>
  </si>
  <si>
    <t>33331</t>
  </si>
  <si>
    <t>NUTRIDRINK BALÍČEK 5+1</t>
  </si>
  <si>
    <t>POR SOL 6X200ML</t>
  </si>
  <si>
    <t>33889</t>
  </si>
  <si>
    <t>FRESUBIN 2 KCAL CREME CAPPUCCINO</t>
  </si>
  <si>
    <t>217088</t>
  </si>
  <si>
    <t>33803</t>
  </si>
  <si>
    <t>RENUTRYL BOOSTER VANILKOVÁ PŘÍCHUŤ</t>
  </si>
  <si>
    <t>33802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</si>
  <si>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</si>
  <si>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</si>
  <si>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</si>
  <si>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</si>
  <si>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</si>
  <si>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</si>
  <si>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217087</t>
  </si>
  <si>
    <t>33982</t>
  </si>
  <si>
    <t>PROSURE BANÁNOVÁ PŘÍCHUŤ</t>
  </si>
  <si>
    <t>23885</t>
  </si>
  <si>
    <t>NÁSTAVEC NA WC PLASTOVÝ 508 A/DELUXE</t>
  </si>
  <si>
    <t>VÝŠKA 15CM,DVA FIXAČNÍ ŠROUBY,POKLOP</t>
  </si>
  <si>
    <t>14329</t>
  </si>
  <si>
    <t>EZETIMIB</t>
  </si>
  <si>
    <t>188415</t>
  </si>
  <si>
    <t>FLUOXETIN</t>
  </si>
  <si>
    <t>98791</t>
  </si>
  <si>
    <t>DEPREX LÉČIVA</t>
  </si>
  <si>
    <t>20MG CPS DUR 30</t>
  </si>
  <si>
    <t>173420</t>
  </si>
  <si>
    <t>APO-GAB</t>
  </si>
  <si>
    <t>300MG CPS DUR 90</t>
  </si>
  <si>
    <t>102596</t>
  </si>
  <si>
    <t>6,25MG TBL NOB 30</t>
  </si>
  <si>
    <t>14958</t>
  </si>
  <si>
    <t>169252</t>
  </si>
  <si>
    <t>152146</t>
  </si>
  <si>
    <t>1000MG TBL PRO 30</t>
  </si>
  <si>
    <t>MIDAZOLAM</t>
  </si>
  <si>
    <t>15010</t>
  </si>
  <si>
    <t>DORMICUM</t>
  </si>
  <si>
    <t>15MG TBL FLM 10X1</t>
  </si>
  <si>
    <t>111898</t>
  </si>
  <si>
    <t>215906</t>
  </si>
  <si>
    <t>150MG TBL FLM 100</t>
  </si>
  <si>
    <t>69191</t>
  </si>
  <si>
    <t>150MCG TBL NOB 100 II</t>
  </si>
  <si>
    <t>*1040</t>
  </si>
  <si>
    <t>ACIKLOVIR</t>
  </si>
  <si>
    <t>155938</t>
  </si>
  <si>
    <t>200MG TBL NOB 25</t>
  </si>
  <si>
    <t>AMOXICILIN</t>
  </si>
  <si>
    <t>32559</t>
  </si>
  <si>
    <t>OSPAMOX</t>
  </si>
  <si>
    <t>1000MG TBL FLM 14</t>
  </si>
  <si>
    <t>62052</t>
  </si>
  <si>
    <t>DUOMOX</t>
  </si>
  <si>
    <t>1000MG TBL SUS 20</t>
  </si>
  <si>
    <t>ATENOLOL A THIAZIDY</t>
  </si>
  <si>
    <t>76715</t>
  </si>
  <si>
    <t>TENORETIC</t>
  </si>
  <si>
    <t>225107</t>
  </si>
  <si>
    <t>ATORVASTATIN ACTAVIS</t>
  </si>
  <si>
    <t>CIPROFLOXACIN</t>
  </si>
  <si>
    <t>15658</t>
  </si>
  <si>
    <t>CIPLOX</t>
  </si>
  <si>
    <t>DABIGATRAN-ETEXILÁT</t>
  </si>
  <si>
    <t>29328</t>
  </si>
  <si>
    <t>PRADAXA</t>
  </si>
  <si>
    <t>110MG CPS DUR 60X1 I</t>
  </si>
  <si>
    <t>DEXAMETHASON</t>
  </si>
  <si>
    <t>84700</t>
  </si>
  <si>
    <t>OTOBACID N</t>
  </si>
  <si>
    <t>0,2MG/G+5MG/G+479,8MG/G AUR GTT SOL 1X5ML</t>
  </si>
  <si>
    <t>DIAZEPAM</t>
  </si>
  <si>
    <t>230420</t>
  </si>
  <si>
    <t>10MG TBL NOB 20(2X10)</t>
  </si>
  <si>
    <t>125121</t>
  </si>
  <si>
    <t>APO-DICLO SR 100</t>
  </si>
  <si>
    <t>100MG TBL RET 30</t>
  </si>
  <si>
    <t>225445</t>
  </si>
  <si>
    <t>DICLOREUM 100</t>
  </si>
  <si>
    <t>132907</t>
  </si>
  <si>
    <t>230583</t>
  </si>
  <si>
    <t>500MG TBL FLM 180</t>
  </si>
  <si>
    <t>231024</t>
  </si>
  <si>
    <t>122210</t>
  </si>
  <si>
    <t>APO-FENO</t>
  </si>
  <si>
    <t>200MG CPS DUR 30</t>
  </si>
  <si>
    <t>48261</t>
  </si>
  <si>
    <t>3300IU/G+250IU/G DRM PLV ADS 1X20G</t>
  </si>
  <si>
    <t>205935</t>
  </si>
  <si>
    <t>CANDESARTAN/HYDROCHLOROTHIAZIDE TCHAIKAPHARMA</t>
  </si>
  <si>
    <t>16MG/12,5MG TBL NOB 30</t>
  </si>
  <si>
    <t>KETOPROFEN</t>
  </si>
  <si>
    <t>16287</t>
  </si>
  <si>
    <t>FASTUM</t>
  </si>
  <si>
    <t>25MG/G GEL 100G</t>
  </si>
  <si>
    <t>235798</t>
  </si>
  <si>
    <t>500MG TBL RET 14</t>
  </si>
  <si>
    <t>235808</t>
  </si>
  <si>
    <t>KLINDAMYCIN</t>
  </si>
  <si>
    <t>100339</t>
  </si>
  <si>
    <t>DALACIN C</t>
  </si>
  <si>
    <t>300MG CPS DUR 16</t>
  </si>
  <si>
    <t>136325</t>
  </si>
  <si>
    <t>203564</t>
  </si>
  <si>
    <t>201898</t>
  </si>
  <si>
    <t>VASOPIRIN</t>
  </si>
  <si>
    <t>207935</t>
  </si>
  <si>
    <t>58042</t>
  </si>
  <si>
    <t>MOXONIDIN</t>
  </si>
  <si>
    <t>16923</t>
  </si>
  <si>
    <t>0,3MG TBL FLM 30</t>
  </si>
  <si>
    <t>12895</t>
  </si>
  <si>
    <t>100MG POR GRA SUS 30 I</t>
  </si>
  <si>
    <t>13316</t>
  </si>
  <si>
    <t>215606</t>
  </si>
  <si>
    <t>124133</t>
  </si>
  <si>
    <t>10MG/10MG TBL NOB 90(3X30)</t>
  </si>
  <si>
    <t>224840</t>
  </si>
  <si>
    <t>5MG/25MG TBL NOB 50</t>
  </si>
  <si>
    <t>51405</t>
  </si>
  <si>
    <t>173873</t>
  </si>
  <si>
    <t>173870</t>
  </si>
  <si>
    <t>171337</t>
  </si>
  <si>
    <t>225451</t>
  </si>
  <si>
    <t>16286</t>
  </si>
  <si>
    <t>185630</t>
  </si>
  <si>
    <t>Implantáty spinální,spondylochirurgie</t>
  </si>
  <si>
    <t>Staplery, prostředky pro laparoskopii</t>
  </si>
  <si>
    <t>82177</t>
  </si>
  <si>
    <t>KRYTÍ POLYURETANOVÉ S GELEM HYDROTAC</t>
  </si>
  <si>
    <t>10CMX10CM,10KS</t>
  </si>
  <si>
    <t>80987</t>
  </si>
  <si>
    <t>10CMX4M,TAŽNOST 160%,20KS</t>
  </si>
  <si>
    <t>81040</t>
  </si>
  <si>
    <t>12CMX5M,V NATAŽENÉM STAVU,KRÁTKÝ TAH,1KS</t>
  </si>
  <si>
    <t>81790</t>
  </si>
  <si>
    <t>KRYTÍ ANTIMIKROBIÁLNÍ MEPILEX AG</t>
  </si>
  <si>
    <t>171508</t>
  </si>
  <si>
    <t>GEL ACTIMARIS NA HOJENÍ RAN 20G</t>
  </si>
  <si>
    <t>NA KŮŽI,SLIZNICE ÚST,NOSU,GENITÁLIÍ.I PRO DĚTI A KOJENCE,1KS</t>
  </si>
  <si>
    <t>80986</t>
  </si>
  <si>
    <t>8CMX4M,TAŽNOST 160%,20KS</t>
  </si>
  <si>
    <t>169610</t>
  </si>
  <si>
    <t>KRYTÍ ANTIMIKROBIÁLNÍ MEPILEX TRANSFER AG</t>
  </si>
  <si>
    <t>7,5 X 8,5 CM,SILIKONOVÁ KONTAKTNÍ VRSTVA K.ODVODU EXSUDÁTU,10KS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</si>
  <si>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</si>
  <si>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</si>
  <si>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</si>
  <si>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</si>
  <si>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</si>
  <si>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82046</t>
  </si>
  <si>
    <t>KRYTÍ MŘÍŽKA SILIKONOVÁ MEPITEL ONE,289200</t>
  </si>
  <si>
    <t>8X10CM SE SILIKONOVOU VRSTVOU SAFETAC,5KS</t>
  </si>
  <si>
    <t>170301</t>
  </si>
  <si>
    <t>KRYTÍ HYDROCLEAN ADVANCE</t>
  </si>
  <si>
    <t>4CM PRŮMĚR,10KS</t>
  </si>
  <si>
    <t>81037</t>
  </si>
  <si>
    <t>6CMX5M,V NATAŽENÉM STAVU,KRÁTKÝ TAH,1KS</t>
  </si>
  <si>
    <t>81793</t>
  </si>
  <si>
    <t>GEL HYDROSORB</t>
  </si>
  <si>
    <t>15G,1KS</t>
  </si>
  <si>
    <t>METFORMIN A VILDAGLIPTIN</t>
  </si>
  <si>
    <t>29734</t>
  </si>
  <si>
    <t>EUCREAS</t>
  </si>
  <si>
    <t>50MG/850MG TBL FLM 60 I</t>
  </si>
  <si>
    <t>45241</t>
  </si>
  <si>
    <t>ISICOM</t>
  </si>
  <si>
    <t>75939</t>
  </si>
  <si>
    <t>ACECOR 400</t>
  </si>
  <si>
    <t>148673</t>
  </si>
  <si>
    <t>CEFUROXIM</t>
  </si>
  <si>
    <t>DEHTY</t>
  </si>
  <si>
    <t>59982</t>
  </si>
  <si>
    <t>ICHTOXYL</t>
  </si>
  <si>
    <t>90MG/G UNG 30G</t>
  </si>
  <si>
    <t>HYDROKORTISON A ANTIBIOTIKA</t>
  </si>
  <si>
    <t>61980</t>
  </si>
  <si>
    <t>132844</t>
  </si>
  <si>
    <t>0,5MG/ML POR GTT SOL 10ML</t>
  </si>
  <si>
    <t>132957</t>
  </si>
  <si>
    <t>MONO MACK DEPOT</t>
  </si>
  <si>
    <t>100MG TBL PRO 28</t>
  </si>
  <si>
    <t>JODID DRASELNÝ</t>
  </si>
  <si>
    <t>56118</t>
  </si>
  <si>
    <t>JODID DRASELNÝ UNIMED PHARMA</t>
  </si>
  <si>
    <t>20MG/ML OPH GTT SOL 1X10ML</t>
  </si>
  <si>
    <t>84114</t>
  </si>
  <si>
    <t>25MG/G GEL 50G</t>
  </si>
  <si>
    <t>LÉČIVA K TERAPII ONEMOCNĚNÍ JATER</t>
  </si>
  <si>
    <t>125752</t>
  </si>
  <si>
    <t>ESSENTIALE</t>
  </si>
  <si>
    <t>LISINOPRIL A AMLODIPIN</t>
  </si>
  <si>
    <t>127546</t>
  </si>
  <si>
    <t>AMESOS</t>
  </si>
  <si>
    <t>213479</t>
  </si>
  <si>
    <t>19000IU/ML INJ SOL ISP 2X0,6ML</t>
  </si>
  <si>
    <t>215604</t>
  </si>
  <si>
    <t>20MG CPS ETD 14 I</t>
  </si>
  <si>
    <t>OXYKODON</t>
  </si>
  <si>
    <t>180367</t>
  </si>
  <si>
    <t>OXYCODON LANNACHER</t>
  </si>
  <si>
    <t>PARACETAMOL</t>
  </si>
  <si>
    <t>162142</t>
  </si>
  <si>
    <t>500MG TBL NOB 24</t>
  </si>
  <si>
    <t>225688</t>
  </si>
  <si>
    <t>320MG/60MG TBL RET 30</t>
  </si>
  <si>
    <t>TIMOLOL</t>
  </si>
  <si>
    <t>162304</t>
  </si>
  <si>
    <t>5MG/ML OPH GTT SOL 1X10ML</t>
  </si>
  <si>
    <t>32086</t>
  </si>
  <si>
    <t>50MG CPS DUR 20(2X10)</t>
  </si>
  <si>
    <t>TROXERUTIN</t>
  </si>
  <si>
    <t>4336</t>
  </si>
  <si>
    <t>300MG CPS DUR 30</t>
  </si>
  <si>
    <t>AMITRIPTYLIN</t>
  </si>
  <si>
    <t>87167</t>
  </si>
  <si>
    <t>ATENOLOL</t>
  </si>
  <si>
    <t>2950</t>
  </si>
  <si>
    <t>102674</t>
  </si>
  <si>
    <t>BETAMETHASON</t>
  </si>
  <si>
    <t>19759</t>
  </si>
  <si>
    <t>BELODERM</t>
  </si>
  <si>
    <t>0,5MG/G CRM 30G</t>
  </si>
  <si>
    <t>FINASTERID</t>
  </si>
  <si>
    <t>199291</t>
  </si>
  <si>
    <t>FINPROS</t>
  </si>
  <si>
    <t>JINÁ ANTIHISTAMINIKA PRO SYSTÉMOVOU APLIKACI</t>
  </si>
  <si>
    <t>2479</t>
  </si>
  <si>
    <t>2MG TBL NOB 20</t>
  </si>
  <si>
    <t>JINÁ OFTALMOLOGIKA</t>
  </si>
  <si>
    <t>56119</t>
  </si>
  <si>
    <t>JODID DRASELNÝ+SODNÝ 2% UNIM.PH</t>
  </si>
  <si>
    <t>20MG/ML+20MG/ML OPH GTT SOL 10ML</t>
  </si>
  <si>
    <t>125753</t>
  </si>
  <si>
    <t>32716</t>
  </si>
  <si>
    <t>XYZAL</t>
  </si>
  <si>
    <t>5MG TBL FLM 7</t>
  </si>
  <si>
    <t>230594</t>
  </si>
  <si>
    <t>CYNT 0,3</t>
  </si>
  <si>
    <t>0,3MG TBL FLM 30 I</t>
  </si>
  <si>
    <t>OXAZEPAM</t>
  </si>
  <si>
    <t>1940</t>
  </si>
  <si>
    <t>OXAZEPAM LÉČIVA</t>
  </si>
  <si>
    <t>10MG TBL NOB 20</t>
  </si>
  <si>
    <t>214526</t>
  </si>
  <si>
    <t>210544</t>
  </si>
  <si>
    <t>224749</t>
  </si>
  <si>
    <t>RAMIPRIL ACTAVIS</t>
  </si>
  <si>
    <t>2,5MG TBL NOB 30</t>
  </si>
  <si>
    <t>RANITIDIN</t>
  </si>
  <si>
    <t>91280</t>
  </si>
  <si>
    <t>RANITAL</t>
  </si>
  <si>
    <t>150MG TBL FLM 30</t>
  </si>
  <si>
    <t>ŽELEZO V KOMBINACI S KYANOKOBALAMINEM A KYSELINOU LISTOVOU</t>
  </si>
  <si>
    <t>59570</t>
  </si>
  <si>
    <t>FERRO-FOLGAMMA</t>
  </si>
  <si>
    <t>37MG/5MG/0,01MG CPS MOL 50</t>
  </si>
  <si>
    <t>23799</t>
  </si>
  <si>
    <t>KŘESLO KLOZETOVÉ PEVNÉ 513 S</t>
  </si>
  <si>
    <t>NASTAVITELNÁ VÝŠKA,ODNÍMATELNÁ MADLA,PLASTOVÁ NÁDOBA S VÍKEM</t>
  </si>
  <si>
    <t>ETAMSYLÁT</t>
  </si>
  <si>
    <t>40538</t>
  </si>
  <si>
    <t>DICYNONE 500</t>
  </si>
  <si>
    <t>500MG CPS DUR 30</t>
  </si>
  <si>
    <t>MESALAZIN</t>
  </si>
  <si>
    <t>203808</t>
  </si>
  <si>
    <t>ASACOL</t>
  </si>
  <si>
    <t>800MG TBL ENT 90</t>
  </si>
  <si>
    <t>152147</t>
  </si>
  <si>
    <t>1000MG TBL PRO 60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</si>
  <si>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</si>
  <si>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</si>
  <si>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</si>
  <si>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</si>
  <si>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</si>
  <si>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N06DX01 - MEMANTIN</t>
  </si>
  <si>
    <t>C09BA05 - RAMIPRIL A DIURETIKA</t>
  </si>
  <si>
    <t>G04CB01 - FINASTERID</t>
  </si>
  <si>
    <t>A02BC01 - OMEPRAZOL</t>
  </si>
  <si>
    <t>J01FA09 - KLARITHROMYCIN</t>
  </si>
  <si>
    <t>C09BX01 - PERINDOPRIL, AMLODIPIN A INDAPAMID</t>
  </si>
  <si>
    <t>C07AB12 - NEBIVOLOL</t>
  </si>
  <si>
    <t>A02BA02 - RANITIDIN</t>
  </si>
  <si>
    <t>J01FA10 - AZITHROMYCIN</t>
  </si>
  <si>
    <t>N06AB04 - CITALOPRAM</t>
  </si>
  <si>
    <t>A06AD11 - LAKTULOSA</t>
  </si>
  <si>
    <t>C09DA04 - IRBESARTAN A DIURETIKA</t>
  </si>
  <si>
    <t>N05CD08 - MIDAZOLAM</t>
  </si>
  <si>
    <t>A06AD11</t>
  </si>
  <si>
    <t>C07AB12</t>
  </si>
  <si>
    <t>C10AA07</t>
  </si>
  <si>
    <t>N06AB04</t>
  </si>
  <si>
    <t>N06DX01</t>
  </si>
  <si>
    <t>A02BC01</t>
  </si>
  <si>
    <t>C09BA05</t>
  </si>
  <si>
    <t>J01FA09</t>
  </si>
  <si>
    <t>C09BX01</t>
  </si>
  <si>
    <t>A02BA02</t>
  </si>
  <si>
    <t>G04CB01</t>
  </si>
  <si>
    <t>C09DA04</t>
  </si>
  <si>
    <t>J01FA10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</si>
  <si>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</si>
  <si>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</si>
  <si>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</si>
  <si>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</si>
  <si>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</si>
  <si>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</si>
  <si>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</si>
  <si>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</si>
  <si>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</si>
  <si>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</si>
  <si>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</si>
  <si>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</si>
  <si>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</si>
  <si>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</si>
  <si>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</si>
  <si>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</si>
  <si>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</si>
  <si>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</si>
  <si>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</si>
  <si>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</si>
  <si>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</si>
  <si>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804536</t>
  </si>
  <si>
    <t xml:space="preserve">-Diagnostikum připr. 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</si>
  <si>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</si>
  <si>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</si>
  <si>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</si>
  <si>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</si>
  <si>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</si>
  <si>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</si>
  <si>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</si>
  <si>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</si>
  <si>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</si>
  <si>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</si>
  <si>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</si>
  <si>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</si>
  <si>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sterilnĂ­ NT savĂˇ (1230114051) 1327114051</t>
  </si>
  <si>
    <t>Kompresa AB 20 x 40 cm/1 ks sterilní NT savá (1230114051) 1327114051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</si>
  <si>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</si>
  <si>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</si>
  <si>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</si>
  <si>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</si>
  <si>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</si>
  <si>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</si>
  <si>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</si>
  <si>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</si>
  <si>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</si>
  <si>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ZP200</t>
  </si>
  <si>
    <t>KrytĂ­ - roztok na oĹˇetĹ™enĂ­ ran Aqvitox D s rozpraĹˇovaÄŤem 500 ml 002745710</t>
  </si>
  <si>
    <t>ZD746</t>
  </si>
  <si>
    <t>KrytĂ­ atrauman Ag 10 x 10 cm bal. Ăˇ 3 ks 499572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</si>
  <si>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</si>
  <si>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</si>
  <si>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</si>
  <si>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</si>
  <si>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</si>
  <si>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</si>
  <si>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</si>
  <si>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</si>
  <si>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</si>
  <si>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</si>
  <si>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</si>
  <si>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</si>
  <si>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ZE264</t>
  </si>
  <si>
    <t>KrytĂ­ hydrofilm 10 cm x 10 m 685792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</si>
  <si>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</si>
  <si>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</si>
  <si>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</si>
  <si>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</si>
  <si>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</si>
  <si>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</si>
  <si>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</si>
  <si>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</si>
  <si>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ZO863</t>
  </si>
  <si>
    <t>KrytĂ­ mepilex border flex 13,5 x 16,5 cm bal. Ăˇ 5 ks 283370</t>
  </si>
  <si>
    <t>ZO865</t>
  </si>
  <si>
    <t>KrytĂ­ mepilex border flex 7,8 x 10 cm bal. Ăˇ 5 ks 283570</t>
  </si>
  <si>
    <t>KrytĂ­ mepilex border flex 7,8 x 10 cm bal. Ăˇ 5 ks 583500-00</t>
  </si>
  <si>
    <t>ZA476</t>
  </si>
  <si>
    <t>KrytĂ­ mepilex border lite 10 x 10 cm bal. Ăˇ 5 ks 281300-00</t>
  </si>
  <si>
    <t>ZD633</t>
  </si>
  <si>
    <t>KrytĂ­ mepilex border sacrum 18 x 18 cm bal. Ăˇ 5 ks 282000-01</t>
  </si>
  <si>
    <t>ZA537</t>
  </si>
  <si>
    <t>KrytĂ­ mepilex heel 13 x 20 cm bal. Ăˇ 5 ks 288100-01</t>
  </si>
  <si>
    <t>ZC550</t>
  </si>
  <si>
    <t>KrytĂ­ mepilex silikonovĂ˝ Ag 10 x 10 cm bal. Ăˇ 5 ks 287110-00</t>
  </si>
  <si>
    <t>ZG613</t>
  </si>
  <si>
    <t>KrytĂ­ mepitel one 8 x 10 cm  bal. Ăˇ 5 ks 289200-00</t>
  </si>
  <si>
    <t>ZN895</t>
  </si>
  <si>
    <t>KrytĂ­ reston nesterilnĂ­ 10,0 cm x 5,0 cm x 5 m role 1563L</t>
  </si>
  <si>
    <t>ZA526</t>
  </si>
  <si>
    <t>KrytĂ­ sorbalgon 10 x 10 cm bal. Ăˇ 10 ks 999595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</si>
  <si>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</si>
  <si>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</si>
  <si>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</si>
  <si>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</si>
  <si>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</si>
  <si>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</si>
  <si>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ZD770</t>
  </si>
  <si>
    <t>KrytĂ­ tubifast 7,5 x 10 m 2438</t>
  </si>
  <si>
    <t>Krytí - roztok na ošetření ran Aqvitox D s rozprašovačem 500 ml 002745710</t>
  </si>
  <si>
    <t>ZA478</t>
  </si>
  <si>
    <t>Krytí actisorb plus 10,5 x 10,5 cm bal. á 10 ks s aktivním uhlím SYSMAP105EE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</si>
  <si>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</si>
  <si>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</si>
  <si>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</si>
  <si>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</si>
  <si>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</si>
  <si>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</si>
  <si>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</si>
  <si>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Krytí hydroclean advance (tenderwet 24 active kulatý-609762+ pův. VZP 0081096) 4 cm bal. á 10 ks 6097622</t>
  </si>
  <si>
    <t>Krytí hydroclean advance (tenderwet 24 active-609213+ pův VZP 0081102) 7,5 x 7,5 cm bal. á 10 ks 6099768</t>
  </si>
  <si>
    <t>Krytí hydrocoll 10 x 10 cm bal. á 10 ks 9007442</t>
  </si>
  <si>
    <t>Krytí hydrosorb gel 15 g 7031320</t>
  </si>
  <si>
    <t>Krytí inadine nepřilnavé 9,5 x 9,5 cm 1/10 SYS01512EE</t>
  </si>
  <si>
    <t>Krytí mastný tyl jelonet 10 x 10 cm á 10 ks 7404</t>
  </si>
  <si>
    <t>Krytí mastný tyl jelonet 10 x 10 cm á 36 ks 66007478</t>
  </si>
  <si>
    <t>ZE748</t>
  </si>
  <si>
    <t>Krytí melgisorb Ag alginátové absorpční 10 x 10 cm bal. á 10 ks 256105</t>
  </si>
  <si>
    <t>Krytí mepilex border flex 13,5 x 16,5 cm bal. á 5 ks 283370</t>
  </si>
  <si>
    <t>Krytí mepilex border lite 10 x 10 cm bal. á 5 ks 281300-00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</si>
  <si>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</si>
  <si>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</si>
  <si>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</si>
  <si>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mepitel one 8 x 10 cm  bal. á 5 ks 289200-00</t>
  </si>
  <si>
    <t>ZK404</t>
  </si>
  <si>
    <t>Krytí prontosan roztok 350 ml 400416</t>
  </si>
  <si>
    <t>Krytí reston nesterilní 10,0 cm x 5,0 cm x 5 m role 1563L</t>
  </si>
  <si>
    <t>ZP973</t>
  </si>
  <si>
    <t>Krytí sorelex 10 x 10 cm s kys. hyaluronovou a octenidinem bal. á 10 ks (150011) 3901</t>
  </si>
  <si>
    <t>Krytí tegaderm   6,0 cm x  7,0 cm bal. á 100 ks 1624W</t>
  </si>
  <si>
    <t>ZK760</t>
  </si>
  <si>
    <t>Krytí tegaderm + PAD na i. v. vstupy bal. á 25 ks 9 x 10 cm 3586</t>
  </si>
  <si>
    <t>Krytí tegaderm diamond 10,0 cm x 12,0 cm bal. á 50 ks 1686</t>
  </si>
  <si>
    <t>ZK646</t>
  </si>
  <si>
    <t>Krytí tegaderm CHG 8,5 cm x 11,5 cm na CŽK-antibakt. bal. á 25 ks 1657R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</si>
  <si>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</si>
  <si>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</si>
  <si>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</si>
  <si>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</si>
  <si>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</si>
  <si>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</si>
  <si>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</si>
  <si>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</si>
  <si>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ZH012</t>
  </si>
  <si>
    <t>NĂˇplast micropore 2,50 cm x 9,10 m 840W-1</t>
  </si>
  <si>
    <t>ZC885</t>
  </si>
  <si>
    <t>NĂˇplast omnifix E 10 cm x 10 m 900650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</si>
  <si>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</si>
  <si>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</si>
  <si>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</si>
  <si>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</si>
  <si>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</si>
  <si>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</si>
  <si>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ZB404</t>
  </si>
  <si>
    <t>Náplast cosmos 8 cm x 1 m 5403353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</si>
  <si>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</si>
  <si>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</si>
  <si>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</si>
  <si>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omnifix E 10 cm x 10 m 900650</t>
  </si>
  <si>
    <t>Náplast omnifix E 15 cm x 10 m 9006513</t>
  </si>
  <si>
    <t>Náplast transpore 1,25 cm x 9,14 m 1527-0</t>
  </si>
  <si>
    <t>ZD934</t>
  </si>
  <si>
    <t>Obinadlo elastickĂ© idealflex krĂˇtkotaĹľnĂ© 12 cm x 5 m 931324</t>
  </si>
  <si>
    <t>ZN476</t>
  </si>
  <si>
    <t>Obinadlo elastickĂ© universal 15 cm x 5 m 1323100315</t>
  </si>
  <si>
    <t>Obinadlo elastické idealflex krátkotažné 12 cm x 5 m 931324</t>
  </si>
  <si>
    <t>ZN475</t>
  </si>
  <si>
    <t>Obinadlo elastické universal   8 cm x 5 m 1323100312</t>
  </si>
  <si>
    <t>ZN477</t>
  </si>
  <si>
    <t>Obinadlo elastické universal 12 cm x 5 m 1323100314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</si>
  <si>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</si>
  <si>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</si>
  <si>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</si>
  <si>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</si>
  <si>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</si>
  <si>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</si>
  <si>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ZA065</t>
  </si>
  <si>
    <t>PĂˇs bĹ™iĹˇnĂ­ - Verba ÄŤ. 5 - 105 - 115 cm 932535</t>
  </si>
  <si>
    <t>Pás břišní - Verba č. 5 - 105 - 115 cm 932535</t>
  </si>
  <si>
    <t>ZL999</t>
  </si>
  <si>
    <t>Rychloobvaz 8 x 4 cm 001445510</t>
  </si>
  <si>
    <t>ZA588</t>
  </si>
  <si>
    <t>Sada k odstranění stehů PEHA bal. á 30 ks 9919004</t>
  </si>
  <si>
    <t>ZA615</t>
  </si>
  <si>
    <t>TampĂłn cavilon 1 ml bal. Ăˇ 25 ks 3343E</t>
  </si>
  <si>
    <t>Tampón cavilon 1 ml bal. á 25 ks 3343E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</si>
  <si>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</si>
  <si>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</si>
  <si>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</si>
  <si>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</si>
  <si>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</si>
  <si>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</si>
  <si>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</si>
  <si>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</si>
  <si>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</si>
  <si>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</si>
  <si>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</si>
  <si>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</si>
  <si>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</si>
  <si>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</si>
  <si>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BrĂ˝le kyslĂ­kovĂ© pro dospÄ›lĂ© bal. Ăˇ 100 ks A0100</t>
  </si>
  <si>
    <t>Brýle kyslíkové pro dospělé bal. á 100 ks A0100</t>
  </si>
  <si>
    <t>ZK977</t>
  </si>
  <si>
    <t>Cévka odsávací CH14 s přerušovačem sání, délka 50 cm, P01173a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</si>
  <si>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</si>
  <si>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</si>
  <si>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</si>
  <si>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</si>
  <si>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</si>
  <si>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</si>
  <si>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</si>
  <si>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</si>
  <si>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Držák močových sáčků UH 800800100</t>
  </si>
  <si>
    <t>ZI496</t>
  </si>
  <si>
    <t>Elektroda defibrilaÄŤnĂ­ pro dospÄ›lĂ© QC 11996-000017</t>
  </si>
  <si>
    <t>Elektroda defibrilační pro dospělé QC 11996-000017</t>
  </si>
  <si>
    <t>ZQ490</t>
  </si>
  <si>
    <t>Elektroda EKG pěnová pr. 48 mm pro dospělé (ES GS48) H-108003</t>
  </si>
  <si>
    <t>ZD945</t>
  </si>
  <si>
    <t>Filtr antibakteriĂˇlnĂ­ a virovĂ˝ 1344000S</t>
  </si>
  <si>
    <t>ZA738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</si>
  <si>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</si>
  <si>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</si>
  <si>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</si>
  <si>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</si>
  <si>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</si>
  <si>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</si>
  <si>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</si>
  <si>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ZB908</t>
  </si>
  <si>
    <t>Hadička spojovací žlutá 1 mm x 1500 mm pro světlocitlivé léky bal. á 20 ks 1100 1150ND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</si>
  <si>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</si>
  <si>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</si>
  <si>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</si>
  <si>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</si>
  <si>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</si>
  <si>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</si>
  <si>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ZD809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</si>
  <si>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</si>
  <si>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</si>
  <si>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</si>
  <si>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</si>
  <si>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</si>
  <si>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</si>
  <si>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</si>
  <si>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</si>
  <si>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</si>
  <si>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</si>
  <si>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</si>
  <si>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</si>
  <si>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</si>
  <si>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</si>
  <si>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</si>
  <si>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</si>
  <si>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</si>
  <si>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ZC743</t>
  </si>
  <si>
    <t>Katetr močový tiemann CH14 s balonkem bal. á 12 ks 9814-02</t>
  </si>
  <si>
    <t>ZE089</t>
  </si>
  <si>
    <t>Kleště na svorky manipler AZ 783102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</si>
  <si>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</si>
  <si>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</si>
  <si>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</si>
  <si>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</si>
  <si>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</si>
  <si>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ZO083</t>
  </si>
  <si>
    <t>Konektor flocare transition NOVĂť 30 ks (je souÄŤĂˇstĂ­ setu) 589732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</si>
  <si>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</si>
  <si>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</si>
  <si>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</si>
  <si>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</si>
  <si>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</si>
  <si>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</si>
  <si>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ZK857</t>
  </si>
  <si>
    <t>Láhev zvlhčovače kyslíku RotaOx (970010014)  000-070-507</t>
  </si>
  <si>
    <t>ZB117</t>
  </si>
  <si>
    <t>Lanceta haemolance modrá plus low flow bal. á 100 ks DIS7371</t>
  </si>
  <si>
    <t>Lanceta haemolance modrĂˇ plus low flow bal. Ăˇ 100 ks DIS7371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</si>
  <si>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</si>
  <si>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</si>
  <si>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</si>
  <si>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ZC297</t>
  </si>
  <si>
    <t>ManĹľeta TK k tonometru dvouhadiÄŤkovĂˇ zavinovacĂ­ obĂ©znĂ­ 17 x 60 cm - lĂˇtkovĂˇ KVS M2 K6O</t>
  </si>
  <si>
    <t>ZD815</t>
  </si>
  <si>
    <t>Manžeta TK k tonometru KVS LD7 + k monitoru Philips dospělá 14 x 50 cm KVS M1 5ZOM</t>
  </si>
  <si>
    <t>ZE159</t>
  </si>
  <si>
    <t>NĂˇdoba na kontaminovanĂ˝ odpad 2 l 15-0003</t>
  </si>
  <si>
    <t>Nádoba na kontaminovaný odpad 2 l 15-0003</t>
  </si>
  <si>
    <t>ZB439</t>
  </si>
  <si>
    <t>OdstraĹovaÄŤ nĂˇplastĂ­ Convacare Ăˇ 100 ks 0011279 37443</t>
  </si>
  <si>
    <t>ZR103</t>
  </si>
  <si>
    <t>Pás fixační  + pás (hrudník) , 60 x 25 +pás (hrudník), délka popruhů 230, zapínání- přezka 261603</t>
  </si>
  <si>
    <t>ZR104</t>
  </si>
  <si>
    <t>Pás fixační břicho, 60 x 25, délka popruhů 230, zapínání- přezka 261597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</si>
  <si>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</si>
  <si>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</si>
  <si>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</si>
  <si>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</si>
  <si>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</si>
  <si>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sterilní I0600</t>
  </si>
  <si>
    <t>ZR143</t>
  </si>
  <si>
    <t>Podložka antidekubitní klín 60 x 17 x 70 cm Sláva 28 210-S28-V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</si>
  <si>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</si>
  <si>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</si>
  <si>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</si>
  <si>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</si>
  <si>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ZR152</t>
  </si>
  <si>
    <t>Podložka antidekubitní polštář anatomický 60 x 32 x 9 cm Sláva 20C 210-S20B-V</t>
  </si>
  <si>
    <t>ZR161</t>
  </si>
  <si>
    <t>Podložka antidekubitní váleček do dlaně délka 15, průměr 9 cm Sláva váleček A 210-SvalecekA-V</t>
  </si>
  <si>
    <t>ZR122</t>
  </si>
  <si>
    <t>Podpěra hlavy PROFI mEPS vnější průměr: 30, vnitřní průměr: 16, výška: 7 291101</t>
  </si>
  <si>
    <t>ZJ672</t>
  </si>
  <si>
    <t>Pohár na moč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</si>
  <si>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</si>
  <si>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</si>
  <si>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</si>
  <si>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</si>
  <si>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</si>
  <si>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</si>
  <si>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ZR117</t>
  </si>
  <si>
    <t>Polštář Omega PROFI mEPS 95 x 80 291092</t>
  </si>
  <si>
    <t>ZR123</t>
  </si>
  <si>
    <t>Polštář zdravotní PROFI mEPS "podložní kolo" 45 x 40 291005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</si>
  <si>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</si>
  <si>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</si>
  <si>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</si>
  <si>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</si>
  <si>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</si>
  <si>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</si>
  <si>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</si>
  <si>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</si>
  <si>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</si>
  <si>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</si>
  <si>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</si>
  <si>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</si>
  <si>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04861736001</t>
  </si>
  <si>
    <t>Roztok Accu-Check Performa IntÂ´l Controls 1+2 level 04861736001</t>
  </si>
  <si>
    <t>ZR130</t>
  </si>
  <si>
    <t>Rukavice ochranná PROFI délka: 24, šířka 19 261618</t>
  </si>
  <si>
    <t>ZQ968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</si>
  <si>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</si>
  <si>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</si>
  <si>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ZA967</t>
  </si>
  <si>
    <t>Set flocare pro enterĂˇlnĂ­ vĂ˝Ĺľivu 800 Pack Transition novĂ˝ pro vaky ( APA 3386175) 586512</t>
  </si>
  <si>
    <t>ZD616</t>
  </si>
  <si>
    <t>Set sterilnĂ­ pro moÄŤovou katetrizaci+ aqua permanent 4 Mediset 753882</t>
  </si>
  <si>
    <t>Set sterilní pro močovou katetrizaci+ aqua permanent 4 Mediset 753882</t>
  </si>
  <si>
    <t>ZD010</t>
  </si>
  <si>
    <t>Set sterilní pro žilní katetrizaci Mediset bal. á 16 ks 4752003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</si>
  <si>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</si>
  <si>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</si>
  <si>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</si>
  <si>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</si>
  <si>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</si>
  <si>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</si>
  <si>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</si>
  <si>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</si>
  <si>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</si>
  <si>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</si>
  <si>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</si>
  <si>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</si>
  <si>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</si>
  <si>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</si>
  <si>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</si>
  <si>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</si>
  <si>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</si>
  <si>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</si>
  <si>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</si>
  <si>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</si>
  <si>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</si>
  <si>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</si>
  <si>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</si>
  <si>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</si>
  <si>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</si>
  <si>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</si>
  <si>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</si>
  <si>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</si>
  <si>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</si>
  <si>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</si>
  <si>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</si>
  <si>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</si>
  <si>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</si>
  <si>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ZB796</t>
  </si>
  <si>
    <t>Stříkačka injekční 3-dílná 30 ml LL Omnifix Solo bal. á 100 ks 4617304F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</si>
  <si>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</si>
  <si>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</si>
  <si>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</si>
  <si>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</si>
  <si>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</si>
  <si>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</si>
  <si>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</si>
  <si>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</si>
  <si>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</si>
  <si>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</si>
  <si>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</si>
  <si>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</si>
  <si>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</si>
  <si>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</si>
  <si>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</si>
  <si>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</si>
  <si>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</si>
  <si>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</si>
  <si>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</si>
  <si>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</si>
  <si>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</si>
  <si>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</si>
  <si>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</si>
  <si>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ZC941</t>
  </si>
  <si>
    <t>Vak odsĂˇvacĂ­ jednorĂˇzovĂ˝ 3000 ml bal. Ăˇ 24 ks 57187</t>
  </si>
  <si>
    <t>ZR126</t>
  </si>
  <si>
    <t>Váleček pod patu PROFI průměr 9, délka 15 261165</t>
  </si>
  <si>
    <t>ZR127</t>
  </si>
  <si>
    <t>Váleček pod rameno PROFI průměr 8, délka 20 261611</t>
  </si>
  <si>
    <t>ZB586</t>
  </si>
  <si>
    <t>Vzduchovod nosní PVC 7/9 KVS 321028 (579209)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</si>
  <si>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</si>
  <si>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</si>
  <si>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</si>
  <si>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</si>
  <si>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</si>
  <si>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</si>
  <si>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</si>
  <si>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</si>
  <si>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ZB757</t>
  </si>
  <si>
    <t>Zkumavka 6 ml K3 edta fialová 456036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</si>
  <si>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</si>
  <si>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</si>
  <si>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</si>
  <si>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</si>
  <si>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</si>
  <si>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</si>
  <si>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</si>
  <si>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</si>
  <si>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</si>
  <si>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</si>
  <si>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</si>
  <si>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</si>
  <si>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</si>
  <si>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</si>
  <si>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</si>
  <si>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</si>
  <si>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</si>
  <si>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</si>
  <si>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</si>
  <si>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</si>
  <si>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</si>
  <si>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</si>
  <si>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</si>
  <si>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</si>
  <si>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</si>
  <si>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</si>
  <si>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ZB985</t>
  </si>
  <si>
    <t>Zkumavka močová urin-monovette s pístem 10 ml sterilní bal. á 100 ks 10.252.020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</si>
  <si>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</si>
  <si>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</si>
  <si>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</si>
  <si>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</si>
  <si>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</si>
  <si>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</si>
  <si>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</si>
  <si>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</si>
  <si>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</si>
  <si>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</si>
  <si>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</si>
  <si>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</si>
  <si>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</si>
  <si>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</si>
  <si>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</si>
  <si>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</si>
  <si>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</si>
  <si>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</si>
  <si>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</si>
  <si>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</si>
  <si>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</si>
  <si>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</si>
  <si>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</si>
  <si>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</si>
  <si>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</si>
  <si>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</si>
  <si>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</si>
  <si>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</si>
  <si>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</si>
  <si>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</si>
  <si>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</si>
  <si>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</si>
  <si>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</si>
  <si>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</si>
  <si>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</si>
  <si>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</si>
  <si>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</si>
  <si>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</si>
  <si>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</si>
  <si>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</si>
  <si>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</si>
  <si>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</si>
  <si>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</si>
  <si>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</si>
  <si>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</si>
  <si>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</si>
  <si>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</si>
  <si>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</si>
  <si>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</si>
  <si>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</si>
  <si>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</si>
  <si>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</si>
  <si>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</si>
  <si>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</si>
  <si>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</si>
  <si>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</si>
  <si>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</si>
  <si>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</si>
  <si>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</si>
  <si>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</si>
  <si>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</si>
  <si>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</si>
  <si>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</si>
  <si>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</si>
  <si>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</si>
  <si>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ZN620</t>
  </si>
  <si>
    <t>Maska kyslĂ­kovĂˇ dospÄ›lĂˇ s nebulizacĂ­ a hadiÄŤkou 2 m bal. Ăˇ 100 ks A0400</t>
  </si>
  <si>
    <t>ZB173</t>
  </si>
  <si>
    <t>Maska kyslíková dospělá s hadičkou a nosní svorkou (OS/100) H-103013</t>
  </si>
  <si>
    <t>Maska kyslíková dospělá s nebulizací a hadičkou 2 m bal. á 100 ks A0400</t>
  </si>
  <si>
    <t>50115089</t>
  </si>
  <si>
    <t>ZPr - katetry PICC/MIDLINE (Z554)</t>
  </si>
  <si>
    <t>ZM985</t>
  </si>
  <si>
    <t>Fixace k CVC a PICC atraumatická GripLock bal. á 100 ks 3601CVC</t>
  </si>
  <si>
    <t>ZQ179</t>
  </si>
  <si>
    <t>Katetr CVC 1 lumen 4 Fr x 50 cm PICC ARROW Interventional Radiology set tlakový EU-25041-IR</t>
  </si>
  <si>
    <t>ZQ367</t>
  </si>
  <si>
    <t>Set rouškovací PICC Combiset CŽK s celotělovou rouškou (HARTMANN) bal. á 5 ks 2375031</t>
  </si>
  <si>
    <t>50115040</t>
  </si>
  <si>
    <t>laboratorní materiál (Z505)</t>
  </si>
  <si>
    <t>ZC048</t>
  </si>
  <si>
    <t>Miska třecí drsná 211a/0 6,0 cm JIZE211A/0</t>
  </si>
  <si>
    <t>ZC052</t>
  </si>
  <si>
    <t>TlouÄŤek drsnĂ˝ 24 x 115 mm JIZE213A/1</t>
  </si>
  <si>
    <t>Tlouček drsný 24 x 115 mm JIZE213A/1</t>
  </si>
  <si>
    <t>Kompresa AB 10 x 10 cm/1 ks sterilnĂ­ NT savĂˇ (1230114011) 1327114011</t>
  </si>
  <si>
    <t>ZA315</t>
  </si>
  <si>
    <t>Kompresa NT 5 x 5 cm/2 ks sterilní 26501</t>
  </si>
  <si>
    <t>ZK352</t>
  </si>
  <si>
    <t>KrytĂ­ - roztok Hyiodine na chronickĂ© rĂˇny bal. Ăˇ 50 ml HYIODINE</t>
  </si>
  <si>
    <t>ZA627</t>
  </si>
  <si>
    <t>KrytĂ­ granuflex extra thin 5 x 10 cm Ăˇ 10 ks 0021661 187959</t>
  </si>
  <si>
    <t>ZA486</t>
  </si>
  <si>
    <t>KrytĂ­ mastnĂ˝ tyl jelonet   5 x 5 cm Ăˇ 50 ks 7403</t>
  </si>
  <si>
    <t>KrytĂ­ melgisorb Ag alginĂˇtovĂ© absorpÄŤnĂ­ 10 x 10 cm bal. Ăˇ 10 ks 256105</t>
  </si>
  <si>
    <t>KrytĂ­ sorelex 10 x 10 cm s kys. hyaluronovou a octenidinem bal. Ăˇ 10 ks (150011) 3901</t>
  </si>
  <si>
    <t>ZN814</t>
  </si>
  <si>
    <t>Krytí gelové na rány ActiMaris bal. á 20g 3097749</t>
  </si>
  <si>
    <t>ZJ687</t>
  </si>
  <si>
    <t>Krytí hemostatické gelitaspon tampon   80 x 30 mm bal. á 5 ks GS -210</t>
  </si>
  <si>
    <t>ZD231</t>
  </si>
  <si>
    <t>Krytí hydrotul 10 x 12 cm bal. á 10 ks 499583</t>
  </si>
  <si>
    <t>Krytí mastný tyl jelonet   5 x 5 cm á 50 ks 7403</t>
  </si>
  <si>
    <t>ZG612</t>
  </si>
  <si>
    <t>Krytí mepilex 10 x 10 cm bal. á 5 ks 294100</t>
  </si>
  <si>
    <t>ZE894</t>
  </si>
  <si>
    <t>Krytí mepilex transfer Ag 7,5 x 8,5 cm bal. á 10 ks 394000</t>
  </si>
  <si>
    <t>ZG614</t>
  </si>
  <si>
    <t>Krytí mepitel one 12 x 15 cm bal. á 5 ks 289400</t>
  </si>
  <si>
    <t>ZN815</t>
  </si>
  <si>
    <t>Krytí roztok k čištění a hojenní ran ActiMaris Forte 300 ml 3098077</t>
  </si>
  <si>
    <t>Krytí sorbalgon 10 x 10 cm bal. á 10 ks 999595</t>
  </si>
  <si>
    <t>ZA450</t>
  </si>
  <si>
    <t>NĂˇplast omniplast 1,25 cm x 9,1 m 9004520</t>
  </si>
  <si>
    <t>ZL668</t>
  </si>
  <si>
    <t>NĂˇplast silikon tape 2,5 cm x 5 m bal. Ăˇ 12 ks 2770-1</t>
  </si>
  <si>
    <t>ZB084</t>
  </si>
  <si>
    <t>NĂˇplast transpore 2,50 cm x 9,14 m 1527-1 - nahrazeno ZQ117</t>
  </si>
  <si>
    <t>Náplast micropore 1,25 cm x 9,14 m bal. á 24 ks 1530-0</t>
  </si>
  <si>
    <t>Náplast micropore 2,50 cm x 9,10 m 840W-1</t>
  </si>
  <si>
    <t>Náplast omniplast 1,25 cm x 9,1 m 9004520</t>
  </si>
  <si>
    <t>Náplast poinjekční elastická tkaná jednotl. baleno 19 mm x 72 mm P-CURE1972ELAST</t>
  </si>
  <si>
    <t>Náplast transpore 2,50 cm x 9,14 m 1527-1 - nahrazeno ZQ117</t>
  </si>
  <si>
    <t>Obinadlo elastické universal 15 cm x 5 m 1323100315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</si>
  <si>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</si>
  <si>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</si>
  <si>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</si>
  <si>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ZA572</t>
  </si>
  <si>
    <t>Set sterilnĂ­ pro pĹ™evaz rĂˇny Mediset bal. 75 ks 4706321</t>
  </si>
  <si>
    <t>ZA443</t>
  </si>
  <si>
    <t>Šátek trojcípý NT 136 x 96 x 96 cm 20002</t>
  </si>
  <si>
    <t>ZN473</t>
  </si>
  <si>
    <t>Vata obvazová 200 g nesterilní skládaná 1321900103</t>
  </si>
  <si>
    <t>Vata obvazovĂˇ 200 g nesterilnĂ­ sklĂˇdanĂˇ 1321900103</t>
  </si>
  <si>
    <t>ZK978</t>
  </si>
  <si>
    <t>CĂ©vka odsĂˇvacĂ­ CH16 s pĹ™eruĹˇovaÄŤem sĂˇnĂ­, dĂ©lka 50 cm, P01175a</t>
  </si>
  <si>
    <t>Filtr mini spike zelenĂ˝ 4550242</t>
  </si>
  <si>
    <t>ZN646</t>
  </si>
  <si>
    <t>Fonendoskop oboustrannĂ˝ rĹŻznĂ© barvy 710045-s</t>
  </si>
  <si>
    <t>ZA706</t>
  </si>
  <si>
    <t>Katetr močový foley 18CH bal. á 12 ks 1394-02</t>
  </si>
  <si>
    <t>ZN412</t>
  </si>
  <si>
    <t>Katetr močový nelaton 20CH Silasil balónkový 28 dní bal. á 10 ks 186005-000200</t>
  </si>
  <si>
    <t>Katetr močový nelaton á 100 ks CH12 14-12.100</t>
  </si>
  <si>
    <t>Kohout trojcestnĂ˝ discofix modrĂ˝ 4095111</t>
  </si>
  <si>
    <t>ZO087</t>
  </si>
  <si>
    <t>Konektor flocare na aplikační set s konektorem Luer NOVÝ 30 ks 589735</t>
  </si>
  <si>
    <t>Konektor flocare transition NOVÝ 30 ks (je součástí setu) 589732</t>
  </si>
  <si>
    <t>Pinzeta UH sterilnĂ­ I0600</t>
  </si>
  <si>
    <t>PohĂˇr na moÄŤ 250 ml UH GAMA204809</t>
  </si>
  <si>
    <t>ZB249</t>
  </si>
  <si>
    <t>Sáček močový s křížovou výpustí 2000 ml s hadičkou 90 cm ZAR-TNU201601</t>
  </si>
  <si>
    <t>Set flocare pro enterální výživu 800 Pack Transition nový pro vaky ( APA 3386175) 586512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</si>
  <si>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</si>
  <si>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</si>
  <si>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</si>
  <si>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</si>
  <si>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</si>
  <si>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</si>
  <si>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ZP300</t>
  </si>
  <si>
    <t>Škrtidlo se sponou pro dospělé bez latexu modré délka 400 mm 09820-B</t>
  </si>
  <si>
    <t>Vak odsávací jednorázový 3000 ml bal. á 24 ks 57187</t>
  </si>
  <si>
    <t>Zkumavka ÄŤervenĂˇ 9 ml 455092</t>
  </si>
  <si>
    <t>Zkumavka moÄŤovĂˇ urin-monovette s pĂ­stem 10 ml sterilnĂ­ bal. Ăˇ 100 ks 10.252.020</t>
  </si>
  <si>
    <t>ZF159</t>
  </si>
  <si>
    <t>NĂˇdoba na kontaminovanĂ˝ odpad 1 l 15-0002</t>
  </si>
  <si>
    <t>Nádoba na kontaminovaný odpad 1 l 15-0002</t>
  </si>
  <si>
    <t>ZB762</t>
  </si>
  <si>
    <t>Zkumavka červená 6 ml 456092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</si>
  <si>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</si>
  <si>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</si>
  <si>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</si>
  <si>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</si>
  <si>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</si>
  <si>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</si>
  <si>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</si>
  <si>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</si>
  <si>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</si>
  <si>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</si>
  <si>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</si>
  <si>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</si>
  <si>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</si>
  <si>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</si>
  <si>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</si>
  <si>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</si>
  <si>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</si>
  <si>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</si>
  <si>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</si>
  <si>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</si>
  <si>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</si>
  <si>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</si>
  <si>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</si>
  <si>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</si>
  <si>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</si>
  <si>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</si>
  <si>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</si>
  <si>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</si>
  <si>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</si>
  <si>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</si>
  <si>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</si>
  <si>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</si>
  <si>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</si>
  <si>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</si>
  <si>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Machačová Martina</t>
  </si>
  <si>
    <t>Pavlů Naděžda</t>
  </si>
  <si>
    <t>Saparová Lenka</t>
  </si>
  <si>
    <t>Vymazalová Radomíra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</si>
  <si>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</si>
  <si>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</si>
  <si>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</si>
  <si>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</si>
  <si>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</si>
  <si>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06</t>
  </si>
  <si>
    <t>101</t>
  </si>
  <si>
    <t>1</t>
  </si>
  <si>
    <t>0000499</t>
  </si>
  <si>
    <t>MAGNESIUM SULFURICUM BIOTIKA</t>
  </si>
  <si>
    <t>0007981</t>
  </si>
  <si>
    <t>0055824</t>
  </si>
  <si>
    <t>0067547</t>
  </si>
  <si>
    <t>ALMIRAL</t>
  </si>
  <si>
    <t>0207313</t>
  </si>
  <si>
    <t>INJECTIO PROCAINII CHLORATI ARDEAPHARMA</t>
  </si>
  <si>
    <t>0107297</t>
  </si>
  <si>
    <t>0,9% SODIUM CHLORIDE IN WATER FOR INJECTION FRESEN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</si>
  <si>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</si>
  <si>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</si>
  <si>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</si>
  <si>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</si>
  <si>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</si>
  <si>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</si>
  <si>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</si>
  <si>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SIGNÁLNÍ VÝKON - INFORMACE O VYDÁNÍ ROZHODNUTÍ O U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</si>
  <si>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</si>
  <si>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</si>
  <si>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</si>
  <si>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</si>
  <si>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</si>
  <si>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</si>
  <si>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</si>
  <si>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</si>
  <si>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</si>
  <si>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</si>
  <si>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</si>
  <si>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</si>
  <si>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</si>
  <si>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</si>
  <si>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</si>
  <si>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</si>
  <si>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</si>
  <si>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</si>
  <si>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</si>
  <si>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</si>
  <si>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</si>
  <si>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</si>
  <si>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</si>
  <si>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</si>
  <si>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</si>
  <si>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</si>
  <si>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</si>
  <si>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</si>
  <si>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0058249</t>
  </si>
  <si>
    <t>0107295</t>
  </si>
  <si>
    <t>0214745</t>
  </si>
  <si>
    <t>THIOGAMMA TURBO SET</t>
  </si>
  <si>
    <t>0208466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</si>
  <si>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</si>
  <si>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</si>
  <si>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</si>
  <si>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</si>
  <si>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</si>
  <si>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</si>
  <si>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</si>
  <si>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</si>
  <si>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SIGNÁLNÍ VÝKON - INFORMACE O VYDÁNÍ ROZHODNUTÍ O D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</si>
  <si>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</si>
  <si>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</si>
  <si>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</si>
  <si>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</si>
  <si>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</si>
  <si>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</si>
  <si>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09513</t>
  </si>
  <si>
    <t>TELEFONICKÁ KONZULTACE OŠETŘUJÍCÍHO LÉKAŘE PACIENT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</si>
  <si>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</si>
  <si>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</si>
  <si>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</si>
  <si>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</si>
  <si>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</si>
  <si>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</si>
  <si>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</si>
  <si>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</si>
  <si>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</si>
  <si>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</si>
  <si>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</si>
  <si>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</si>
  <si>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</si>
  <si>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</si>
  <si>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</si>
  <si>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</si>
  <si>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</si>
  <si>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</si>
  <si>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</si>
  <si>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</si>
  <si>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</si>
  <si>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</si>
  <si>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</si>
  <si>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</si>
  <si>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</si>
  <si>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</si>
  <si>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</si>
  <si>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</si>
  <si>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</si>
  <si>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</si>
  <si>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</si>
  <si>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</si>
  <si>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</si>
  <si>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</si>
  <si>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</si>
  <si>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</si>
  <si>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</si>
  <si>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</si>
  <si>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</si>
  <si>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</si>
  <si>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</si>
  <si>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</si>
  <si>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</si>
  <si>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</si>
  <si>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</si>
  <si>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</si>
  <si>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0011592</t>
  </si>
  <si>
    <t>0011706</t>
  </si>
  <si>
    <t>0016600</t>
  </si>
  <si>
    <t>0020605</t>
  </si>
  <si>
    <t>COLOMYCIN INJEKCE 1 000 000 MEZINÁRODNÍCH JEDNOTEK</t>
  </si>
  <si>
    <t>0026127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</si>
  <si>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</si>
  <si>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</si>
  <si>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</si>
  <si>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</si>
  <si>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</si>
  <si>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</si>
  <si>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</si>
  <si>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</si>
  <si>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0083417</t>
  </si>
  <si>
    <t>MERONEM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</si>
  <si>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</si>
  <si>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</si>
  <si>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</si>
  <si>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</si>
  <si>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</si>
  <si>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</si>
  <si>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</si>
  <si>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</si>
  <si>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</si>
  <si>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</si>
  <si>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</si>
  <si>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</si>
  <si>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</si>
  <si>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</si>
  <si>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</si>
  <si>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</si>
  <si>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</si>
  <si>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0142077</t>
  </si>
  <si>
    <t>0144328</t>
  </si>
  <si>
    <t>GARAMYCIN SCHWAMM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</si>
  <si>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</si>
  <si>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</si>
  <si>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</si>
  <si>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</si>
  <si>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</si>
  <si>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</si>
  <si>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</si>
  <si>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</si>
  <si>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</si>
  <si>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</si>
  <si>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0201030</t>
  </si>
  <si>
    <t>0092359</t>
  </si>
  <si>
    <t>PROSTAPHLIN</t>
  </si>
  <si>
    <t>0064835</t>
  </si>
  <si>
    <t>0113453</t>
  </si>
  <si>
    <t>0156835</t>
  </si>
  <si>
    <t>0151460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</si>
  <si>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</si>
  <si>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</si>
  <si>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</si>
  <si>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</si>
  <si>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</si>
  <si>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</si>
  <si>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</si>
  <si>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</si>
  <si>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</si>
  <si>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</si>
  <si>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AMPICILIN 1,0 BIOTIKA</t>
  </si>
  <si>
    <t>0216183</t>
  </si>
  <si>
    <t>0207116</t>
  </si>
  <si>
    <t>0087199</t>
  </si>
  <si>
    <t>MAXIPIME</t>
  </si>
  <si>
    <t>0168860</t>
  </si>
  <si>
    <t>DIFICLIR</t>
  </si>
  <si>
    <t>0216199</t>
  </si>
  <si>
    <t>0208820</t>
  </si>
  <si>
    <t>0183821</t>
  </si>
  <si>
    <t>ACEFA</t>
  </si>
  <si>
    <t>0129838</t>
  </si>
  <si>
    <t>0064942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</si>
  <si>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</si>
  <si>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</si>
  <si>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</si>
  <si>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</si>
  <si>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</si>
  <si>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</si>
  <si>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</si>
  <si>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</si>
  <si>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0071602</t>
  </si>
  <si>
    <t>FIXÁTOR ZEVNÍ JEDNOROVIN./DVOUROVIN.TRUBKOVÝ SYNTH</t>
  </si>
  <si>
    <t>0073679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</si>
  <si>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</si>
  <si>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</si>
  <si>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</si>
  <si>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</si>
  <si>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</si>
  <si>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</si>
  <si>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</si>
  <si>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</si>
  <si>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</si>
  <si>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</si>
  <si>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</si>
  <si>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</si>
  <si>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</si>
  <si>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51353</t>
  </si>
  <si>
    <t>PUNKCE, ODSÁTÍ TENKÉHO STŘEVA, MANIPULACE SE STŘEV</t>
  </si>
  <si>
    <t>51819</t>
  </si>
  <si>
    <t>OŠETŘENÍ A OBVAZ ROZSÁHLÉ RÁNY V CELKOVÉ ANESTEZII</t>
  </si>
  <si>
    <t>51850</t>
  </si>
  <si>
    <t>PŘEVAZ RÁNY METODOU V. A. C. (VACUUM ASISTED CLOSU</t>
  </si>
  <si>
    <t>62310</t>
  </si>
  <si>
    <t>NEKREKTOMIE DO 1% POVRCHU TĚLA</t>
  </si>
  <si>
    <t>66851</t>
  </si>
  <si>
    <t>AMPUTACE DLOUHÉ KOSTI / EXARTIKULACE VELKÉHO KLOUB</t>
  </si>
  <si>
    <t>54340</t>
  </si>
  <si>
    <t>TEPENNÁ EMBOLEKTOMIE, TROMBEKTOMIE</t>
  </si>
  <si>
    <t>5F3</t>
  </si>
  <si>
    <t>66127</t>
  </si>
  <si>
    <t>MANIPULACE V CELKOVÉ NEBO LOKÁLNÍ ANESTÉZII</t>
  </si>
  <si>
    <t>66825</t>
  </si>
  <si>
    <t>UPRAVENÍ ZEVNÍHO FIXATÉRU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</si>
  <si>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</si>
  <si>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</si>
  <si>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</si>
  <si>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</si>
  <si>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</si>
  <si>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</si>
  <si>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</si>
  <si>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</si>
  <si>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</si>
  <si>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</si>
  <si>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</si>
  <si>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</si>
  <si>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</si>
  <si>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</si>
  <si>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</si>
  <si>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</si>
  <si>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</si>
  <si>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</si>
  <si>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</si>
  <si>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</si>
  <si>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</si>
  <si>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</si>
  <si>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</si>
  <si>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</si>
  <si>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</si>
  <si>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</si>
  <si>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</si>
  <si>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</si>
  <si>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</si>
  <si>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</si>
  <si>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</si>
  <si>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</si>
  <si>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</si>
  <si>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</si>
  <si>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</si>
  <si>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</si>
  <si>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</si>
  <si>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</si>
  <si>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</si>
  <si>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</si>
  <si>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</si>
  <si>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</si>
  <si>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</si>
  <si>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</si>
  <si>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</si>
  <si>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</si>
  <si>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</si>
  <si>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</si>
  <si>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</si>
  <si>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</si>
  <si>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</si>
  <si>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</si>
  <si>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</si>
  <si>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</si>
  <si>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</si>
  <si>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</si>
  <si>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</si>
  <si>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</si>
  <si>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</si>
  <si>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</si>
  <si>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</si>
  <si>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</si>
  <si>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</si>
  <si>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</si>
  <si>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</si>
  <si>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</si>
  <si>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</si>
  <si>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</si>
  <si>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</si>
  <si>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</si>
  <si>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</si>
  <si>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</si>
  <si>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</si>
  <si>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</si>
  <si>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</si>
  <si>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</si>
  <si>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</si>
  <si>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</si>
  <si>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</si>
  <si>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</si>
  <si>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</si>
  <si>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</si>
  <si>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</si>
  <si>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</si>
  <si>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</si>
  <si>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</si>
  <si>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</si>
  <si>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</si>
  <si>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</si>
  <si>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</si>
  <si>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</si>
  <si>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</si>
  <si>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</si>
  <si>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</si>
  <si>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</si>
  <si>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</si>
  <si>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</si>
  <si>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</si>
  <si>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</si>
  <si>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</si>
  <si>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</si>
  <si>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</si>
  <si>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</si>
  <si>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</si>
  <si>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</si>
  <si>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</si>
  <si>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</si>
  <si>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</si>
  <si>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</si>
  <si>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</si>
  <si>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</si>
  <si>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</si>
  <si>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</si>
  <si>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</si>
  <si>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</si>
  <si>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</si>
  <si>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</si>
  <si>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</si>
  <si>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</si>
  <si>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</si>
  <si>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</si>
  <si>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</si>
  <si>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</si>
  <si>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</si>
  <si>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</si>
  <si>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</si>
  <si>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</si>
  <si>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</si>
  <si>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</si>
  <si>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</si>
  <si>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</si>
  <si>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</si>
  <si>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</si>
  <si>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</si>
  <si>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</si>
  <si>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</si>
  <si>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</si>
  <si>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</si>
  <si>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</si>
  <si>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</si>
  <si>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</si>
  <si>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</si>
  <si>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</si>
  <si>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</si>
  <si>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</si>
  <si>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</si>
  <si>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</si>
  <si>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</si>
  <si>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</si>
  <si>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</si>
  <si>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</si>
  <si>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</si>
  <si>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</si>
  <si>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</si>
  <si>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</si>
  <si>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</si>
  <si>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</si>
  <si>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</si>
  <si>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</si>
  <si>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</si>
  <si>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</si>
  <si>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</si>
  <si>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</si>
  <si>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</si>
  <si>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</si>
  <si>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</si>
  <si>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</si>
  <si>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</si>
  <si>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</si>
  <si>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</si>
  <si>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</si>
  <si>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</si>
  <si>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</si>
  <si>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</si>
  <si>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</si>
  <si>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</si>
  <si>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</si>
  <si>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</si>
  <si>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</si>
  <si>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</si>
  <si>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</si>
  <si>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</si>
  <si>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</si>
  <si>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</si>
  <si>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</si>
  <si>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</si>
  <si>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</si>
  <si>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</si>
  <si>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</si>
  <si>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</si>
  <si>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</si>
  <si>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</si>
  <si>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</si>
  <si>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</si>
  <si>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</si>
  <si>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</si>
  <si>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</si>
  <si>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</si>
  <si>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</si>
  <si>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</si>
  <si>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</si>
  <si>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</si>
  <si>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</si>
  <si>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</si>
  <si>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</si>
  <si>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</si>
  <si>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</si>
  <si>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</si>
  <si>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</si>
  <si>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</si>
  <si>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</si>
  <si>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</si>
  <si>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</si>
  <si>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</si>
  <si>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</si>
  <si>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</si>
  <si>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05272</t>
  </si>
  <si>
    <t xml:space="preserve">PERKUTÁNNÍ KORONÁRNÍ ANGIOPLASTIKA, &lt;=2 POTAHOVANÉ STENTY BEZ                                       </t>
  </si>
  <si>
    <t>05302</t>
  </si>
  <si>
    <t xml:space="preserve">SRDEČNÍ KATETRIZACE PŘI AKUTNÍM INFARKTU MYOKARDU S CC      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</si>
  <si>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</si>
  <si>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</si>
  <si>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</si>
  <si>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</si>
  <si>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</si>
  <si>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</si>
  <si>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</si>
  <si>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</si>
  <si>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</si>
  <si>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</si>
  <si>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</si>
  <si>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</si>
  <si>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</si>
  <si>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</si>
  <si>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</si>
  <si>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</si>
  <si>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</si>
  <si>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</si>
  <si>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</si>
  <si>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</si>
  <si>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</si>
  <si>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</si>
  <si>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</si>
  <si>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</si>
  <si>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</si>
  <si>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</si>
  <si>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</si>
  <si>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</si>
  <si>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</si>
  <si>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</si>
  <si>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</si>
  <si>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</si>
  <si>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</si>
  <si>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</si>
  <si>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</si>
  <si>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</si>
  <si>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</si>
  <si>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</si>
  <si>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</si>
  <si>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</si>
  <si>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</si>
  <si>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</si>
  <si>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</si>
  <si>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</si>
  <si>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</si>
  <si>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</si>
  <si>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</si>
  <si>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</si>
  <si>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</si>
  <si>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</si>
  <si>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</si>
  <si>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</si>
  <si>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</si>
  <si>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</si>
  <si>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</si>
  <si>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</si>
  <si>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</si>
  <si>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</si>
  <si>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</si>
  <si>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</si>
  <si>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</si>
  <si>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</si>
  <si>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</si>
  <si>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</si>
  <si>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</si>
  <si>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</si>
  <si>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</si>
  <si>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</si>
  <si>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</si>
  <si>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</si>
  <si>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</si>
  <si>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</si>
  <si>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</si>
  <si>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</si>
  <si>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</si>
  <si>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</si>
  <si>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</si>
  <si>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</si>
  <si>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</si>
  <si>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</si>
  <si>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</si>
  <si>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</si>
  <si>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</si>
  <si>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</si>
  <si>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</si>
  <si>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</si>
  <si>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</si>
  <si>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</si>
  <si>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</si>
  <si>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</si>
  <si>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</si>
  <si>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</si>
  <si>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</si>
  <si>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</si>
  <si>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</si>
  <si>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</si>
  <si>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</si>
  <si>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</si>
  <si>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</si>
  <si>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</si>
  <si>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</si>
  <si>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</si>
  <si>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</si>
  <si>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</si>
  <si>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</si>
  <si>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</si>
  <si>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</si>
  <si>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</si>
  <si>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</si>
  <si>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</si>
  <si>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</si>
  <si>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</si>
  <si>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</si>
  <si>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</si>
  <si>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</si>
  <si>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</si>
  <si>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</si>
  <si>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</si>
  <si>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</si>
  <si>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</si>
  <si>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</si>
  <si>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</si>
  <si>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</si>
  <si>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</si>
  <si>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</si>
  <si>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</si>
  <si>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</si>
  <si>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</si>
  <si>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</si>
  <si>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</si>
  <si>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</si>
  <si>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</si>
  <si>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</si>
  <si>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</si>
  <si>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</si>
  <si>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</si>
  <si>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</si>
  <si>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</si>
  <si>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</si>
  <si>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</si>
  <si>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</si>
  <si>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</si>
  <si>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</si>
  <si>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</si>
  <si>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</si>
  <si>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</si>
  <si>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</si>
  <si>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</si>
  <si>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</si>
  <si>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</si>
  <si>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</si>
  <si>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</si>
  <si>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</si>
  <si>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</si>
  <si>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</si>
  <si>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</si>
  <si>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</si>
  <si>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</si>
  <si>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</si>
  <si>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</si>
  <si>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</si>
  <si>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</si>
  <si>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</si>
  <si>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</si>
  <si>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</si>
  <si>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</si>
  <si>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</si>
  <si>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</si>
  <si>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</si>
  <si>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</si>
  <si>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</si>
  <si>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</si>
  <si>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</si>
  <si>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</si>
  <si>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</si>
  <si>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</si>
  <si>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</si>
  <si>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</si>
  <si>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</si>
  <si>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</si>
  <si>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</si>
  <si>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</si>
  <si>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</si>
  <si>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</si>
  <si>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</si>
  <si>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</si>
  <si>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</si>
  <si>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</si>
  <si>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</si>
  <si>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</si>
  <si>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</si>
  <si>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</si>
  <si>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</si>
  <si>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</si>
  <si>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</si>
  <si>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</si>
  <si>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</si>
  <si>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</si>
  <si>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</si>
  <si>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</si>
  <si>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</si>
  <si>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</si>
  <si>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</si>
  <si>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</si>
  <si>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</si>
  <si>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</si>
  <si>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</si>
  <si>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</si>
  <si>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</si>
  <si>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</si>
  <si>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</si>
  <si>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</si>
  <si>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</si>
  <si>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</si>
  <si>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</si>
  <si>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</si>
  <si>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</si>
  <si>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</si>
  <si>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</si>
  <si>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</si>
  <si>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</si>
  <si>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</si>
  <si>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</si>
  <si>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</si>
  <si>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</si>
  <si>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</si>
  <si>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</si>
  <si>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</si>
  <si>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</si>
  <si>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</si>
  <si>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</si>
  <si>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</si>
  <si>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</si>
  <si>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</si>
  <si>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</si>
  <si>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</si>
  <si>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</si>
  <si>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</si>
  <si>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</si>
  <si>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</si>
  <si>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</si>
  <si>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</si>
  <si>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10023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</si>
  <si>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</si>
  <si>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</si>
  <si>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</si>
  <si>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</si>
  <si>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</si>
  <si>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</si>
  <si>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</si>
  <si>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</si>
  <si>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</si>
  <si>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</si>
  <si>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</si>
  <si>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</si>
  <si>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</si>
  <si>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</si>
  <si>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</si>
  <si>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</si>
  <si>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</si>
  <si>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</si>
  <si>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</si>
  <si>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</si>
  <si>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</si>
  <si>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</si>
  <si>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</si>
  <si>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</si>
  <si>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</si>
  <si>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</si>
  <si>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</si>
  <si>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</si>
  <si>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</si>
  <si>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</si>
  <si>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</si>
  <si>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</si>
  <si>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</si>
  <si>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</si>
  <si>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</si>
  <si>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</si>
  <si>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</si>
  <si>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</si>
  <si>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</si>
  <si>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</si>
  <si>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</si>
  <si>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</si>
  <si>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</si>
  <si>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</si>
  <si>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</si>
  <si>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</si>
  <si>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</si>
  <si>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</si>
  <si>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</si>
  <si>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</si>
  <si>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</si>
  <si>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</si>
  <si>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</si>
  <si>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</si>
  <si>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</si>
  <si>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</si>
  <si>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</si>
  <si>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</si>
  <si>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</si>
  <si>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</si>
  <si>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</si>
  <si>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</si>
  <si>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</si>
  <si>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</si>
  <si>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</si>
  <si>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</si>
  <si>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</si>
  <si>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</si>
  <si>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</si>
  <si>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</si>
  <si>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</si>
  <si>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</si>
  <si>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</si>
  <si>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</si>
  <si>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</si>
  <si>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</si>
  <si>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</si>
  <si>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</si>
  <si>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</si>
  <si>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</si>
  <si>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</si>
  <si>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</si>
  <si>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</si>
  <si>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</si>
  <si>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</si>
  <si>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</si>
  <si>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</si>
  <si>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</si>
  <si>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</si>
  <si>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</si>
  <si>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</si>
  <si>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</si>
  <si>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</si>
  <si>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</si>
  <si>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</si>
  <si>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</si>
  <si>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</si>
  <si>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</si>
  <si>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</si>
  <si>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</si>
  <si>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</si>
  <si>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</si>
  <si>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</si>
  <si>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</si>
  <si>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</si>
  <si>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</si>
  <si>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</si>
  <si>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</si>
  <si>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</si>
  <si>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</si>
  <si>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</si>
  <si>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</si>
  <si>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</si>
  <si>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</si>
  <si>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</si>
  <si>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</si>
  <si>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</si>
  <si>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</si>
  <si>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</si>
  <si>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</si>
  <si>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</si>
  <si>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</si>
  <si>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</si>
  <si>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</si>
  <si>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</si>
  <si>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</si>
  <si>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</si>
  <si>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</si>
  <si>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</si>
  <si>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</si>
  <si>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</si>
  <si>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</si>
  <si>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</si>
  <si>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</si>
  <si>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</si>
  <si>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</si>
  <si>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23372</t>
  </si>
  <si>
    <t xml:space="preserve">REHABILITACE 28-34 DNÍ S CC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</si>
  <si>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</si>
  <si>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</si>
  <si>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</si>
  <si>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</si>
  <si>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</si>
  <si>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</si>
  <si>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</si>
  <si>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</si>
  <si>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</si>
  <si>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</si>
  <si>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</si>
  <si>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</si>
  <si>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</si>
  <si>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</si>
  <si>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</si>
  <si>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</si>
  <si>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</si>
  <si>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</si>
  <si>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</si>
  <si>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</si>
  <si>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</si>
  <si>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</si>
  <si>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</si>
  <si>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</si>
  <si>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</si>
  <si>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</si>
  <si>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</si>
  <si>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</si>
  <si>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</si>
  <si>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</si>
  <si>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</si>
  <si>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</si>
  <si>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</si>
  <si>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</si>
  <si>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</si>
  <si>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</si>
  <si>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</si>
  <si>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</si>
  <si>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</si>
  <si>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</si>
  <si>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</si>
  <si>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</si>
  <si>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</si>
  <si>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</si>
  <si>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</si>
  <si>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</si>
  <si>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</si>
  <si>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</si>
  <si>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</si>
  <si>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</si>
  <si>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</si>
  <si>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</si>
  <si>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</si>
  <si>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</si>
  <si>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</si>
  <si>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</si>
  <si>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</si>
  <si>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</si>
  <si>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</si>
  <si>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</si>
  <si>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</si>
  <si>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</si>
  <si>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</si>
  <si>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</si>
  <si>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</si>
  <si>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</si>
  <si>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</si>
  <si>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</si>
  <si>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</si>
  <si>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</si>
  <si>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</si>
  <si>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</si>
  <si>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</si>
  <si>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</si>
  <si>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</si>
  <si>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</si>
  <si>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</si>
  <si>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</si>
  <si>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</si>
  <si>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</si>
  <si>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</si>
  <si>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</si>
  <si>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</si>
  <si>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</si>
  <si>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</si>
  <si>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</si>
  <si>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</si>
  <si>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</si>
  <si>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</si>
  <si>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</si>
  <si>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</si>
  <si>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</si>
  <si>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</si>
  <si>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</si>
  <si>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</si>
  <si>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</si>
  <si>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</si>
  <si>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</si>
  <si>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</si>
  <si>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</si>
  <si>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</si>
  <si>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</si>
  <si>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</si>
  <si>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</si>
  <si>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</si>
  <si>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</si>
  <si>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</si>
  <si>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</si>
  <si>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</si>
  <si>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</si>
  <si>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</si>
  <si>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</si>
  <si>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</si>
  <si>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</si>
  <si>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</si>
  <si>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</si>
  <si>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</si>
  <si>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</si>
  <si>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</si>
  <si>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</si>
  <si>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</si>
  <si>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</si>
  <si>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</si>
  <si>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</si>
  <si>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</si>
  <si>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</si>
  <si>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</si>
  <si>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</si>
  <si>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</si>
  <si>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</si>
  <si>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</si>
  <si>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</si>
  <si>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</si>
  <si>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</si>
  <si>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</si>
  <si>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</si>
  <si>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</si>
  <si>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</si>
  <si>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</si>
  <si>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</si>
  <si>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</si>
  <si>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</si>
  <si>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</si>
  <si>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</si>
  <si>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</si>
  <si>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</si>
  <si>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</si>
  <si>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</si>
  <si>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</si>
  <si>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</si>
  <si>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</si>
  <si>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</si>
  <si>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</si>
  <si>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</si>
  <si>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</si>
  <si>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</si>
  <si>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</si>
  <si>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</si>
  <si>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</si>
  <si>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</si>
  <si>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</si>
  <si>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</si>
  <si>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</si>
  <si>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</si>
  <si>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</si>
  <si>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</si>
  <si>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</si>
  <si>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</si>
  <si>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</si>
  <si>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</si>
  <si>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</si>
  <si>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</si>
  <si>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</si>
  <si>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</si>
  <si>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</si>
  <si>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</si>
  <si>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</si>
  <si>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</si>
  <si>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</si>
  <si>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</si>
  <si>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</si>
  <si>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</si>
  <si>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</si>
  <si>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</si>
  <si>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</si>
  <si>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</si>
  <si>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</si>
  <si>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</si>
  <si>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</si>
  <si>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</si>
  <si>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</si>
  <si>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</si>
  <si>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</si>
  <si>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</si>
  <si>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</si>
  <si>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</si>
  <si>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</si>
  <si>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</si>
  <si>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</si>
  <si>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</si>
  <si>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</si>
  <si>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</si>
  <si>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</si>
  <si>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</si>
  <si>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</si>
  <si>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</si>
  <si>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</si>
  <si>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</si>
  <si>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</si>
  <si>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</si>
  <si>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</si>
  <si>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</si>
  <si>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</si>
  <si>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</si>
  <si>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</si>
  <si>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</si>
  <si>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</si>
  <si>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</si>
  <si>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</si>
  <si>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</si>
  <si>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</si>
  <si>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</si>
  <si>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</si>
  <si>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</si>
  <si>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</si>
  <si>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</si>
  <si>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</si>
  <si>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</si>
  <si>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</si>
  <si>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</si>
  <si>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</si>
  <si>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</si>
  <si>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</si>
  <si>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</si>
  <si>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</si>
  <si>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</si>
  <si>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</si>
  <si>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</si>
  <si>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</si>
  <si>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</si>
  <si>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</si>
  <si>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</si>
  <si>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</si>
  <si>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</si>
  <si>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</si>
  <si>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</si>
  <si>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</si>
  <si>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</si>
  <si>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</si>
  <si>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</si>
  <si>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</si>
  <si>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</si>
  <si>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</si>
  <si>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</si>
  <si>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</si>
  <si>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</si>
  <si>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</si>
  <si>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</si>
  <si>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</si>
  <si>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</si>
  <si>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</si>
  <si>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</si>
  <si>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</si>
  <si>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</si>
  <si>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</si>
  <si>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</si>
  <si>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</si>
  <si>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</si>
  <si>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</si>
  <si>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</si>
  <si>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</si>
  <si>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</si>
  <si>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</si>
  <si>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</si>
  <si>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</si>
  <si>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</si>
  <si>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</si>
  <si>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</si>
  <si>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</si>
  <si>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</si>
  <si>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</si>
  <si>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</si>
  <si>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</si>
  <si>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</si>
  <si>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</si>
  <si>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</si>
  <si>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</si>
  <si>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</si>
  <si>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</si>
  <si>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</si>
  <si>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</si>
  <si>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</si>
  <si>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</si>
  <si>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</si>
  <si>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</si>
  <si>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</si>
  <si>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</si>
  <si>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</si>
  <si>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</si>
  <si>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</si>
  <si>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</si>
  <si>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</si>
  <si>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</si>
  <si>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</si>
  <si>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</si>
  <si>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</si>
  <si>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</si>
  <si>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</si>
  <si>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</si>
  <si>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</si>
  <si>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</si>
  <si>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</si>
  <si>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</si>
  <si>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</si>
  <si>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</si>
  <si>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</si>
  <si>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</si>
  <si>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</si>
  <si>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</si>
  <si>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</si>
  <si>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</si>
  <si>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</si>
  <si>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</si>
  <si>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</si>
  <si>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</si>
  <si>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</si>
  <si>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</si>
  <si>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</si>
  <si>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</si>
  <si>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</si>
  <si>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</si>
  <si>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</si>
  <si>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</si>
  <si>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</si>
  <si>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</si>
  <si>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</si>
  <si>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</si>
  <si>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</si>
  <si>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</si>
  <si>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</si>
  <si>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</si>
  <si>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</si>
  <si>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</si>
  <si>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</si>
  <si>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</si>
  <si>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</si>
  <si>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</si>
  <si>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</si>
  <si>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</si>
  <si>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</si>
  <si>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</si>
  <si>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</si>
  <si>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</si>
  <si>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</si>
  <si>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</si>
  <si>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</si>
  <si>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</si>
  <si>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</si>
  <si>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</si>
  <si>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</si>
  <si>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</si>
  <si>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</si>
  <si>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</si>
  <si>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</si>
  <si>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</si>
  <si>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</si>
  <si>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</si>
  <si>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</si>
  <si>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</si>
  <si>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</si>
  <si>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</si>
  <si>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</si>
  <si>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</si>
  <si>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</si>
  <si>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</si>
  <si>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</si>
  <si>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</si>
  <si>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</si>
  <si>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</si>
  <si>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</si>
  <si>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</si>
  <si>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</si>
  <si>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</si>
  <si>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</si>
  <si>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</si>
  <si>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</si>
  <si>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</si>
  <si>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</si>
  <si>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</si>
  <si>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</si>
  <si>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</si>
  <si>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</si>
  <si>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</si>
  <si>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</si>
  <si>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</si>
  <si>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</si>
  <si>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</si>
  <si>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</si>
  <si>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</si>
  <si>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</si>
  <si>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</si>
  <si>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</si>
  <si>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</si>
  <si>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</si>
  <si>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</si>
  <si>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</si>
  <si>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</si>
  <si>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</si>
  <si>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</si>
  <si>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</si>
  <si>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</si>
  <si>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</si>
  <si>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</si>
  <si>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</si>
  <si>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</si>
  <si>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</si>
  <si>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</si>
  <si>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</si>
  <si>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</si>
  <si>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</si>
  <si>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</si>
  <si>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</si>
  <si>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</si>
  <si>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</si>
  <si>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</si>
  <si>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</si>
  <si>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</si>
  <si>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</si>
  <si>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</si>
  <si>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0022075</t>
  </si>
  <si>
    <t>0042433</t>
  </si>
  <si>
    <t>VISIPAQUE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</si>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</sst>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0.60297385596069031</c:v>
                </c:pt>
                <c:pt idx="1">
                  <c:v>0.77557960771418399</c:v>
                </c:pt>
                <c:pt idx="2">
                  <c:v>0.4374012063044499</c:v>
                </c:pt>
                <c:pt idx="3">
                  <c:v>0.483777649986806</c:v>
                </c:pt>
                <c:pt idx="4">
                  <c:v>0.51479131465001138</c:v>
                </c:pt>
                <c:pt idx="5">
                  <c:v>0.561068816896655</c:v>
                </c:pt>
                <c:pt idx="6">
                  <c:v>0.54283283057183429</c:v>
                </c:pt>
                <c:pt idx="7">
                  <c:v>0.53364666036566233</c:v>
                </c:pt>
                <c:pt idx="8">
                  <c:v>0.53035214409323772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1.0168354856887052</c:v>
                </c:pt>
                <c:pt idx="1">
                  <c:v>1.0168354856887052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4.2052505966587113</c:v>
                </c:pt>
                <c:pt idx="1">
                  <c:v>4.2253193960511037</c:v>
                </c:pt>
                <c:pt idx="2">
                  <c:v>3.1481854838709675</c:v>
                </c:pt>
                <c:pt idx="3">
                  <c:v>3.2342549923195083</c:v>
                </c:pt>
                <c:pt idx="4">
                  <c:v>3.3799126637554586</c:v>
                </c:pt>
                <c:pt idx="5">
                  <c:v>3.5188008130081303</c:v>
                </c:pt>
                <c:pt idx="6">
                  <c:v>3.4997806055287408</c:v>
                </c:pt>
                <c:pt idx="7">
                  <c:v>3.4351026733824099</c:v>
                </c:pt>
                <c:pt idx="8">
                  <c:v>3.4534031413612567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2896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4255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4256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4285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4905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4931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4943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5019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5020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5223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5803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6523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85AF3C9-3D6F-4976-9547-95F780D4EF4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37467.805949155809</v>
      </c>
      <c r="D4" s="280">
        <f ca="1">IF(ISERROR(VLOOKUP("Náklady celkem",INDIRECT("HI!$A:$G"),5,0)),0,VLOOKUP("Náklady celkem",INDIRECT("HI!$A:$G"),5,0))</f>
        <v>36610.025689999988</v>
      </c>
      <c r="E4" s="281">
        <f ca="1">IF(C4=0,0,D4/C4)</f>
        <v>0.97710620524938563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2073.3186474609374</v>
      </c>
      <c r="D7" s="288">
        <f>IF(ISERROR(HI!E5),"",HI!E5)</f>
        <v>2159.610529999999</v>
      </c>
      <c r="E7" s="285">
        <f t="shared" ref="E7:E15" si="0">IF(C7=0,0,D7/C7)</f>
        <v>1.0416201738429054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0.83335953761032466</v>
      </c>
      <c r="E8" s="285">
        <f t="shared" si="0"/>
        <v>0.92595504178924959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0.41388494318181818</v>
      </c>
      <c r="E9" s="285">
        <f>IF(C9=0,0,D9/C9)</f>
        <v>1.3796164772727273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0.67087989631511202</v>
      </c>
      <c r="E11" s="285">
        <f t="shared" si="0"/>
        <v>1.1181331605251867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0.83328668935052452</v>
      </c>
      <c r="E12" s="285">
        <f t="shared" si="0"/>
        <v>1.0416083616881555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924.42105017089841</v>
      </c>
      <c r="D15" s="288">
        <f>IF(ISERROR(HI!E6),"",HI!E6)</f>
        <v>1040.3922599999999</v>
      </c>
      <c r="E15" s="285">
        <f t="shared" si="0"/>
        <v>1.125452800763961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28412.809821777344</v>
      </c>
      <c r="D16" s="284">
        <f ca="1">IF(ISERROR(VLOOKUP("Osobní náklady (Kč) *",INDIRECT("HI!$A:$G"),5,0)),0,VLOOKUP("Osobní náklady (Kč) *",INDIRECT("HI!$A:$G"),5,0))</f>
        <v>27009.502509999998</v>
      </c>
      <c r="E16" s="285">
        <f ca="1">IF(C16=0,0,D16/C16)</f>
        <v>0.95061004805298199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38098.594660000002</v>
      </c>
      <c r="D18" s="303">
        <f ca="1">IF(ISERROR(VLOOKUP("Výnosy celkem",INDIRECT("HI!$A:$G"),5,0)),0,VLOOKUP("Výnosy celkem",INDIRECT("HI!$A:$G"),5,0))</f>
        <v>19416.205630000004</v>
      </c>
      <c r="E18" s="304">
        <f t="shared" ref="E18:E31" ca="1" si="1">IF(C18=0,0,D18/C18)</f>
        <v>0.50963049433382968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195.84465999999998</v>
      </c>
      <c r="D19" s="284">
        <f ca="1">IF(ISERROR(VLOOKUP("Ambulance *",INDIRECT("HI!$A:$G"),5,0)),0,VLOOKUP("Ambulance *",INDIRECT("HI!$A:$G"),5,0))</f>
        <v>220.76562999999996</v>
      </c>
      <c r="E19" s="285">
        <f t="shared" ca="1" si="1"/>
        <v>1.1272486571755389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1.1272486571755389</v>
      </c>
      <c r="E20" s="285">
        <f t="shared" si="1"/>
        <v>1.1272486571755389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1.1272486571755385</v>
      </c>
      <c r="E21" s="285">
        <f t="shared" si="1"/>
        <v>1.1272486571755385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0.66121335880976462</v>
      </c>
      <c r="E23" s="285">
        <f t="shared" si="1"/>
        <v>0.77789806918795834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37902.75</v>
      </c>
      <c r="D24" s="284">
        <f ca="1">IF(ISERROR(VLOOKUP("Hospitalizace *",INDIRECT("HI!$A:$G"),5,0)),0,VLOOKUP("Hospitalizace *",INDIRECT("HI!$A:$G"),5,0))</f>
        <v>19195.440000000002</v>
      </c>
      <c r="E24" s="285">
        <f ca="1">IF(C24=0,0,D24/C24)</f>
        <v>0.50643924253517236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0.50643924253517236</v>
      </c>
      <c r="E25" s="285">
        <f t="shared" si="1"/>
        <v>0.50643924253517236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0.50495865908857118</v>
      </c>
      <c r="E26" s="285">
        <f t="shared" si="1"/>
        <v>0.50495865908857118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0.60270679834874852</v>
      </c>
      <c r="E27" s="285">
        <f t="shared" si="1"/>
        <v>0.60270679834874852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0.55656934306569339</v>
      </c>
      <c r="E29" s="285">
        <f t="shared" si="1"/>
        <v>0.58586246638494044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3.4534031413612567</v>
      </c>
      <c r="E30" s="285">
        <f t="shared" si="1"/>
        <v>3.4534031413612567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-3.7121514929655319E-2</v>
      </c>
      <c r="D31" s="289">
        <f>IF(ISERROR(VLOOKUP("Celkem:",'ZV Vyžád.'!$A:$M,7,0)),"",VLOOKUP("Celkem:",'ZV Vyžád.'!$A:$M,7,0))</f>
        <v>0.70731361703400397</v>
      </c>
      <c r="E31" s="285">
        <f t="shared" si="1"/>
        <v>-19.054007315551427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173950C-4F8E-415C-BF69-05D87C50278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1719.8767700000003</v>
      </c>
      <c r="C5" s="33">
        <v>2138.3964600000004</v>
      </c>
      <c r="D5" s="12"/>
      <c r="E5" s="226">
        <v>2159.610529999999</v>
      </c>
      <c r="F5" s="32">
        <v>2073.3186474609374</v>
      </c>
      <c r="G5" s="225">
        <f>E5-F5</f>
        <v>86.291882539061589</v>
      </c>
      <c r="H5" s="231">
        <f>IF(F5&lt;0.00000001,"",E5/F5)</f>
        <v>1.0416201738429054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641.88197000000002</v>
      </c>
      <c r="C6" s="35">
        <v>1007.093</v>
      </c>
      <c r="D6" s="12"/>
      <c r="E6" s="227">
        <v>1040.3922599999999</v>
      </c>
      <c r="F6" s="34">
        <v>924.42105017089841</v>
      </c>
      <c r="G6" s="228">
        <f>E6-F6</f>
        <v>115.97120982910144</v>
      </c>
      <c r="H6" s="232">
        <f>IF(F6&lt;0.00000001,"",E6/F6)</f>
        <v>1.125452800763961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20929.44628</v>
      </c>
      <c r="C7" s="35">
        <v>28521.519650000002</v>
      </c>
      <c r="D7" s="12"/>
      <c r="E7" s="227">
        <v>27009.502509999998</v>
      </c>
      <c r="F7" s="34">
        <v>28412.809821777344</v>
      </c>
      <c r="G7" s="228">
        <f>E7-F7</f>
        <v>-1403.3073117773456</v>
      </c>
      <c r="H7" s="232">
        <f>IF(F7&lt;0.00000001,"",E7/F7)</f>
        <v>0.95061004805298199</v>
      </c>
    </row>
    <row r="8" spans="1:10" ht="14.45" customHeight="1" thickBot="1" x14ac:dyDescent="0.25">
      <c r="A8" s="1" t="s">
        <v>96</v>
      </c>
      <c r="B8" s="15">
        <v>3545.4039800000032</v>
      </c>
      <c r="C8" s="37">
        <v>7390.1762200000057</v>
      </c>
      <c r="D8" s="12"/>
      <c r="E8" s="229">
        <v>6400.5203899999906</v>
      </c>
      <c r="F8" s="36">
        <v>6057.2564297466288</v>
      </c>
      <c r="G8" s="230">
        <f>E8-F8</f>
        <v>343.2639602533618</v>
      </c>
      <c r="H8" s="233">
        <f>IF(F8&lt;0.00000001,"",E8/F8)</f>
        <v>1.056669874263144</v>
      </c>
    </row>
    <row r="9" spans="1:10" ht="14.45" customHeight="1" thickBot="1" x14ac:dyDescent="0.25">
      <c r="A9" s="2" t="s">
        <v>97</v>
      </c>
      <c r="B9" s="3">
        <v>26836.609000000004</v>
      </c>
      <c r="C9" s="39">
        <v>39057.185330000008</v>
      </c>
      <c r="D9" s="12"/>
      <c r="E9" s="3">
        <v>36610.025689999988</v>
      </c>
      <c r="F9" s="38">
        <v>37467.805949155809</v>
      </c>
      <c r="G9" s="38">
        <f>E9-F9</f>
        <v>-857.78025915582111</v>
      </c>
      <c r="H9" s="234">
        <f>IF(F9&lt;0.00000001,"",E9/F9)</f>
        <v>0.97710620524938563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175.79230999999996</v>
      </c>
      <c r="C11" s="33">
        <f>IF(ISERROR(VLOOKUP("Celkem:",'ZV Vykáz.-A'!A:H,5,0)),0,VLOOKUP("Celkem:",'ZV Vykáz.-A'!A:H,5,0)/1000)</f>
        <v>195.84465999999998</v>
      </c>
      <c r="D11" s="12"/>
      <c r="E11" s="226">
        <f>IF(ISERROR(VLOOKUP("Celkem:",'ZV Vykáz.-A'!A:H,8,0)),0,VLOOKUP("Celkem:",'ZV Vykáz.-A'!A:H,8,0)/1000)</f>
        <v>220.76562999999996</v>
      </c>
      <c r="F11" s="32">
        <f>C11</f>
        <v>195.84465999999998</v>
      </c>
      <c r="G11" s="225">
        <f>E11-F11</f>
        <v>24.920969999999983</v>
      </c>
      <c r="H11" s="231">
        <f>IF(F11&lt;0.00000001,"",E11/F11)</f>
        <v>1.1272486571755389</v>
      </c>
      <c r="I11" s="225">
        <f>E11-B11</f>
        <v>44.973320000000001</v>
      </c>
      <c r="J11" s="231">
        <f>IF(B11&lt;0.00000001,"",E11/B11)</f>
        <v>1.2558321237146268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36908.94</v>
      </c>
      <c r="C12" s="37">
        <f>IF(ISERROR(VLOOKUP("Celkem",CaseMix!A:D,3,0)),0,VLOOKUP("Celkem",CaseMix!A:D,3,0)*30)</f>
        <v>37902.75</v>
      </c>
      <c r="D12" s="12"/>
      <c r="E12" s="229">
        <f>IF(ISERROR(VLOOKUP("Celkem",CaseMix!A:D,4,0)),0,VLOOKUP("Celkem",CaseMix!A:D,4,0)*30)</f>
        <v>19195.440000000002</v>
      </c>
      <c r="F12" s="36">
        <f>C12</f>
        <v>37902.75</v>
      </c>
      <c r="G12" s="230">
        <f>E12-F12</f>
        <v>-18707.309999999998</v>
      </c>
      <c r="H12" s="233">
        <f>IF(F12&lt;0.00000001,"",E12/F12)</f>
        <v>0.50643924253517236</v>
      </c>
      <c r="I12" s="230">
        <f>E12-B12</f>
        <v>-17713.5</v>
      </c>
      <c r="J12" s="233">
        <f>IF(B12&lt;0.00000001,"",E12/B12)</f>
        <v>0.52007562395452167</v>
      </c>
    </row>
    <row r="13" spans="1:10" ht="14.45" customHeight="1" thickBot="1" x14ac:dyDescent="0.25">
      <c r="A13" s="4" t="s">
        <v>100</v>
      </c>
      <c r="B13" s="9">
        <f>SUM(B11:B12)</f>
        <v>37084.732309999999</v>
      </c>
      <c r="C13" s="41">
        <f>SUM(C11:C12)</f>
        <v>38098.594660000002</v>
      </c>
      <c r="D13" s="12"/>
      <c r="E13" s="9">
        <f>SUM(E11:E12)</f>
        <v>19416.205630000004</v>
      </c>
      <c r="F13" s="40">
        <f>SUM(F11:F12)</f>
        <v>38098.594660000002</v>
      </c>
      <c r="G13" s="40">
        <f>E13-F13</f>
        <v>-18682.389029999998</v>
      </c>
      <c r="H13" s="235">
        <f>IF(F13&lt;0.00000001,"",E13/F13)</f>
        <v>0.50963049433382968</v>
      </c>
      <c r="I13" s="40">
        <f>SUM(I11:I12)</f>
        <v>-17668.526679999999</v>
      </c>
      <c r="J13" s="235">
        <f>IF(B13&lt;0.00000001,"",E13/B13)</f>
        <v>0.52356332163045893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1.381871022154848</v>
      </c>
      <c r="C15" s="43">
        <f>IF(C9=0,"",C13/C9)</f>
        <v>0.97545673960115842</v>
      </c>
      <c r="D15" s="12"/>
      <c r="E15" s="10">
        <f>IF(E9=0,"",E13/E9)</f>
        <v>0.53035214436638678</v>
      </c>
      <c r="F15" s="42">
        <f>IF(F9=0,"",F13/F9)</f>
        <v>1.0168354856887052</v>
      </c>
      <c r="G15" s="42">
        <f>IF(ISERROR(F15-E15),"",E15-F15)</f>
        <v>-0.48648334132231841</v>
      </c>
      <c r="H15" s="236">
        <f>IF(ISERROR(F15-E15),"",IF(F15&lt;0.00000001,"",E15/F15))</f>
        <v>0.52157123923264537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F1BF1386-3F86-46F7-B6FD-DB31588A0D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0.60297385596069031</v>
      </c>
      <c r="C4" s="323">
        <f t="shared" ref="C4:M4" si="0">(C10+C8)/C6</f>
        <v>0.77557960771418399</v>
      </c>
      <c r="D4" s="323">
        <f t="shared" si="0"/>
        <v>0.4374012063044499</v>
      </c>
      <c r="E4" s="323">
        <f t="shared" si="0"/>
        <v>0.483777649986806</v>
      </c>
      <c r="F4" s="323">
        <f t="shared" si="0"/>
        <v>0.51479131465001138</v>
      </c>
      <c r="G4" s="323">
        <f t="shared" si="0"/>
        <v>0.561068816896655</v>
      </c>
      <c r="H4" s="323">
        <f t="shared" si="0"/>
        <v>0.54283283057183429</v>
      </c>
      <c r="I4" s="323">
        <f t="shared" si="0"/>
        <v>0.53364666036566233</v>
      </c>
      <c r="J4" s="323">
        <f t="shared" si="0"/>
        <v>0.53035214409323772</v>
      </c>
      <c r="K4" s="323">
        <f t="shared" si="0"/>
        <v>6.0301957138561143E-3</v>
      </c>
      <c r="L4" s="323">
        <f t="shared" si="0"/>
        <v>6.0301957138561143E-3</v>
      </c>
      <c r="M4" s="323">
        <f t="shared" si="0"/>
        <v>6.0301957138561143E-3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3989.3028300000101</v>
      </c>
      <c r="C5" s="323">
        <f>IF(ISERROR(VLOOKUP($A5,'Man Tab'!$A:$Q,COLUMN()+2,0)),0,VLOOKUP($A5,'Man Tab'!$A:$Q,COLUMN()+2,0))</f>
        <v>3785.75630000001</v>
      </c>
      <c r="D5" s="323">
        <f>IF(ISERROR(VLOOKUP($A5,'Man Tab'!$A:$Q,COLUMN()+2,0)),0,VLOOKUP($A5,'Man Tab'!$A:$Q,COLUMN()+2,0))</f>
        <v>4290.7854399999896</v>
      </c>
      <c r="E5" s="323">
        <f>IF(ISERROR(VLOOKUP($A5,'Man Tab'!$A:$Q,COLUMN()+2,0)),0,VLOOKUP($A5,'Man Tab'!$A:$Q,COLUMN()+2,0))</f>
        <v>3906.4365599999801</v>
      </c>
      <c r="F5" s="323">
        <f>IF(ISERROR(VLOOKUP($A5,'Man Tab'!$A:$Q,COLUMN()+2,0)),0,VLOOKUP($A5,'Man Tab'!$A:$Q,COLUMN()+2,0))</f>
        <v>4005.8277800000001</v>
      </c>
      <c r="G5" s="323">
        <f>IF(ISERROR(VLOOKUP($A5,'Man Tab'!$A:$Q,COLUMN()+2,0)),0,VLOOKUP($A5,'Man Tab'!$A:$Q,COLUMN()+2,0))</f>
        <v>3960.7405599999802</v>
      </c>
      <c r="H5" s="323">
        <f>IF(ISERROR(VLOOKUP($A5,'Man Tab'!$A:$Q,COLUMN()+2,0)),0,VLOOKUP($A5,'Man Tab'!$A:$Q,COLUMN()+2,0))</f>
        <v>4957.9932900000003</v>
      </c>
      <c r="I5" s="323">
        <f>IF(ISERROR(VLOOKUP($A5,'Man Tab'!$A:$Q,COLUMN()+2,0)),0,VLOOKUP($A5,'Man Tab'!$A:$Q,COLUMN()+2,0))</f>
        <v>3930.4939800000102</v>
      </c>
      <c r="J5" s="323">
        <f>IF(ISERROR(VLOOKUP($A5,'Man Tab'!$A:$Q,COLUMN()+2,0)),0,VLOOKUP($A5,'Man Tab'!$A:$Q,COLUMN()+2,0))</f>
        <v>3782.6889499999802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3989.3028300000101</v>
      </c>
      <c r="C6" s="325">
        <f t="shared" ref="C6:M6" si="1">C5+B6</f>
        <v>7775.0591300000196</v>
      </c>
      <c r="D6" s="325">
        <f t="shared" si="1"/>
        <v>12065.844570000008</v>
      </c>
      <c r="E6" s="325">
        <f t="shared" si="1"/>
        <v>15972.281129999988</v>
      </c>
      <c r="F6" s="325">
        <f t="shared" si="1"/>
        <v>19978.108909999988</v>
      </c>
      <c r="G6" s="325">
        <f t="shared" si="1"/>
        <v>23938.849469999968</v>
      </c>
      <c r="H6" s="325">
        <f t="shared" si="1"/>
        <v>28896.84275999997</v>
      </c>
      <c r="I6" s="325">
        <f t="shared" si="1"/>
        <v>32827.336739999984</v>
      </c>
      <c r="J6" s="325">
        <f t="shared" si="1"/>
        <v>36610.025689999966</v>
      </c>
      <c r="K6" s="325">
        <f t="shared" si="1"/>
        <v>36610.025689999966</v>
      </c>
      <c r="L6" s="325">
        <f t="shared" si="1"/>
        <v>36610.025689999966</v>
      </c>
      <c r="M6" s="325">
        <f t="shared" si="1"/>
        <v>36610.025689999966</v>
      </c>
    </row>
    <row r="7" spans="1:13" ht="14.45" customHeight="1" x14ac:dyDescent="0.2">
      <c r="A7" s="324" t="s">
        <v>125</v>
      </c>
      <c r="B7" s="324">
        <v>79.022000000000006</v>
      </c>
      <c r="C7" s="324">
        <v>199.12700000000001</v>
      </c>
      <c r="D7" s="324">
        <v>172.941</v>
      </c>
      <c r="E7" s="324">
        <v>253.535</v>
      </c>
      <c r="F7" s="324">
        <v>337.86200000000002</v>
      </c>
      <c r="G7" s="324">
        <v>442.14800000000002</v>
      </c>
      <c r="H7" s="324">
        <v>516.82100000000003</v>
      </c>
      <c r="I7" s="324">
        <v>577.23199999999997</v>
      </c>
      <c r="J7" s="324">
        <v>639.84799999999996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2370.6600000000003</v>
      </c>
      <c r="C8" s="325">
        <f t="shared" ref="C8:M8" si="2">C7*30</f>
        <v>5973.81</v>
      </c>
      <c r="D8" s="325">
        <f t="shared" si="2"/>
        <v>5188.2300000000005</v>
      </c>
      <c r="E8" s="325">
        <f t="shared" si="2"/>
        <v>7606.05</v>
      </c>
      <c r="F8" s="325">
        <f t="shared" si="2"/>
        <v>10135.86</v>
      </c>
      <c r="G8" s="325">
        <f t="shared" si="2"/>
        <v>13264.44</v>
      </c>
      <c r="H8" s="325">
        <f t="shared" si="2"/>
        <v>15504.630000000001</v>
      </c>
      <c r="I8" s="325">
        <f t="shared" si="2"/>
        <v>17316.96</v>
      </c>
      <c r="J8" s="325">
        <f t="shared" si="2"/>
        <v>19195.439999999999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34785.310000000005</v>
      </c>
      <c r="C9" s="324">
        <v>21582</v>
      </c>
      <c r="D9" s="324">
        <v>33017.660000000003</v>
      </c>
      <c r="E9" s="324">
        <v>31597.660000000003</v>
      </c>
      <c r="F9" s="324">
        <v>27714.32</v>
      </c>
      <c r="G9" s="324">
        <v>18205</v>
      </c>
      <c r="H9" s="324">
        <v>14623</v>
      </c>
      <c r="I9" s="324">
        <v>19713.669999999998</v>
      </c>
      <c r="J9" s="324">
        <v>19527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34.785310000000003</v>
      </c>
      <c r="C10" s="325">
        <f t="shared" ref="C10:M10" si="3">C9/1000+B10</f>
        <v>56.367310000000003</v>
      </c>
      <c r="D10" s="325">
        <f t="shared" si="3"/>
        <v>89.38497000000001</v>
      </c>
      <c r="E10" s="325">
        <f t="shared" si="3"/>
        <v>120.98263000000001</v>
      </c>
      <c r="F10" s="325">
        <f t="shared" si="3"/>
        <v>148.69695000000002</v>
      </c>
      <c r="G10" s="325">
        <f t="shared" si="3"/>
        <v>166.90195</v>
      </c>
      <c r="H10" s="325">
        <f t="shared" si="3"/>
        <v>181.52494999999999</v>
      </c>
      <c r="I10" s="325">
        <f t="shared" si="3"/>
        <v>201.23862</v>
      </c>
      <c r="J10" s="325">
        <f t="shared" si="3"/>
        <v>220.76562000000001</v>
      </c>
      <c r="K10" s="325">
        <f t="shared" si="3"/>
        <v>220.76562000000001</v>
      </c>
      <c r="L10" s="325">
        <f t="shared" si="3"/>
        <v>220.76562000000001</v>
      </c>
      <c r="M10" s="325">
        <f t="shared" si="3"/>
        <v>220.76562000000001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1.0168354856887052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1.0168354856887052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94A11FC-5A95-47AC-B670-06D23DD8CFD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2764.4247915344499</v>
      </c>
      <c r="C7" s="56">
        <v>230.368732627871</v>
      </c>
      <c r="D7" s="56">
        <v>231.51806000000099</v>
      </c>
      <c r="E7" s="56">
        <v>200.21562</v>
      </c>
      <c r="F7" s="56">
        <v>234.67470999999901</v>
      </c>
      <c r="G7" s="56">
        <v>270.85812999999899</v>
      </c>
      <c r="H7" s="56">
        <v>305.41113000000001</v>
      </c>
      <c r="I7" s="56">
        <v>240.137329999999</v>
      </c>
      <c r="J7" s="56">
        <v>205.00055</v>
      </c>
      <c r="K7" s="56">
        <v>225.61716999999999</v>
      </c>
      <c r="L7" s="56">
        <v>246.17782999999901</v>
      </c>
      <c r="M7" s="56">
        <v>0</v>
      </c>
      <c r="N7" s="56">
        <v>0</v>
      </c>
      <c r="O7" s="56">
        <v>0</v>
      </c>
      <c r="P7" s="57">
        <v>2159.6105299999999</v>
      </c>
      <c r="Q7" s="185">
        <v>1.041620200876</v>
      </c>
    </row>
    <row r="8" spans="1:17" ht="14.45" customHeight="1" x14ac:dyDescent="0.2">
      <c r="A8" s="19" t="s">
        <v>36</v>
      </c>
      <c r="B8" s="55">
        <v>168.179448108347</v>
      </c>
      <c r="C8" s="56">
        <v>14.014954009027999</v>
      </c>
      <c r="D8" s="56">
        <v>5.18</v>
      </c>
      <c r="E8" s="56">
        <v>6.79</v>
      </c>
      <c r="F8" s="56">
        <v>30.729999999998999</v>
      </c>
      <c r="G8" s="56">
        <v>4.6899999999990003</v>
      </c>
      <c r="H8" s="56">
        <v>18.760000000000002</v>
      </c>
      <c r="I8" s="56">
        <v>18.269999999999001</v>
      </c>
      <c r="J8" s="56">
        <v>18.760000000000002</v>
      </c>
      <c r="K8" s="56">
        <v>15.54</v>
      </c>
      <c r="L8" s="56">
        <v>2.5899999999990002</v>
      </c>
      <c r="M8" s="56">
        <v>0</v>
      </c>
      <c r="N8" s="56">
        <v>0</v>
      </c>
      <c r="O8" s="56">
        <v>0</v>
      </c>
      <c r="P8" s="57">
        <v>121.31</v>
      </c>
      <c r="Q8" s="185">
        <v>0.96175049024100001</v>
      </c>
    </row>
    <row r="9" spans="1:17" ht="14.45" customHeight="1" x14ac:dyDescent="0.2">
      <c r="A9" s="19" t="s">
        <v>37</v>
      </c>
      <c r="B9" s="55">
        <v>1232.56141349668</v>
      </c>
      <c r="C9" s="56">
        <v>102.71345112472299</v>
      </c>
      <c r="D9" s="56">
        <v>115.1189</v>
      </c>
      <c r="E9" s="56">
        <v>66.579139999999995</v>
      </c>
      <c r="F9" s="56">
        <v>85.277399999999005</v>
      </c>
      <c r="G9" s="56">
        <v>184.795469999999</v>
      </c>
      <c r="H9" s="56">
        <v>107.04636000000001</v>
      </c>
      <c r="I9" s="56">
        <v>153.80232999999899</v>
      </c>
      <c r="J9" s="56">
        <v>122.03295</v>
      </c>
      <c r="K9" s="56">
        <v>94.118480000000005</v>
      </c>
      <c r="L9" s="56">
        <v>111.62123</v>
      </c>
      <c r="M9" s="56">
        <v>0</v>
      </c>
      <c r="N9" s="56">
        <v>0</v>
      </c>
      <c r="O9" s="56">
        <v>0</v>
      </c>
      <c r="P9" s="57">
        <v>1040.3922600000001</v>
      </c>
      <c r="Q9" s="185">
        <v>1.1254527886479999</v>
      </c>
    </row>
    <row r="10" spans="1:17" ht="14.45" customHeight="1" x14ac:dyDescent="0.2">
      <c r="A10" s="19" t="s">
        <v>38</v>
      </c>
      <c r="B10" s="55">
        <v>1559.28058414733</v>
      </c>
      <c r="C10" s="56">
        <v>129.94004867894401</v>
      </c>
      <c r="D10" s="56">
        <v>105.74142000000001</v>
      </c>
      <c r="E10" s="56">
        <v>101.68037</v>
      </c>
      <c r="F10" s="56">
        <v>119.89239000000001</v>
      </c>
      <c r="G10" s="56">
        <v>105.90689</v>
      </c>
      <c r="H10" s="56">
        <v>119.21615</v>
      </c>
      <c r="I10" s="56">
        <v>125.48755</v>
      </c>
      <c r="J10" s="56">
        <v>136.91728000000001</v>
      </c>
      <c r="K10" s="56">
        <v>104.13030000000001</v>
      </c>
      <c r="L10" s="56">
        <v>121.746639999999</v>
      </c>
      <c r="M10" s="56">
        <v>0</v>
      </c>
      <c r="N10" s="56">
        <v>0</v>
      </c>
      <c r="O10" s="56">
        <v>0</v>
      </c>
      <c r="P10" s="57">
        <v>1040.7189900000001</v>
      </c>
      <c r="Q10" s="185">
        <v>0.88991380647399998</v>
      </c>
    </row>
    <row r="11" spans="1:17" ht="14.45" customHeight="1" x14ac:dyDescent="0.2">
      <c r="A11" s="19" t="s">
        <v>39</v>
      </c>
      <c r="B11" s="55">
        <v>627.468456535168</v>
      </c>
      <c r="C11" s="56">
        <v>52.289038044597</v>
      </c>
      <c r="D11" s="56">
        <v>43.79898</v>
      </c>
      <c r="E11" s="56">
        <v>37.861429999999999</v>
      </c>
      <c r="F11" s="56">
        <v>41.241159999998999</v>
      </c>
      <c r="G11" s="56">
        <v>34.296889999999003</v>
      </c>
      <c r="H11" s="56">
        <v>35.368259999999999</v>
      </c>
      <c r="I11" s="56">
        <v>43.206929999998998</v>
      </c>
      <c r="J11" s="56">
        <v>44.466880000000003</v>
      </c>
      <c r="K11" s="56">
        <v>50.234180000000002</v>
      </c>
      <c r="L11" s="56">
        <v>57.992859999998998</v>
      </c>
      <c r="M11" s="56">
        <v>0</v>
      </c>
      <c r="N11" s="56">
        <v>0</v>
      </c>
      <c r="O11" s="56">
        <v>0</v>
      </c>
      <c r="P11" s="57">
        <v>388.467569999999</v>
      </c>
      <c r="Q11" s="185">
        <v>0.82547059474499995</v>
      </c>
    </row>
    <row r="12" spans="1:17" ht="14.45" customHeight="1" x14ac:dyDescent="0.2">
      <c r="A12" s="19" t="s">
        <v>40</v>
      </c>
      <c r="B12" s="55">
        <v>24.497007561593001</v>
      </c>
      <c r="C12" s="56">
        <v>2.0414172967990001</v>
      </c>
      <c r="D12" s="56">
        <v>0.51944999999999997</v>
      </c>
      <c r="E12" s="56">
        <v>7.0800000000000002E-2</v>
      </c>
      <c r="F12" s="56">
        <v>10.55002</v>
      </c>
      <c r="G12" s="56">
        <v>2.0132799999989999</v>
      </c>
      <c r="H12" s="56">
        <v>8.9749999999999996E-2</v>
      </c>
      <c r="I12" s="56">
        <v>0.72580999999899998</v>
      </c>
      <c r="J12" s="56">
        <v>1.5725100000000001</v>
      </c>
      <c r="K12" s="56">
        <v>1.25563</v>
      </c>
      <c r="L12" s="56">
        <v>7.6405399999989996</v>
      </c>
      <c r="M12" s="56">
        <v>0</v>
      </c>
      <c r="N12" s="56">
        <v>0</v>
      </c>
      <c r="O12" s="56">
        <v>0</v>
      </c>
      <c r="P12" s="57">
        <v>24.437789999999001</v>
      </c>
      <c r="Q12" s="185">
        <v>1.3301102152199999</v>
      </c>
    </row>
    <row r="13" spans="1:17" ht="14.45" customHeight="1" x14ac:dyDescent="0.2">
      <c r="A13" s="19" t="s">
        <v>41</v>
      </c>
      <c r="B13" s="55">
        <v>591.02797135735705</v>
      </c>
      <c r="C13" s="56">
        <v>49.252330946446001</v>
      </c>
      <c r="D13" s="56">
        <v>54.746270000000003</v>
      </c>
      <c r="E13" s="56">
        <v>41.658410000000003</v>
      </c>
      <c r="F13" s="56">
        <v>41.127599999998999</v>
      </c>
      <c r="G13" s="56">
        <v>21.656849999999</v>
      </c>
      <c r="H13" s="56">
        <v>32.353789999999996</v>
      </c>
      <c r="I13" s="56">
        <v>34.146089999998999</v>
      </c>
      <c r="J13" s="56">
        <v>33.389949999999999</v>
      </c>
      <c r="K13" s="56">
        <v>40.505800000000001</v>
      </c>
      <c r="L13" s="56">
        <v>46.009219999998997</v>
      </c>
      <c r="M13" s="56">
        <v>0</v>
      </c>
      <c r="N13" s="56">
        <v>0</v>
      </c>
      <c r="O13" s="56">
        <v>0</v>
      </c>
      <c r="P13" s="57">
        <v>345.59397999999999</v>
      </c>
      <c r="Q13" s="185">
        <v>0.77964495026299996</v>
      </c>
    </row>
    <row r="14" spans="1:17" ht="14.45" customHeight="1" x14ac:dyDescent="0.2">
      <c r="A14" s="19" t="s">
        <v>42</v>
      </c>
      <c r="B14" s="55">
        <v>1008.45711207469</v>
      </c>
      <c r="C14" s="56">
        <v>84.038092672890002</v>
      </c>
      <c r="D14" s="56">
        <v>123.82</v>
      </c>
      <c r="E14" s="56">
        <v>98.295000000000002</v>
      </c>
      <c r="F14" s="56">
        <v>93.019999999999001</v>
      </c>
      <c r="G14" s="56">
        <v>79.235999999998995</v>
      </c>
      <c r="H14" s="56">
        <v>75.147000000000006</v>
      </c>
      <c r="I14" s="56">
        <v>63.193999999999001</v>
      </c>
      <c r="J14" s="56">
        <v>62.895000000000003</v>
      </c>
      <c r="K14" s="56">
        <v>62.216000000000001</v>
      </c>
      <c r="L14" s="56">
        <v>64.968999999998999</v>
      </c>
      <c r="M14" s="56">
        <v>0</v>
      </c>
      <c r="N14" s="56">
        <v>0</v>
      </c>
      <c r="O14" s="56">
        <v>0</v>
      </c>
      <c r="P14" s="57">
        <v>722.79199999999901</v>
      </c>
      <c r="Q14" s="185">
        <v>0.95564070611100005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192.60628063090499</v>
      </c>
      <c r="C17" s="56">
        <v>16.050523385908001</v>
      </c>
      <c r="D17" s="56">
        <v>8.8031000000000006</v>
      </c>
      <c r="E17" s="56">
        <v>0.2</v>
      </c>
      <c r="F17" s="56">
        <v>5.1759999999990001</v>
      </c>
      <c r="G17" s="56">
        <v>4.8014799999989997</v>
      </c>
      <c r="H17" s="56">
        <v>14.135540000000001</v>
      </c>
      <c r="I17" s="56">
        <v>24.040399999999</v>
      </c>
      <c r="J17" s="56">
        <v>12.705</v>
      </c>
      <c r="K17" s="56">
        <v>2.8410799999999998</v>
      </c>
      <c r="L17" s="56">
        <v>15.951869999998999</v>
      </c>
      <c r="M17" s="56">
        <v>0</v>
      </c>
      <c r="N17" s="56">
        <v>0</v>
      </c>
      <c r="O17" s="56">
        <v>0</v>
      </c>
      <c r="P17" s="57">
        <v>88.654469999998994</v>
      </c>
      <c r="Q17" s="185">
        <v>0.61371809690099999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4.0010000000000003</v>
      </c>
      <c r="E18" s="56">
        <v>0.81799999999999995</v>
      </c>
      <c r="F18" s="56">
        <v>16.026</v>
      </c>
      <c r="G18" s="56">
        <v>9.2559999999990001</v>
      </c>
      <c r="H18" s="56">
        <v>5.9109999999999996</v>
      </c>
      <c r="I18" s="56">
        <v>3.6649999999989999</v>
      </c>
      <c r="J18" s="56">
        <v>0</v>
      </c>
      <c r="K18" s="56">
        <v>0</v>
      </c>
      <c r="L18" s="56">
        <v>1.5409999999990001</v>
      </c>
      <c r="M18" s="56">
        <v>0</v>
      </c>
      <c r="N18" s="56">
        <v>0</v>
      </c>
      <c r="O18" s="56">
        <v>0</v>
      </c>
      <c r="P18" s="57">
        <v>41.217999999999002</v>
      </c>
      <c r="Q18" s="185" t="s">
        <v>329</v>
      </c>
    </row>
    <row r="19" spans="1:17" ht="14.45" customHeight="1" x14ac:dyDescent="0.2">
      <c r="A19" s="19" t="s">
        <v>47</v>
      </c>
      <c r="B19" s="55">
        <v>1776.82501841318</v>
      </c>
      <c r="C19" s="56">
        <v>148.06875153443099</v>
      </c>
      <c r="D19" s="56">
        <v>143.06519</v>
      </c>
      <c r="E19" s="56">
        <v>116.29328</v>
      </c>
      <c r="F19" s="56">
        <v>128.3956</v>
      </c>
      <c r="G19" s="56">
        <v>183.83338999999901</v>
      </c>
      <c r="H19" s="56">
        <v>163.69893999999999</v>
      </c>
      <c r="I19" s="56">
        <v>151.75694999999899</v>
      </c>
      <c r="J19" s="56">
        <v>257.15888000000001</v>
      </c>
      <c r="K19" s="56">
        <v>234.20537999999999</v>
      </c>
      <c r="L19" s="56">
        <v>255.84590999999901</v>
      </c>
      <c r="M19" s="56">
        <v>0</v>
      </c>
      <c r="N19" s="56">
        <v>0</v>
      </c>
      <c r="O19" s="56">
        <v>0</v>
      </c>
      <c r="P19" s="57">
        <v>1634.25352</v>
      </c>
      <c r="Q19" s="185">
        <v>1.2263473728430001</v>
      </c>
    </row>
    <row r="20" spans="1:17" ht="14.45" customHeight="1" x14ac:dyDescent="0.2">
      <c r="A20" s="19" t="s">
        <v>48</v>
      </c>
      <c r="B20" s="55">
        <v>37883.747093999998</v>
      </c>
      <c r="C20" s="56">
        <v>3156.9789245000002</v>
      </c>
      <c r="D20" s="56">
        <v>3019.1705900000102</v>
      </c>
      <c r="E20" s="56">
        <v>2991.56916000001</v>
      </c>
      <c r="F20" s="56">
        <v>2840.9807699999901</v>
      </c>
      <c r="G20" s="56">
        <v>2873.2911999999901</v>
      </c>
      <c r="H20" s="56">
        <v>2991.4670000000001</v>
      </c>
      <c r="I20" s="56">
        <v>2908.1250399999899</v>
      </c>
      <c r="J20" s="56">
        <v>3840.6506800000002</v>
      </c>
      <c r="K20" s="56">
        <v>2888.6032400000099</v>
      </c>
      <c r="L20" s="56">
        <v>2655.6448299999902</v>
      </c>
      <c r="M20" s="56">
        <v>0</v>
      </c>
      <c r="N20" s="56">
        <v>0</v>
      </c>
      <c r="O20" s="56">
        <v>0</v>
      </c>
      <c r="P20" s="57">
        <v>27009.502509999998</v>
      </c>
      <c r="Q20" s="185">
        <v>0.95061003136699995</v>
      </c>
    </row>
    <row r="21" spans="1:17" ht="14.45" customHeight="1" x14ac:dyDescent="0.2">
      <c r="A21" s="20" t="s">
        <v>49</v>
      </c>
      <c r="B21" s="55">
        <v>1481.99999999998</v>
      </c>
      <c r="C21" s="56">
        <v>123.499999999998</v>
      </c>
      <c r="D21" s="56">
        <v>123.72787</v>
      </c>
      <c r="E21" s="56">
        <v>123.72484</v>
      </c>
      <c r="F21" s="56">
        <v>129.43681000000001</v>
      </c>
      <c r="G21" s="56">
        <v>123.149879999999</v>
      </c>
      <c r="H21" s="56">
        <v>131.52286000000001</v>
      </c>
      <c r="I21" s="56">
        <v>193.28385999999901</v>
      </c>
      <c r="J21" s="56">
        <v>193.28386</v>
      </c>
      <c r="K21" s="56">
        <v>189.71802</v>
      </c>
      <c r="L21" s="56">
        <v>189.718019999999</v>
      </c>
      <c r="M21" s="56">
        <v>0</v>
      </c>
      <c r="N21" s="56">
        <v>0</v>
      </c>
      <c r="O21" s="56">
        <v>0</v>
      </c>
      <c r="P21" s="57">
        <v>1397.56602</v>
      </c>
      <c r="Q21" s="185">
        <v>1.2573693387310001</v>
      </c>
    </row>
    <row r="22" spans="1:17" ht="14.45" customHeight="1" x14ac:dyDescent="0.2">
      <c r="A22" s="19" t="s">
        <v>50</v>
      </c>
      <c r="B22" s="55">
        <v>646</v>
      </c>
      <c r="C22" s="56">
        <v>53.833333333333002</v>
      </c>
      <c r="D22" s="56">
        <v>0</v>
      </c>
      <c r="E22" s="56">
        <v>0</v>
      </c>
      <c r="F22" s="56">
        <v>498.05697999999899</v>
      </c>
      <c r="G22" s="56">
        <v>0</v>
      </c>
      <c r="H22" s="56">
        <v>0</v>
      </c>
      <c r="I22" s="56">
        <v>0</v>
      </c>
      <c r="J22" s="56">
        <v>29.159790000000001</v>
      </c>
      <c r="K22" s="56">
        <v>16.440999999999999</v>
      </c>
      <c r="L22" s="56">
        <v>0</v>
      </c>
      <c r="M22" s="56">
        <v>0</v>
      </c>
      <c r="N22" s="56">
        <v>0</v>
      </c>
      <c r="O22" s="56">
        <v>0</v>
      </c>
      <c r="P22" s="57">
        <v>543.657769999999</v>
      </c>
      <c r="Q22" s="185">
        <v>1.122100660474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-1.45519152283669E-11</v>
      </c>
      <c r="C24" s="56">
        <v>-9.0949470177292804E-13</v>
      </c>
      <c r="D24" s="56">
        <v>10.092000000000001</v>
      </c>
      <c r="E24" s="56">
        <v>2.4999999900000001E-4</v>
      </c>
      <c r="F24" s="56">
        <v>16.199999999999001</v>
      </c>
      <c r="G24" s="56">
        <v>8.6510999999989995</v>
      </c>
      <c r="H24" s="56">
        <v>5.7</v>
      </c>
      <c r="I24" s="56">
        <v>0.89926999999900004</v>
      </c>
      <c r="J24" s="56">
        <v>-3.9999998989515E-5</v>
      </c>
      <c r="K24" s="56">
        <v>5.0677000000000003</v>
      </c>
      <c r="L24" s="56">
        <v>5.2399999999990001</v>
      </c>
      <c r="M24" s="56">
        <v>0</v>
      </c>
      <c r="N24" s="56">
        <v>0</v>
      </c>
      <c r="O24" s="56">
        <v>0</v>
      </c>
      <c r="P24" s="57">
        <v>51.850279999999003</v>
      </c>
      <c r="Q24" s="185"/>
    </row>
    <row r="25" spans="1:17" ht="14.45" customHeight="1" x14ac:dyDescent="0.2">
      <c r="A25" s="21" t="s">
        <v>53</v>
      </c>
      <c r="B25" s="58">
        <v>49957.075177859697</v>
      </c>
      <c r="C25" s="59">
        <v>4163.0895981549802</v>
      </c>
      <c r="D25" s="59">
        <v>3989.3028300000101</v>
      </c>
      <c r="E25" s="59">
        <v>3785.75630000001</v>
      </c>
      <c r="F25" s="59">
        <v>4290.7854399999896</v>
      </c>
      <c r="G25" s="59">
        <v>3906.4365599999801</v>
      </c>
      <c r="H25" s="59">
        <v>4005.8277800000001</v>
      </c>
      <c r="I25" s="59">
        <v>3960.7405599999802</v>
      </c>
      <c r="J25" s="59">
        <v>4957.9932900000003</v>
      </c>
      <c r="K25" s="59">
        <v>3930.4939800000102</v>
      </c>
      <c r="L25" s="59">
        <v>3782.6889499999802</v>
      </c>
      <c r="M25" s="59">
        <v>0</v>
      </c>
      <c r="N25" s="59">
        <v>0</v>
      </c>
      <c r="O25" s="59">
        <v>0</v>
      </c>
      <c r="P25" s="60">
        <v>36610.025690000002</v>
      </c>
      <c r="Q25" s="186">
        <v>0.97710619392499998</v>
      </c>
    </row>
    <row r="26" spans="1:17" ht="14.45" customHeight="1" x14ac:dyDescent="0.2">
      <c r="A26" s="19" t="s">
        <v>54</v>
      </c>
      <c r="B26" s="55">
        <v>6224.3601134130404</v>
      </c>
      <c r="C26" s="56">
        <v>518.69667611775299</v>
      </c>
      <c r="D26" s="56">
        <v>555.195930000001</v>
      </c>
      <c r="E26" s="56">
        <v>585.32266000000004</v>
      </c>
      <c r="F26" s="56">
        <v>528.85109000000102</v>
      </c>
      <c r="G26" s="56">
        <v>515.05841999999996</v>
      </c>
      <c r="H26" s="56">
        <v>777.82803000000001</v>
      </c>
      <c r="I26" s="56">
        <v>589.49180999999999</v>
      </c>
      <c r="J26" s="56">
        <v>568.20677000000001</v>
      </c>
      <c r="K26" s="56">
        <v>423.09516000000002</v>
      </c>
      <c r="L26" s="56">
        <v>411.04543000000001</v>
      </c>
      <c r="M26" s="56">
        <v>0</v>
      </c>
      <c r="N26" s="56">
        <v>0</v>
      </c>
      <c r="O26" s="56">
        <v>0</v>
      </c>
      <c r="P26" s="57">
        <v>4954.0953</v>
      </c>
      <c r="Q26" s="185">
        <v>1.061227223303</v>
      </c>
    </row>
    <row r="27" spans="1:17" ht="14.45" customHeight="1" x14ac:dyDescent="0.2">
      <c r="A27" s="22" t="s">
        <v>55</v>
      </c>
      <c r="B27" s="58">
        <v>56181.435291272697</v>
      </c>
      <c r="C27" s="59">
        <v>4681.7862742727302</v>
      </c>
      <c r="D27" s="59">
        <v>4544.4987600000104</v>
      </c>
      <c r="E27" s="59">
        <v>4371.0789600000098</v>
      </c>
      <c r="F27" s="59">
        <v>4819.6365299999898</v>
      </c>
      <c r="G27" s="59">
        <v>4421.4949799999804</v>
      </c>
      <c r="H27" s="59">
        <v>4783.6558100000002</v>
      </c>
      <c r="I27" s="59">
        <v>4550.2323699999897</v>
      </c>
      <c r="J27" s="59">
        <v>5526.2000600000001</v>
      </c>
      <c r="K27" s="59">
        <v>4353.58914000001</v>
      </c>
      <c r="L27" s="59">
        <v>4193.7343799999799</v>
      </c>
      <c r="M27" s="59">
        <v>0</v>
      </c>
      <c r="N27" s="59">
        <v>0</v>
      </c>
      <c r="O27" s="59">
        <v>0</v>
      </c>
      <c r="P27" s="60">
        <v>41564.120990000003</v>
      </c>
      <c r="Q27" s="186">
        <v>0.98642599106499995</v>
      </c>
    </row>
    <row r="28" spans="1:17" ht="14.45" customHeight="1" x14ac:dyDescent="0.2">
      <c r="A28" s="20" t="s">
        <v>56</v>
      </c>
      <c r="B28" s="55">
        <v>2.0930937299660002</v>
      </c>
      <c r="C28" s="56">
        <v>0.17442447749699999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0.30199999999999999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0.30199999999999999</v>
      </c>
      <c r="Q28" s="185">
        <v>0.192378707604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0.39900000000000002</v>
      </c>
      <c r="J31" s="62">
        <v>19.844000000000001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20.242999999999999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60DF1B2-5F64-41DB-A4C2-4C7700B6F29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50851.5222783637</v>
      </c>
      <c r="C6" s="701">
        <v>52411.2215600001</v>
      </c>
      <c r="D6" s="702">
        <v>1559.69928163642</v>
      </c>
      <c r="E6" s="703">
        <v>1.030671634038</v>
      </c>
      <c r="F6" s="701">
        <v>49957.075177859697</v>
      </c>
      <c r="G6" s="702">
        <v>37467.806383394804</v>
      </c>
      <c r="H6" s="704">
        <v>3782.6889499999802</v>
      </c>
      <c r="I6" s="701">
        <v>36610.025690000002</v>
      </c>
      <c r="J6" s="702">
        <v>-857.78069339482295</v>
      </c>
      <c r="K6" s="705">
        <v>0.732829645443</v>
      </c>
    </row>
    <row r="7" spans="1:11" ht="14.45" customHeight="1" thickBot="1" x14ac:dyDescent="0.25">
      <c r="A7" s="720" t="s">
        <v>332</v>
      </c>
      <c r="B7" s="701">
        <v>8183.4070620549501</v>
      </c>
      <c r="C7" s="701">
        <v>8541.2289600000095</v>
      </c>
      <c r="D7" s="702">
        <v>357.82189794506797</v>
      </c>
      <c r="E7" s="703">
        <v>1.0437252962279999</v>
      </c>
      <c r="F7" s="701">
        <v>7975.8967848156099</v>
      </c>
      <c r="G7" s="702">
        <v>5981.9225886117101</v>
      </c>
      <c r="H7" s="704">
        <v>658.74731999999699</v>
      </c>
      <c r="I7" s="701">
        <v>5845.8156999999901</v>
      </c>
      <c r="J7" s="702">
        <v>-136.10688861171599</v>
      </c>
      <c r="K7" s="705">
        <v>0.73293522442799997</v>
      </c>
    </row>
    <row r="8" spans="1:11" ht="14.45" customHeight="1" thickBot="1" x14ac:dyDescent="0.25">
      <c r="A8" s="721" t="s">
        <v>333</v>
      </c>
      <c r="B8" s="701">
        <v>7277.2136939332304</v>
      </c>
      <c r="C8" s="701">
        <v>7641.2099600000101</v>
      </c>
      <c r="D8" s="702">
        <v>363.99626606678498</v>
      </c>
      <c r="E8" s="703">
        <v>1.0500186309449999</v>
      </c>
      <c r="F8" s="701">
        <v>6967.4396727409203</v>
      </c>
      <c r="G8" s="702">
        <v>5225.5797545556898</v>
      </c>
      <c r="H8" s="704">
        <v>593.77831999999796</v>
      </c>
      <c r="I8" s="701">
        <v>5123.0236999999897</v>
      </c>
      <c r="J8" s="702">
        <v>-102.55605455569901</v>
      </c>
      <c r="K8" s="705">
        <v>0.73528066845600004</v>
      </c>
    </row>
    <row r="9" spans="1:11" ht="14.45" customHeight="1" thickBot="1" x14ac:dyDescent="0.25">
      <c r="A9" s="722" t="s">
        <v>334</v>
      </c>
      <c r="B9" s="706">
        <v>0</v>
      </c>
      <c r="C9" s="706">
        <v>-3.0000000000000001E-5</v>
      </c>
      <c r="D9" s="707">
        <v>-3.0000000000000001E-5</v>
      </c>
      <c r="E9" s="708" t="s">
        <v>329</v>
      </c>
      <c r="F9" s="706">
        <v>0</v>
      </c>
      <c r="G9" s="707">
        <v>0</v>
      </c>
      <c r="H9" s="709">
        <v>0</v>
      </c>
      <c r="I9" s="706">
        <v>1.579999999E-3</v>
      </c>
      <c r="J9" s="707">
        <v>1.579999999E-3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-3.0000000000000001E-5</v>
      </c>
      <c r="D10" s="702">
        <v>-3.0000000000000001E-5</v>
      </c>
      <c r="E10" s="711" t="s">
        <v>329</v>
      </c>
      <c r="F10" s="701">
        <v>0</v>
      </c>
      <c r="G10" s="702">
        <v>0</v>
      </c>
      <c r="H10" s="704">
        <v>0</v>
      </c>
      <c r="I10" s="701">
        <v>1.579999999E-3</v>
      </c>
      <c r="J10" s="702">
        <v>1.579999999E-3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3288.5743430526099</v>
      </c>
      <c r="C11" s="706">
        <v>2803.6242200000002</v>
      </c>
      <c r="D11" s="707">
        <v>-484.95012305260798</v>
      </c>
      <c r="E11" s="713">
        <v>0.85253484566100002</v>
      </c>
      <c r="F11" s="706">
        <v>2764.4247915344499</v>
      </c>
      <c r="G11" s="707">
        <v>2073.3185936508398</v>
      </c>
      <c r="H11" s="709">
        <v>246.17782999999901</v>
      </c>
      <c r="I11" s="706">
        <v>2159.6105299999999</v>
      </c>
      <c r="J11" s="707">
        <v>86.291936349161006</v>
      </c>
      <c r="K11" s="714">
        <v>0.78121515065699998</v>
      </c>
    </row>
    <row r="12" spans="1:11" ht="14.45" customHeight="1" thickBot="1" x14ac:dyDescent="0.25">
      <c r="A12" s="723" t="s">
        <v>337</v>
      </c>
      <c r="B12" s="701">
        <v>2270.7540869714699</v>
      </c>
      <c r="C12" s="701">
        <v>1991.5592200000001</v>
      </c>
      <c r="D12" s="702">
        <v>-279.19486697146198</v>
      </c>
      <c r="E12" s="703">
        <v>0.87704751096800004</v>
      </c>
      <c r="F12" s="701">
        <v>1832.2140571316399</v>
      </c>
      <c r="G12" s="702">
        <v>1374.1605428487301</v>
      </c>
      <c r="H12" s="704">
        <v>177.181839999999</v>
      </c>
      <c r="I12" s="701">
        <v>1486.2624800000001</v>
      </c>
      <c r="J12" s="702">
        <v>112.101937151266</v>
      </c>
      <c r="K12" s="705">
        <v>0.811183864797</v>
      </c>
    </row>
    <row r="13" spans="1:11" ht="14.45" customHeight="1" thickBot="1" x14ac:dyDescent="0.25">
      <c r="A13" s="723" t="s">
        <v>338</v>
      </c>
      <c r="B13" s="701">
        <v>87</v>
      </c>
      <c r="C13" s="701">
        <v>21.603079999999999</v>
      </c>
      <c r="D13" s="702">
        <v>-65.396919999999994</v>
      </c>
      <c r="E13" s="703">
        <v>0.24831126436699999</v>
      </c>
      <c r="F13" s="701">
        <v>73</v>
      </c>
      <c r="G13" s="702">
        <v>54.75</v>
      </c>
      <c r="H13" s="704">
        <v>1.3227299999990001</v>
      </c>
      <c r="I13" s="701">
        <v>30.813890000000001</v>
      </c>
      <c r="J13" s="702">
        <v>-23.936109999999999</v>
      </c>
      <c r="K13" s="705">
        <v>0.42210808219099999</v>
      </c>
    </row>
    <row r="14" spans="1:11" ht="14.45" customHeight="1" thickBot="1" x14ac:dyDescent="0.25">
      <c r="A14" s="723" t="s">
        <v>339</v>
      </c>
      <c r="B14" s="701">
        <v>231.71522643153801</v>
      </c>
      <c r="C14" s="701">
        <v>235.25134</v>
      </c>
      <c r="D14" s="702">
        <v>3.536113568462</v>
      </c>
      <c r="E14" s="703">
        <v>1.0152606007939999</v>
      </c>
      <c r="F14" s="701">
        <v>256.259145199236</v>
      </c>
      <c r="G14" s="702">
        <v>192.19435889942699</v>
      </c>
      <c r="H14" s="704">
        <v>30.323819999998999</v>
      </c>
      <c r="I14" s="701">
        <v>262.06365</v>
      </c>
      <c r="J14" s="702">
        <v>69.869291100571999</v>
      </c>
      <c r="K14" s="705">
        <v>1.022650917672</v>
      </c>
    </row>
    <row r="15" spans="1:11" ht="14.45" customHeight="1" thickBot="1" x14ac:dyDescent="0.25">
      <c r="A15" s="723" t="s">
        <v>340</v>
      </c>
      <c r="B15" s="701">
        <v>17.600000000000001</v>
      </c>
      <c r="C15" s="701">
        <v>0</v>
      </c>
      <c r="D15" s="702">
        <v>-17.600000000000001</v>
      </c>
      <c r="E15" s="703">
        <v>0</v>
      </c>
      <c r="F15" s="701">
        <v>13</v>
      </c>
      <c r="G15" s="702">
        <v>9.75</v>
      </c>
      <c r="H15" s="704">
        <v>0</v>
      </c>
      <c r="I15" s="701">
        <v>0</v>
      </c>
      <c r="J15" s="702">
        <v>-9.75</v>
      </c>
      <c r="K15" s="705">
        <v>0</v>
      </c>
    </row>
    <row r="16" spans="1:11" ht="14.45" customHeight="1" thickBot="1" x14ac:dyDescent="0.25">
      <c r="A16" s="723" t="s">
        <v>341</v>
      </c>
      <c r="B16" s="701">
        <v>576.26443378046997</v>
      </c>
      <c r="C16" s="701">
        <v>439.55682000000098</v>
      </c>
      <c r="D16" s="702">
        <v>-136.70761378047001</v>
      </c>
      <c r="E16" s="703">
        <v>0.76276930213500005</v>
      </c>
      <c r="F16" s="701">
        <v>500.95158920356801</v>
      </c>
      <c r="G16" s="702">
        <v>375.71369190267598</v>
      </c>
      <c r="H16" s="704">
        <v>23.707689999999001</v>
      </c>
      <c r="I16" s="701">
        <v>302.63412</v>
      </c>
      <c r="J16" s="702">
        <v>-73.079571902675994</v>
      </c>
      <c r="K16" s="705">
        <v>0.60411849472500001</v>
      </c>
    </row>
    <row r="17" spans="1:11" ht="14.45" customHeight="1" thickBot="1" x14ac:dyDescent="0.25">
      <c r="A17" s="723" t="s">
        <v>342</v>
      </c>
      <c r="B17" s="701">
        <v>56.404405629430997</v>
      </c>
      <c r="C17" s="701">
        <v>87.268749999999997</v>
      </c>
      <c r="D17" s="702">
        <v>30.864344370567999</v>
      </c>
      <c r="E17" s="703">
        <v>1.5471974046370001</v>
      </c>
      <c r="F17" s="701">
        <v>49</v>
      </c>
      <c r="G17" s="702">
        <v>36.75</v>
      </c>
      <c r="H17" s="704">
        <v>6.8242199999990003</v>
      </c>
      <c r="I17" s="701">
        <v>55.166119999999999</v>
      </c>
      <c r="J17" s="702">
        <v>18.416119999999999</v>
      </c>
      <c r="K17" s="705">
        <v>1.125839183673</v>
      </c>
    </row>
    <row r="18" spans="1:11" ht="14.45" customHeight="1" thickBot="1" x14ac:dyDescent="0.25">
      <c r="A18" s="723" t="s">
        <v>343</v>
      </c>
      <c r="B18" s="701">
        <v>48.836190239707001</v>
      </c>
      <c r="C18" s="701">
        <v>28.385010000000001</v>
      </c>
      <c r="D18" s="702">
        <v>-20.451180239707</v>
      </c>
      <c r="E18" s="703">
        <v>0.58122899965499997</v>
      </c>
      <c r="F18" s="701">
        <v>40</v>
      </c>
      <c r="G18" s="702">
        <v>30</v>
      </c>
      <c r="H18" s="704">
        <v>6.8175299999989996</v>
      </c>
      <c r="I18" s="701">
        <v>22.670269999999999</v>
      </c>
      <c r="J18" s="702">
        <v>-7.3297299999999996</v>
      </c>
      <c r="K18" s="705">
        <v>0.56675674999900005</v>
      </c>
    </row>
    <row r="19" spans="1:11" ht="14.45" customHeight="1" thickBot="1" x14ac:dyDescent="0.25">
      <c r="A19" s="722" t="s">
        <v>344</v>
      </c>
      <c r="B19" s="706">
        <v>152.673914328401</v>
      </c>
      <c r="C19" s="706">
        <v>147.82</v>
      </c>
      <c r="D19" s="707">
        <v>-4.8539143284010002</v>
      </c>
      <c r="E19" s="713">
        <v>0.96820731066099996</v>
      </c>
      <c r="F19" s="706">
        <v>168.179448108347</v>
      </c>
      <c r="G19" s="707">
        <v>126.13458608126</v>
      </c>
      <c r="H19" s="709">
        <v>2.5899999999990002</v>
      </c>
      <c r="I19" s="706">
        <v>121.31</v>
      </c>
      <c r="J19" s="707">
        <v>-4.8245860812599997</v>
      </c>
      <c r="K19" s="714">
        <v>0.72131286768000002</v>
      </c>
    </row>
    <row r="20" spans="1:11" ht="14.45" customHeight="1" thickBot="1" x14ac:dyDescent="0.25">
      <c r="A20" s="723" t="s">
        <v>345</v>
      </c>
      <c r="B20" s="701">
        <v>151.03449739950599</v>
      </c>
      <c r="C20" s="701">
        <v>144.27000000000001</v>
      </c>
      <c r="D20" s="702">
        <v>-6.7644973995050002</v>
      </c>
      <c r="E20" s="703">
        <v>0.95521223617100004</v>
      </c>
      <c r="F20" s="701">
        <v>162.53189607473701</v>
      </c>
      <c r="G20" s="702">
        <v>121.898922056053</v>
      </c>
      <c r="H20" s="704">
        <v>2.5899999999990002</v>
      </c>
      <c r="I20" s="701">
        <v>121.31</v>
      </c>
      <c r="J20" s="702">
        <v>-0.58892205605199999</v>
      </c>
      <c r="K20" s="705">
        <v>0.74637657548900005</v>
      </c>
    </row>
    <row r="21" spans="1:11" ht="14.45" customHeight="1" thickBot="1" x14ac:dyDescent="0.25">
      <c r="A21" s="723" t="s">
        <v>346</v>
      </c>
      <c r="B21" s="701">
        <v>1.639416928895</v>
      </c>
      <c r="C21" s="701">
        <v>3.55</v>
      </c>
      <c r="D21" s="702">
        <v>1.9105830711039999</v>
      </c>
      <c r="E21" s="703">
        <v>2.165404014945</v>
      </c>
      <c r="F21" s="701">
        <v>5.6475520336090002</v>
      </c>
      <c r="G21" s="702">
        <v>4.2356640252069999</v>
      </c>
      <c r="H21" s="704">
        <v>0</v>
      </c>
      <c r="I21" s="701">
        <v>0</v>
      </c>
      <c r="J21" s="702">
        <v>-4.2356640252069999</v>
      </c>
      <c r="K21" s="705">
        <v>0</v>
      </c>
    </row>
    <row r="22" spans="1:11" ht="14.45" customHeight="1" thickBot="1" x14ac:dyDescent="0.25">
      <c r="A22" s="722" t="s">
        <v>347</v>
      </c>
      <c r="B22" s="706">
        <v>1330.69118916548</v>
      </c>
      <c r="C22" s="706">
        <v>1318.4253900000001</v>
      </c>
      <c r="D22" s="707">
        <v>-12.265799165476</v>
      </c>
      <c r="E22" s="713">
        <v>0.99078238492399995</v>
      </c>
      <c r="F22" s="706">
        <v>1232.56141349668</v>
      </c>
      <c r="G22" s="707">
        <v>924.42106012250804</v>
      </c>
      <c r="H22" s="709">
        <v>111.62123</v>
      </c>
      <c r="I22" s="706">
        <v>1040.3922600000001</v>
      </c>
      <c r="J22" s="707">
        <v>115.971199877491</v>
      </c>
      <c r="K22" s="714">
        <v>0.84408959148600005</v>
      </c>
    </row>
    <row r="23" spans="1:11" ht="14.45" customHeight="1" thickBot="1" x14ac:dyDescent="0.25">
      <c r="A23" s="723" t="s">
        <v>348</v>
      </c>
      <c r="B23" s="701">
        <v>13.934921806579</v>
      </c>
      <c r="C23" s="701">
        <v>16.702909999999999</v>
      </c>
      <c r="D23" s="702">
        <v>2.7679881934199999</v>
      </c>
      <c r="E23" s="703">
        <v>1.19863679408</v>
      </c>
      <c r="F23" s="701">
        <v>11</v>
      </c>
      <c r="G23" s="702">
        <v>8.25</v>
      </c>
      <c r="H23" s="704">
        <v>1.4717999999989999</v>
      </c>
      <c r="I23" s="701">
        <v>12.13481</v>
      </c>
      <c r="J23" s="702">
        <v>3.8848099999989998</v>
      </c>
      <c r="K23" s="705">
        <v>1.103164545454</v>
      </c>
    </row>
    <row r="24" spans="1:11" ht="14.45" customHeight="1" thickBot="1" x14ac:dyDescent="0.25">
      <c r="A24" s="723" t="s">
        <v>349</v>
      </c>
      <c r="B24" s="701">
        <v>2</v>
      </c>
      <c r="C24" s="701">
        <v>1.1370400000000001</v>
      </c>
      <c r="D24" s="702">
        <v>-0.86295999999899997</v>
      </c>
      <c r="E24" s="703">
        <v>0.56852000000000003</v>
      </c>
      <c r="F24" s="701">
        <v>1</v>
      </c>
      <c r="G24" s="702">
        <v>0.75</v>
      </c>
      <c r="H24" s="704">
        <v>0.1089</v>
      </c>
      <c r="I24" s="701">
        <v>0.50795999999899999</v>
      </c>
      <c r="J24" s="702">
        <v>-0.24204000000000001</v>
      </c>
      <c r="K24" s="705">
        <v>0.50795999999899999</v>
      </c>
    </row>
    <row r="25" spans="1:11" ht="14.45" customHeight="1" thickBot="1" x14ac:dyDescent="0.25">
      <c r="A25" s="723" t="s">
        <v>350</v>
      </c>
      <c r="B25" s="701">
        <v>337.14627369716902</v>
      </c>
      <c r="C25" s="701">
        <v>379.06749000000099</v>
      </c>
      <c r="D25" s="702">
        <v>41.921216302832001</v>
      </c>
      <c r="E25" s="703">
        <v>1.124341330672</v>
      </c>
      <c r="F25" s="701">
        <v>278</v>
      </c>
      <c r="G25" s="702">
        <v>208.5</v>
      </c>
      <c r="H25" s="704">
        <v>34.214959999999003</v>
      </c>
      <c r="I25" s="701">
        <v>260.21402</v>
      </c>
      <c r="J25" s="702">
        <v>51.714019999999003</v>
      </c>
      <c r="K25" s="705">
        <v>0.93602165467599996</v>
      </c>
    </row>
    <row r="26" spans="1:11" ht="14.45" customHeight="1" thickBot="1" x14ac:dyDescent="0.25">
      <c r="A26" s="723" t="s">
        <v>351</v>
      </c>
      <c r="B26" s="701">
        <v>535.366374362898</v>
      </c>
      <c r="C26" s="701">
        <v>505.20418000000097</v>
      </c>
      <c r="D26" s="702">
        <v>-30.162194362897001</v>
      </c>
      <c r="E26" s="703">
        <v>0.943660648469</v>
      </c>
      <c r="F26" s="701">
        <v>706.56141349667701</v>
      </c>
      <c r="G26" s="702">
        <v>529.92106012250804</v>
      </c>
      <c r="H26" s="704">
        <v>51.025779999999003</v>
      </c>
      <c r="I26" s="701">
        <v>530.88066999999899</v>
      </c>
      <c r="J26" s="702">
        <v>0.95960987749000004</v>
      </c>
      <c r="K26" s="705">
        <v>0.75135814079100005</v>
      </c>
    </row>
    <row r="27" spans="1:11" ht="14.45" customHeight="1" thickBot="1" x14ac:dyDescent="0.25">
      <c r="A27" s="723" t="s">
        <v>352</v>
      </c>
      <c r="B27" s="701">
        <v>88.642392562016994</v>
      </c>
      <c r="C27" s="701">
        <v>72.768749999999997</v>
      </c>
      <c r="D27" s="702">
        <v>-15.873642562017</v>
      </c>
      <c r="E27" s="703">
        <v>0.82092493102599995</v>
      </c>
      <c r="F27" s="701">
        <v>69</v>
      </c>
      <c r="G27" s="702">
        <v>51.75</v>
      </c>
      <c r="H27" s="704">
        <v>6.1009999999989999</v>
      </c>
      <c r="I27" s="701">
        <v>53.272500000000001</v>
      </c>
      <c r="J27" s="702">
        <v>1.5224999999990001</v>
      </c>
      <c r="K27" s="705">
        <v>0.77206521739099998</v>
      </c>
    </row>
    <row r="28" spans="1:11" ht="14.45" customHeight="1" thickBot="1" x14ac:dyDescent="0.2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1</v>
      </c>
      <c r="G28" s="702">
        <v>0.75</v>
      </c>
      <c r="H28" s="704">
        <v>0</v>
      </c>
      <c r="I28" s="701">
        <v>0.98118000000000005</v>
      </c>
      <c r="J28" s="702">
        <v>0.23118</v>
      </c>
      <c r="K28" s="705">
        <v>0.98118000000000005</v>
      </c>
    </row>
    <row r="29" spans="1:11" ht="14.45" customHeight="1" thickBot="1" x14ac:dyDescent="0.25">
      <c r="A29" s="723" t="s">
        <v>354</v>
      </c>
      <c r="B29" s="701">
        <v>16.619993859996999</v>
      </c>
      <c r="C29" s="701">
        <v>14.884740000000001</v>
      </c>
      <c r="D29" s="702">
        <v>-1.735253859997</v>
      </c>
      <c r="E29" s="703">
        <v>0.89559238862400004</v>
      </c>
      <c r="F29" s="701">
        <v>12</v>
      </c>
      <c r="G29" s="702">
        <v>9</v>
      </c>
      <c r="H29" s="704">
        <v>1.1619999999999999</v>
      </c>
      <c r="I29" s="701">
        <v>10.451000000000001</v>
      </c>
      <c r="J29" s="702">
        <v>1.450999999999</v>
      </c>
      <c r="K29" s="705">
        <v>0.87091666666599998</v>
      </c>
    </row>
    <row r="30" spans="1:11" ht="14.45" customHeight="1" thickBot="1" x14ac:dyDescent="0.25">
      <c r="A30" s="723" t="s">
        <v>355</v>
      </c>
      <c r="B30" s="701">
        <v>186.98123287681699</v>
      </c>
      <c r="C30" s="701">
        <v>174.68629999999999</v>
      </c>
      <c r="D30" s="702">
        <v>-12.294932876817001</v>
      </c>
      <c r="E30" s="703">
        <v>0.93424509675300005</v>
      </c>
      <c r="F30" s="701">
        <v>150</v>
      </c>
      <c r="G30" s="702">
        <v>112.5</v>
      </c>
      <c r="H30" s="704">
        <v>17.396999999999</v>
      </c>
      <c r="I30" s="701">
        <v>165.5992</v>
      </c>
      <c r="J30" s="702">
        <v>53.099199999999001</v>
      </c>
      <c r="K30" s="705">
        <v>1.1039946666660001</v>
      </c>
    </row>
    <row r="31" spans="1:11" ht="14.45" customHeight="1" thickBot="1" x14ac:dyDescent="0.25">
      <c r="A31" s="723" t="s">
        <v>356</v>
      </c>
      <c r="B31" s="701">
        <v>1</v>
      </c>
      <c r="C31" s="701">
        <v>0.37259999999999999</v>
      </c>
      <c r="D31" s="702">
        <v>-0.62739999999999996</v>
      </c>
      <c r="E31" s="703">
        <v>0.37259999999999999</v>
      </c>
      <c r="F31" s="701">
        <v>1</v>
      </c>
      <c r="G31" s="702">
        <v>0.75</v>
      </c>
      <c r="H31" s="704">
        <v>0</v>
      </c>
      <c r="I31" s="701">
        <v>1.3389500000000001</v>
      </c>
      <c r="J31" s="702">
        <v>0.588949999999</v>
      </c>
      <c r="K31" s="705">
        <v>1.3389500000000001</v>
      </c>
    </row>
    <row r="32" spans="1:11" ht="14.45" customHeight="1" thickBot="1" x14ac:dyDescent="0.25">
      <c r="A32" s="723" t="s">
        <v>357</v>
      </c>
      <c r="B32" s="701">
        <v>0</v>
      </c>
      <c r="C32" s="701">
        <v>3.5338400000000001</v>
      </c>
      <c r="D32" s="702">
        <v>3.5338400000000001</v>
      </c>
      <c r="E32" s="711" t="s">
        <v>329</v>
      </c>
      <c r="F32" s="701">
        <v>3</v>
      </c>
      <c r="G32" s="702">
        <v>2.25</v>
      </c>
      <c r="H32" s="704">
        <v>0.13978999999899999</v>
      </c>
      <c r="I32" s="701">
        <v>2.61347</v>
      </c>
      <c r="J32" s="702">
        <v>0.36347000000000002</v>
      </c>
      <c r="K32" s="705">
        <v>0.871156666666</v>
      </c>
    </row>
    <row r="33" spans="1:11" ht="14.45" customHeight="1" thickBot="1" x14ac:dyDescent="0.25">
      <c r="A33" s="723" t="s">
        <v>358</v>
      </c>
      <c r="B33" s="701">
        <v>147</v>
      </c>
      <c r="C33" s="701">
        <v>150.06754000000001</v>
      </c>
      <c r="D33" s="702">
        <v>3.0675400000000002</v>
      </c>
      <c r="E33" s="703">
        <v>1.0208676190470001</v>
      </c>
      <c r="F33" s="701">
        <v>0</v>
      </c>
      <c r="G33" s="702">
        <v>0</v>
      </c>
      <c r="H33" s="704">
        <v>0</v>
      </c>
      <c r="I33" s="701">
        <v>2.3984999999999999</v>
      </c>
      <c r="J33" s="702">
        <v>2.3984999999999999</v>
      </c>
      <c r="K33" s="712" t="s">
        <v>329</v>
      </c>
    </row>
    <row r="34" spans="1:11" ht="14.45" customHeight="1" thickBot="1" x14ac:dyDescent="0.25">
      <c r="A34" s="722" t="s">
        <v>359</v>
      </c>
      <c r="B34" s="706">
        <v>1113.4658621671001</v>
      </c>
      <c r="C34" s="706">
        <v>1597.5994800000001</v>
      </c>
      <c r="D34" s="707">
        <v>484.133617832906</v>
      </c>
      <c r="E34" s="713">
        <v>1.434798797415</v>
      </c>
      <c r="F34" s="706">
        <v>1559.28058414733</v>
      </c>
      <c r="G34" s="707">
        <v>1169.4604381105</v>
      </c>
      <c r="H34" s="709">
        <v>121.746639999999</v>
      </c>
      <c r="I34" s="706">
        <v>1040.7189900000001</v>
      </c>
      <c r="J34" s="707">
        <v>-128.74144811050101</v>
      </c>
      <c r="K34" s="714">
        <v>0.66743535485500005</v>
      </c>
    </row>
    <row r="35" spans="1:11" ht="14.45" customHeight="1" thickBot="1" x14ac:dyDescent="0.25">
      <c r="A35" s="723" t="s">
        <v>360</v>
      </c>
      <c r="B35" s="701">
        <v>889.72854446314705</v>
      </c>
      <c r="C35" s="701">
        <v>1302.1380899999999</v>
      </c>
      <c r="D35" s="702">
        <v>412.409545536856</v>
      </c>
      <c r="E35" s="703">
        <v>1.463522889204</v>
      </c>
      <c r="F35" s="701">
        <v>1255.07516965073</v>
      </c>
      <c r="G35" s="702">
        <v>941.30637723804796</v>
      </c>
      <c r="H35" s="704">
        <v>107.49566</v>
      </c>
      <c r="I35" s="701">
        <v>907.84497999999905</v>
      </c>
      <c r="J35" s="702">
        <v>-33.461397238048001</v>
      </c>
      <c r="K35" s="705">
        <v>0.72333912896399999</v>
      </c>
    </row>
    <row r="36" spans="1:11" ht="14.45" customHeight="1" thickBot="1" x14ac:dyDescent="0.25">
      <c r="A36" s="723" t="s">
        <v>361</v>
      </c>
      <c r="B36" s="701">
        <v>223.73731770395</v>
      </c>
      <c r="C36" s="701">
        <v>295.46139000000102</v>
      </c>
      <c r="D36" s="702">
        <v>71.724072296049997</v>
      </c>
      <c r="E36" s="703">
        <v>1.320572683323</v>
      </c>
      <c r="F36" s="701">
        <v>304.205414496603</v>
      </c>
      <c r="G36" s="702">
        <v>228.15406087245199</v>
      </c>
      <c r="H36" s="704">
        <v>14.250979999999</v>
      </c>
      <c r="I36" s="701">
        <v>132.87401</v>
      </c>
      <c r="J36" s="702">
        <v>-95.280050872451994</v>
      </c>
      <c r="K36" s="705">
        <v>0.43679041748699998</v>
      </c>
    </row>
    <row r="37" spans="1:11" ht="14.45" customHeight="1" thickBot="1" x14ac:dyDescent="0.25">
      <c r="A37" s="722" t="s">
        <v>362</v>
      </c>
      <c r="B37" s="706">
        <v>790.48780773039698</v>
      </c>
      <c r="C37" s="706">
        <v>1075.7195400000001</v>
      </c>
      <c r="D37" s="707">
        <v>285.231732269605</v>
      </c>
      <c r="E37" s="713">
        <v>1.3608300210069999</v>
      </c>
      <c r="F37" s="706">
        <v>627.468456535168</v>
      </c>
      <c r="G37" s="707">
        <v>470.60134240137597</v>
      </c>
      <c r="H37" s="709">
        <v>57.992859999998998</v>
      </c>
      <c r="I37" s="706">
        <v>388.467569999999</v>
      </c>
      <c r="J37" s="707">
        <v>-82.133772401376007</v>
      </c>
      <c r="K37" s="714">
        <v>0.61910294605799998</v>
      </c>
    </row>
    <row r="38" spans="1:11" ht="14.45" customHeight="1" thickBot="1" x14ac:dyDescent="0.25">
      <c r="A38" s="723" t="s">
        <v>363</v>
      </c>
      <c r="B38" s="701">
        <v>0</v>
      </c>
      <c r="C38" s="701">
        <v>171.27273</v>
      </c>
      <c r="D38" s="702">
        <v>171.27273</v>
      </c>
      <c r="E38" s="711" t="s">
        <v>329</v>
      </c>
      <c r="F38" s="701">
        <v>0</v>
      </c>
      <c r="G38" s="702">
        <v>0</v>
      </c>
      <c r="H38" s="704">
        <v>8.8968599999990001</v>
      </c>
      <c r="I38" s="701">
        <v>13.797359999998999</v>
      </c>
      <c r="J38" s="702">
        <v>13.797359999998999</v>
      </c>
      <c r="K38" s="712" t="s">
        <v>329</v>
      </c>
    </row>
    <row r="39" spans="1:11" ht="14.45" customHeight="1" thickBot="1" x14ac:dyDescent="0.25">
      <c r="A39" s="723" t="s">
        <v>364</v>
      </c>
      <c r="B39" s="701">
        <v>72.073711591429998</v>
      </c>
      <c r="C39" s="701">
        <v>65.919229999999999</v>
      </c>
      <c r="D39" s="702">
        <v>-6.1544815914299997</v>
      </c>
      <c r="E39" s="703">
        <v>0.91460851043199998</v>
      </c>
      <c r="F39" s="701">
        <v>74.804007897629006</v>
      </c>
      <c r="G39" s="702">
        <v>56.103005923220998</v>
      </c>
      <c r="H39" s="704">
        <v>5.9737599999990003</v>
      </c>
      <c r="I39" s="701">
        <v>60.343940000000003</v>
      </c>
      <c r="J39" s="702">
        <v>4.2409340767780002</v>
      </c>
      <c r="K39" s="705">
        <v>0.80669394188800003</v>
      </c>
    </row>
    <row r="40" spans="1:11" ht="14.45" customHeight="1" thickBot="1" x14ac:dyDescent="0.25">
      <c r="A40" s="723" t="s">
        <v>365</v>
      </c>
      <c r="B40" s="701">
        <v>258.19080407061398</v>
      </c>
      <c r="C40" s="701">
        <v>282.95582000000002</v>
      </c>
      <c r="D40" s="702">
        <v>24.765015929385999</v>
      </c>
      <c r="E40" s="703">
        <v>1.0959174979849999</v>
      </c>
      <c r="F40" s="701">
        <v>310.15576650084</v>
      </c>
      <c r="G40" s="702">
        <v>232.61682487562999</v>
      </c>
      <c r="H40" s="704">
        <v>22.947279999999001</v>
      </c>
      <c r="I40" s="701">
        <v>150.02918</v>
      </c>
      <c r="J40" s="702">
        <v>-82.587644875628996</v>
      </c>
      <c r="K40" s="705">
        <v>0.48372203971099997</v>
      </c>
    </row>
    <row r="41" spans="1:11" ht="14.45" customHeight="1" thickBot="1" x14ac:dyDescent="0.25">
      <c r="A41" s="723" t="s">
        <v>366</v>
      </c>
      <c r="B41" s="701">
        <v>106.667262119444</v>
      </c>
      <c r="C41" s="701">
        <v>102.44722</v>
      </c>
      <c r="D41" s="702">
        <v>-4.2200421194429998</v>
      </c>
      <c r="E41" s="703">
        <v>0.96043732598300002</v>
      </c>
      <c r="F41" s="701">
        <v>72.288293436385999</v>
      </c>
      <c r="G41" s="702">
        <v>54.216220077289996</v>
      </c>
      <c r="H41" s="704">
        <v>6.2605599999989998</v>
      </c>
      <c r="I41" s="701">
        <v>36.218420000000002</v>
      </c>
      <c r="J41" s="702">
        <v>-17.997800077290002</v>
      </c>
      <c r="K41" s="705">
        <v>0.50102745933299997</v>
      </c>
    </row>
    <row r="42" spans="1:11" ht="14.45" customHeight="1" thickBot="1" x14ac:dyDescent="0.25">
      <c r="A42" s="723" t="s">
        <v>367</v>
      </c>
      <c r="B42" s="701">
        <v>47.249102964918002</v>
      </c>
      <c r="C42" s="701">
        <v>16.08859</v>
      </c>
      <c r="D42" s="702">
        <v>-31.160512964917999</v>
      </c>
      <c r="E42" s="703">
        <v>0.34050572371499999</v>
      </c>
      <c r="F42" s="701">
        <v>15.710649878672999</v>
      </c>
      <c r="G42" s="702">
        <v>11.782987409004001</v>
      </c>
      <c r="H42" s="704">
        <v>1.3654999999990001</v>
      </c>
      <c r="I42" s="701">
        <v>18.836200000000002</v>
      </c>
      <c r="J42" s="702">
        <v>7.0532125909949999</v>
      </c>
      <c r="K42" s="705">
        <v>1.1989446741830001</v>
      </c>
    </row>
    <row r="43" spans="1:11" ht="14.45" customHeight="1" thickBot="1" x14ac:dyDescent="0.25">
      <c r="A43" s="723" t="s">
        <v>368</v>
      </c>
      <c r="B43" s="701">
        <v>0</v>
      </c>
      <c r="C43" s="701">
        <v>0</v>
      </c>
      <c r="D43" s="702">
        <v>0</v>
      </c>
      <c r="E43" s="703">
        <v>1</v>
      </c>
      <c r="F43" s="701">
        <v>0</v>
      </c>
      <c r="G43" s="702">
        <v>0</v>
      </c>
      <c r="H43" s="704">
        <v>0</v>
      </c>
      <c r="I43" s="701">
        <v>4.4999999999999998E-2</v>
      </c>
      <c r="J43" s="702">
        <v>4.4999999999999998E-2</v>
      </c>
      <c r="K43" s="712" t="s">
        <v>369</v>
      </c>
    </row>
    <row r="44" spans="1:11" ht="14.45" customHeight="1" thickBot="1" x14ac:dyDescent="0.25">
      <c r="A44" s="723" t="s">
        <v>370</v>
      </c>
      <c r="B44" s="701">
        <v>0</v>
      </c>
      <c r="C44" s="701">
        <v>8.5369299999999999</v>
      </c>
      <c r="D44" s="702">
        <v>8.5369299999999999</v>
      </c>
      <c r="E44" s="711" t="s">
        <v>329</v>
      </c>
      <c r="F44" s="701">
        <v>0</v>
      </c>
      <c r="G44" s="702">
        <v>0</v>
      </c>
      <c r="H44" s="704">
        <v>0.46947999999899998</v>
      </c>
      <c r="I44" s="701">
        <v>6.3379799999989999</v>
      </c>
      <c r="J44" s="702">
        <v>6.3379799999989999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10.219675224197999</v>
      </c>
      <c r="C45" s="701">
        <v>2.1969099999999999</v>
      </c>
      <c r="D45" s="702">
        <v>-8.0227652241980003</v>
      </c>
      <c r="E45" s="703">
        <v>0.214968670902</v>
      </c>
      <c r="F45" s="701">
        <v>0</v>
      </c>
      <c r="G45" s="702">
        <v>0</v>
      </c>
      <c r="H45" s="704">
        <v>3.4039999999000002E-2</v>
      </c>
      <c r="I45" s="701">
        <v>2.9205899999999998</v>
      </c>
      <c r="J45" s="702">
        <v>2.9205899999999998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27.012075132648</v>
      </c>
      <c r="C46" s="701">
        <v>23.85661</v>
      </c>
      <c r="D46" s="702">
        <v>-3.1554651326480001</v>
      </c>
      <c r="E46" s="703">
        <v>0.883183164671</v>
      </c>
      <c r="F46" s="701">
        <v>22.637298100841999</v>
      </c>
      <c r="G46" s="702">
        <v>16.977973575631001</v>
      </c>
      <c r="H46" s="704">
        <v>0.15124999999899999</v>
      </c>
      <c r="I46" s="701">
        <v>12.959250000000001</v>
      </c>
      <c r="J46" s="702">
        <v>-4.0187235756310002</v>
      </c>
      <c r="K46" s="705">
        <v>0.57247335535599997</v>
      </c>
    </row>
    <row r="47" spans="1:11" ht="14.45" customHeight="1" thickBot="1" x14ac:dyDescent="0.25">
      <c r="A47" s="723" t="s">
        <v>373</v>
      </c>
      <c r="B47" s="701">
        <v>0</v>
      </c>
      <c r="C47" s="701">
        <v>111.90372000000001</v>
      </c>
      <c r="D47" s="702">
        <v>111.90372000000001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1.331</v>
      </c>
      <c r="J47" s="702">
        <v>1.331</v>
      </c>
      <c r="K47" s="712" t="s">
        <v>329</v>
      </c>
    </row>
    <row r="48" spans="1:11" ht="14.45" customHeight="1" thickBot="1" x14ac:dyDescent="0.25">
      <c r="A48" s="723" t="s">
        <v>374</v>
      </c>
      <c r="B48" s="701">
        <v>0</v>
      </c>
      <c r="C48" s="701">
        <v>69.780590000000004</v>
      </c>
      <c r="D48" s="702">
        <v>69.780590000000004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5" customHeight="1" thickBot="1" x14ac:dyDescent="0.25">
      <c r="A49" s="723" t="s">
        <v>375</v>
      </c>
      <c r="B49" s="701">
        <v>0</v>
      </c>
      <c r="C49" s="701">
        <v>2.6844600000000001</v>
      </c>
      <c r="D49" s="702">
        <v>2.6844600000000001</v>
      </c>
      <c r="E49" s="711" t="s">
        <v>329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268.34061903114798</v>
      </c>
      <c r="C50" s="701">
        <v>218.07673</v>
      </c>
      <c r="D50" s="702">
        <v>-50.263889031147997</v>
      </c>
      <c r="E50" s="703">
        <v>0.81268624477100004</v>
      </c>
      <c r="F50" s="701">
        <v>131.87244072079801</v>
      </c>
      <c r="G50" s="702">
        <v>98.904330540597996</v>
      </c>
      <c r="H50" s="704">
        <v>11.894129999999</v>
      </c>
      <c r="I50" s="701">
        <v>85.648649999998995</v>
      </c>
      <c r="J50" s="702">
        <v>-13.255680540598</v>
      </c>
      <c r="K50" s="705">
        <v>0.64948104040400001</v>
      </c>
    </row>
    <row r="51" spans="1:11" ht="14.45" customHeight="1" thickBot="1" x14ac:dyDescent="0.25">
      <c r="A51" s="723" t="s">
        <v>377</v>
      </c>
      <c r="B51" s="701">
        <v>0.73455759599299997</v>
      </c>
      <c r="C51" s="701">
        <v>0</v>
      </c>
      <c r="D51" s="702">
        <v>-0.73455759599299997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9</v>
      </c>
    </row>
    <row r="52" spans="1:11" ht="14.45" customHeight="1" thickBot="1" x14ac:dyDescent="0.25">
      <c r="A52" s="722" t="s">
        <v>378</v>
      </c>
      <c r="B52" s="706">
        <v>11.915879297146001</v>
      </c>
      <c r="C52" s="706">
        <v>26.253869999999999</v>
      </c>
      <c r="D52" s="707">
        <v>14.337990702853</v>
      </c>
      <c r="E52" s="713">
        <v>2.203267534464</v>
      </c>
      <c r="F52" s="706">
        <v>24.497007561593001</v>
      </c>
      <c r="G52" s="707">
        <v>18.372755671195002</v>
      </c>
      <c r="H52" s="709">
        <v>7.6405399999989996</v>
      </c>
      <c r="I52" s="706">
        <v>24.437789999999001</v>
      </c>
      <c r="J52" s="707">
        <v>6.0650343288039998</v>
      </c>
      <c r="K52" s="714">
        <v>0.99758266141499996</v>
      </c>
    </row>
    <row r="53" spans="1:11" ht="14.45" customHeight="1" thickBot="1" x14ac:dyDescent="0.25">
      <c r="A53" s="723" t="s">
        <v>379</v>
      </c>
      <c r="B53" s="701">
        <v>0</v>
      </c>
      <c r="C53" s="701">
        <v>6.0006000000000004</v>
      </c>
      <c r="D53" s="702">
        <v>6.0006000000000004</v>
      </c>
      <c r="E53" s="711" t="s">
        <v>329</v>
      </c>
      <c r="F53" s="701">
        <v>0</v>
      </c>
      <c r="G53" s="702">
        <v>0</v>
      </c>
      <c r="H53" s="704">
        <v>0</v>
      </c>
      <c r="I53" s="701">
        <v>0.48124</v>
      </c>
      <c r="J53" s="702">
        <v>0.48124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0.25924787153000001</v>
      </c>
      <c r="C54" s="701">
        <v>0.26679999999999998</v>
      </c>
      <c r="D54" s="702">
        <v>7.5521284690000003E-3</v>
      </c>
      <c r="E54" s="703">
        <v>1.0291309179320001</v>
      </c>
      <c r="F54" s="701">
        <v>0.25244504745599999</v>
      </c>
      <c r="G54" s="702">
        <v>0.18933378559200001</v>
      </c>
      <c r="H54" s="704">
        <v>2.5369999999000001E-2</v>
      </c>
      <c r="I54" s="701">
        <v>0.92442999999999997</v>
      </c>
      <c r="J54" s="702">
        <v>0.73509621440700001</v>
      </c>
      <c r="K54" s="705">
        <v>3.6619058655169998</v>
      </c>
    </row>
    <row r="55" spans="1:11" ht="14.45" customHeight="1" thickBot="1" x14ac:dyDescent="0.25">
      <c r="A55" s="723" t="s">
        <v>381</v>
      </c>
      <c r="B55" s="701">
        <v>0</v>
      </c>
      <c r="C55" s="701">
        <v>6.4950000000000001</v>
      </c>
      <c r="D55" s="702">
        <v>6.4950000000000001</v>
      </c>
      <c r="E55" s="711" t="s">
        <v>369</v>
      </c>
      <c r="F55" s="701">
        <v>3.3703238993690001</v>
      </c>
      <c r="G55" s="702">
        <v>2.5277429245269998</v>
      </c>
      <c r="H55" s="704">
        <v>7.5801699999989998</v>
      </c>
      <c r="I55" s="701">
        <v>7.5801699999989998</v>
      </c>
      <c r="J55" s="702">
        <v>5.052427075472</v>
      </c>
      <c r="K55" s="705">
        <v>2.24909243928</v>
      </c>
    </row>
    <row r="56" spans="1:11" ht="14.45" customHeight="1" thickBot="1" x14ac:dyDescent="0.25">
      <c r="A56" s="723" t="s">
        <v>382</v>
      </c>
      <c r="B56" s="701">
        <v>4.7952537343759998</v>
      </c>
      <c r="C56" s="701">
        <v>1.077</v>
      </c>
      <c r="D56" s="702">
        <v>-3.7182537343759998</v>
      </c>
      <c r="E56" s="703">
        <v>0.22459708279400001</v>
      </c>
      <c r="F56" s="701">
        <v>0.93918276309299997</v>
      </c>
      <c r="G56" s="702">
        <v>0.70438707231999997</v>
      </c>
      <c r="H56" s="704">
        <v>0</v>
      </c>
      <c r="I56" s="701">
        <v>10.74888</v>
      </c>
      <c r="J56" s="702">
        <v>10.044492927679</v>
      </c>
      <c r="K56" s="705">
        <v>0</v>
      </c>
    </row>
    <row r="57" spans="1:11" ht="14.45" customHeight="1" thickBot="1" x14ac:dyDescent="0.25">
      <c r="A57" s="723" t="s">
        <v>383</v>
      </c>
      <c r="B57" s="701">
        <v>0</v>
      </c>
      <c r="C57" s="701">
        <v>2.6135999999999999</v>
      </c>
      <c r="D57" s="702">
        <v>2.6135999999999999</v>
      </c>
      <c r="E57" s="711" t="s">
        <v>369</v>
      </c>
      <c r="F57" s="701">
        <v>2.8427926595669999</v>
      </c>
      <c r="G57" s="702">
        <v>2.132094494675</v>
      </c>
      <c r="H57" s="704">
        <v>0</v>
      </c>
      <c r="I57" s="701">
        <v>1.089</v>
      </c>
      <c r="J57" s="702">
        <v>-1.043094494675</v>
      </c>
      <c r="K57" s="705">
        <v>0.38307401573400002</v>
      </c>
    </row>
    <row r="58" spans="1:11" ht="14.45" customHeight="1" thickBot="1" x14ac:dyDescent="0.25">
      <c r="A58" s="723" t="s">
        <v>384</v>
      </c>
      <c r="B58" s="701">
        <v>6.8613776912400004</v>
      </c>
      <c r="C58" s="701">
        <v>9.8008699999999997</v>
      </c>
      <c r="D58" s="702">
        <v>2.9394923087590001</v>
      </c>
      <c r="E58" s="703">
        <v>1.4284113834029999</v>
      </c>
      <c r="F58" s="701">
        <v>9.2281740935759995</v>
      </c>
      <c r="G58" s="702">
        <v>6.9211305701820001</v>
      </c>
      <c r="H58" s="704">
        <v>3.4999999998999998E-2</v>
      </c>
      <c r="I58" s="701">
        <v>3.6140699999999999</v>
      </c>
      <c r="J58" s="702">
        <v>-3.3070605701820002</v>
      </c>
      <c r="K58" s="705">
        <v>0.39163435402800001</v>
      </c>
    </row>
    <row r="59" spans="1:11" ht="14.45" customHeight="1" thickBot="1" x14ac:dyDescent="0.2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7.864089098529</v>
      </c>
      <c r="G59" s="702">
        <v>5.8980668238970004</v>
      </c>
      <c r="H59" s="704">
        <v>0</v>
      </c>
      <c r="I59" s="701">
        <v>0</v>
      </c>
      <c r="J59" s="702">
        <v>-5.8980668238970004</v>
      </c>
      <c r="K59" s="705">
        <v>0</v>
      </c>
    </row>
    <row r="60" spans="1:11" ht="14.45" customHeight="1" thickBot="1" x14ac:dyDescent="0.25">
      <c r="A60" s="722" t="s">
        <v>386</v>
      </c>
      <c r="B60" s="706">
        <v>589.40469819209602</v>
      </c>
      <c r="C60" s="706">
        <v>653.59949000000097</v>
      </c>
      <c r="D60" s="707">
        <v>64.194791807905005</v>
      </c>
      <c r="E60" s="713">
        <v>1.1089146252219999</v>
      </c>
      <c r="F60" s="706">
        <v>591.02797135735705</v>
      </c>
      <c r="G60" s="707">
        <v>443.27097851801801</v>
      </c>
      <c r="H60" s="709">
        <v>46.009219999998997</v>
      </c>
      <c r="I60" s="706">
        <v>345.59397999999999</v>
      </c>
      <c r="J60" s="707">
        <v>-97.676998518017996</v>
      </c>
      <c r="K60" s="714">
        <v>0.58473371269700003</v>
      </c>
    </row>
    <row r="61" spans="1:11" ht="14.45" customHeight="1" thickBot="1" x14ac:dyDescent="0.25">
      <c r="A61" s="723" t="s">
        <v>387</v>
      </c>
      <c r="B61" s="701">
        <v>0</v>
      </c>
      <c r="C61" s="701">
        <v>17.810089999999999</v>
      </c>
      <c r="D61" s="702">
        <v>17.810089999999999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88.404698192094997</v>
      </c>
      <c r="C62" s="701">
        <v>115.39899</v>
      </c>
      <c r="D62" s="702">
        <v>26.994291807903998</v>
      </c>
      <c r="E62" s="703">
        <v>1.305349063567</v>
      </c>
      <c r="F62" s="701">
        <v>0</v>
      </c>
      <c r="G62" s="702">
        <v>0</v>
      </c>
      <c r="H62" s="704">
        <v>1.5608999999990001</v>
      </c>
      <c r="I62" s="701">
        <v>19.691649999999999</v>
      </c>
      <c r="J62" s="702">
        <v>19.691649999999999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0</v>
      </c>
      <c r="C63" s="701">
        <v>9.2999399999999994</v>
      </c>
      <c r="D63" s="702">
        <v>9.2999399999999994</v>
      </c>
      <c r="E63" s="711" t="s">
        <v>369</v>
      </c>
      <c r="F63" s="701">
        <v>0</v>
      </c>
      <c r="G63" s="702">
        <v>0</v>
      </c>
      <c r="H63" s="704">
        <v>2.2320099999990002</v>
      </c>
      <c r="I63" s="701">
        <v>15.62265</v>
      </c>
      <c r="J63" s="702">
        <v>15.62265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12.56785</v>
      </c>
      <c r="D64" s="702">
        <v>12.56785</v>
      </c>
      <c r="E64" s="711" t="s">
        <v>329</v>
      </c>
      <c r="F64" s="701">
        <v>0</v>
      </c>
      <c r="G64" s="702">
        <v>0</v>
      </c>
      <c r="H64" s="704">
        <v>0</v>
      </c>
      <c r="I64" s="701">
        <v>4.8395299999999999</v>
      </c>
      <c r="J64" s="702">
        <v>4.8395299999999999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0</v>
      </c>
      <c r="C65" s="701">
        <v>-0.70799999999999996</v>
      </c>
      <c r="D65" s="702">
        <v>-0.70799999999999996</v>
      </c>
      <c r="E65" s="711" t="s">
        <v>369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5" customHeight="1" thickBot="1" x14ac:dyDescent="0.25">
      <c r="A66" s="723" t="s">
        <v>392</v>
      </c>
      <c r="B66" s="701">
        <v>20</v>
      </c>
      <c r="C66" s="701">
        <v>20.359829999999999</v>
      </c>
      <c r="D66" s="702">
        <v>0.35982999999999998</v>
      </c>
      <c r="E66" s="703">
        <v>1.0179914999999999</v>
      </c>
      <c r="F66" s="701">
        <v>25.956837881611001</v>
      </c>
      <c r="G66" s="702">
        <v>19.467628411208</v>
      </c>
      <c r="H66" s="704">
        <v>3.1303499999989999</v>
      </c>
      <c r="I66" s="701">
        <v>17.215430000000001</v>
      </c>
      <c r="J66" s="702">
        <v>-2.252198411208</v>
      </c>
      <c r="K66" s="705">
        <v>0.66323294380099995</v>
      </c>
    </row>
    <row r="67" spans="1:11" ht="14.45" customHeight="1" thickBot="1" x14ac:dyDescent="0.25">
      <c r="A67" s="723" t="s">
        <v>393</v>
      </c>
      <c r="B67" s="701">
        <v>2</v>
      </c>
      <c r="C67" s="701">
        <v>4.8331400000000002</v>
      </c>
      <c r="D67" s="702">
        <v>2.8331400000000002</v>
      </c>
      <c r="E67" s="703">
        <v>2.4165700000000001</v>
      </c>
      <c r="F67" s="701">
        <v>5</v>
      </c>
      <c r="G67" s="702">
        <v>3.75</v>
      </c>
      <c r="H67" s="704">
        <v>0</v>
      </c>
      <c r="I67" s="701">
        <v>1.60483</v>
      </c>
      <c r="J67" s="702">
        <v>-2.1451699999999998</v>
      </c>
      <c r="K67" s="705">
        <v>0.32096599999999997</v>
      </c>
    </row>
    <row r="68" spans="1:11" ht="14.45" customHeight="1" thickBot="1" x14ac:dyDescent="0.25">
      <c r="A68" s="723" t="s">
        <v>394</v>
      </c>
      <c r="B68" s="701">
        <v>479</v>
      </c>
      <c r="C68" s="701">
        <v>474.03765000000101</v>
      </c>
      <c r="D68" s="702">
        <v>-4.9623499999989997</v>
      </c>
      <c r="E68" s="703">
        <v>0.98964018789099994</v>
      </c>
      <c r="F68" s="701">
        <v>560.071133475745</v>
      </c>
      <c r="G68" s="702">
        <v>420.05335010680898</v>
      </c>
      <c r="H68" s="704">
        <v>39.085959999998998</v>
      </c>
      <c r="I68" s="701">
        <v>286.61989</v>
      </c>
      <c r="J68" s="702">
        <v>-133.43346010680901</v>
      </c>
      <c r="K68" s="705">
        <v>0.51175622678699995</v>
      </c>
    </row>
    <row r="69" spans="1:11" ht="14.45" customHeight="1" thickBot="1" x14ac:dyDescent="0.2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0</v>
      </c>
      <c r="I69" s="706">
        <v>2.0920000000000001</v>
      </c>
      <c r="J69" s="707">
        <v>2.0920000000000001</v>
      </c>
      <c r="K69" s="710" t="s">
        <v>369</v>
      </c>
    </row>
    <row r="70" spans="1:11" ht="14.45" customHeight="1" thickBot="1" x14ac:dyDescent="0.2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2.0920000000000001</v>
      </c>
      <c r="J70" s="702">
        <v>2.0920000000000001</v>
      </c>
      <c r="K70" s="712" t="s">
        <v>369</v>
      </c>
    </row>
    <row r="71" spans="1:11" ht="14.45" customHeight="1" thickBot="1" x14ac:dyDescent="0.25">
      <c r="A71" s="722" t="s">
        <v>397</v>
      </c>
      <c r="B71" s="706">
        <v>0</v>
      </c>
      <c r="C71" s="706">
        <v>18.167999999999999</v>
      </c>
      <c r="D71" s="707">
        <v>18.167999999999999</v>
      </c>
      <c r="E71" s="708" t="s">
        <v>329</v>
      </c>
      <c r="F71" s="706">
        <v>0</v>
      </c>
      <c r="G71" s="707">
        <v>0</v>
      </c>
      <c r="H71" s="709">
        <v>0</v>
      </c>
      <c r="I71" s="706">
        <v>0.39899999999899999</v>
      </c>
      <c r="J71" s="707">
        <v>0.39899999999899999</v>
      </c>
      <c r="K71" s="710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18.167999999999999</v>
      </c>
      <c r="D72" s="702">
        <v>18.167999999999999</v>
      </c>
      <c r="E72" s="711" t="s">
        <v>329</v>
      </c>
      <c r="F72" s="701">
        <v>0</v>
      </c>
      <c r="G72" s="702">
        <v>0</v>
      </c>
      <c r="H72" s="704">
        <v>0</v>
      </c>
      <c r="I72" s="701">
        <v>0.39899999999899999</v>
      </c>
      <c r="J72" s="702">
        <v>0.39899999999899999</v>
      </c>
      <c r="K72" s="712" t="s">
        <v>329</v>
      </c>
    </row>
    <row r="73" spans="1:11" ht="14.45" customHeight="1" thickBot="1" x14ac:dyDescent="0.25">
      <c r="A73" s="721" t="s">
        <v>42</v>
      </c>
      <c r="B73" s="701">
        <v>906.19336812171798</v>
      </c>
      <c r="C73" s="701">
        <v>900.01900000000205</v>
      </c>
      <c r="D73" s="702">
        <v>-6.1743681217160002</v>
      </c>
      <c r="E73" s="703">
        <v>0.99318647836200002</v>
      </c>
      <c r="F73" s="701">
        <v>1008.45711207469</v>
      </c>
      <c r="G73" s="702">
        <v>756.34283405601695</v>
      </c>
      <c r="H73" s="704">
        <v>64.968999999998999</v>
      </c>
      <c r="I73" s="701">
        <v>722.79199999999901</v>
      </c>
      <c r="J73" s="702">
        <v>-33.550834056017003</v>
      </c>
      <c r="K73" s="705">
        <v>0.71673052958299999</v>
      </c>
    </row>
    <row r="74" spans="1:11" ht="14.45" customHeight="1" thickBot="1" x14ac:dyDescent="0.25">
      <c r="A74" s="722" t="s">
        <v>399</v>
      </c>
      <c r="B74" s="706">
        <v>906.19336812171798</v>
      </c>
      <c r="C74" s="706">
        <v>900.01900000000205</v>
      </c>
      <c r="D74" s="707">
        <v>-6.1743681217160002</v>
      </c>
      <c r="E74" s="713">
        <v>0.99318647836200002</v>
      </c>
      <c r="F74" s="706">
        <v>1008.45711207469</v>
      </c>
      <c r="G74" s="707">
        <v>756.34283405601695</v>
      </c>
      <c r="H74" s="709">
        <v>64.968999999998999</v>
      </c>
      <c r="I74" s="706">
        <v>722.79199999999901</v>
      </c>
      <c r="J74" s="707">
        <v>-33.550834056017003</v>
      </c>
      <c r="K74" s="714">
        <v>0.71673052958299999</v>
      </c>
    </row>
    <row r="75" spans="1:11" ht="14.45" customHeight="1" thickBot="1" x14ac:dyDescent="0.25">
      <c r="A75" s="723" t="s">
        <v>400</v>
      </c>
      <c r="B75" s="701">
        <v>213.901215652449</v>
      </c>
      <c r="C75" s="701">
        <v>223.053</v>
      </c>
      <c r="D75" s="702">
        <v>9.1517843475510006</v>
      </c>
      <c r="E75" s="703">
        <v>1.042785097408</v>
      </c>
      <c r="F75" s="701">
        <v>292.046469103253</v>
      </c>
      <c r="G75" s="702">
        <v>219.03485182744001</v>
      </c>
      <c r="H75" s="704">
        <v>24.976999999998998</v>
      </c>
      <c r="I75" s="701">
        <v>233.31399999999999</v>
      </c>
      <c r="J75" s="702">
        <v>14.279148172558999</v>
      </c>
      <c r="K75" s="705">
        <v>0.79889341143600001</v>
      </c>
    </row>
    <row r="76" spans="1:11" ht="14.45" customHeight="1" thickBot="1" x14ac:dyDescent="0.25">
      <c r="A76" s="723" t="s">
        <v>401</v>
      </c>
      <c r="B76" s="701">
        <v>219</v>
      </c>
      <c r="C76" s="701">
        <v>231.21100000000001</v>
      </c>
      <c r="D76" s="702">
        <v>12.211</v>
      </c>
      <c r="E76" s="703">
        <v>1.0557579908670001</v>
      </c>
      <c r="F76" s="701">
        <v>228.10059005926399</v>
      </c>
      <c r="G76" s="702">
        <v>171.07544254444801</v>
      </c>
      <c r="H76" s="704">
        <v>18.142999999998999</v>
      </c>
      <c r="I76" s="701">
        <v>167.535</v>
      </c>
      <c r="J76" s="702">
        <v>-3.5404425444480001</v>
      </c>
      <c r="K76" s="705">
        <v>0.73447859103000002</v>
      </c>
    </row>
    <row r="77" spans="1:11" ht="14.45" customHeight="1" thickBot="1" x14ac:dyDescent="0.25">
      <c r="A77" s="723" t="s">
        <v>402</v>
      </c>
      <c r="B77" s="701">
        <v>473.29215246926901</v>
      </c>
      <c r="C77" s="701">
        <v>445.75500000000102</v>
      </c>
      <c r="D77" s="702">
        <v>-27.537152469268001</v>
      </c>
      <c r="E77" s="703">
        <v>0.94181785536499996</v>
      </c>
      <c r="F77" s="701">
        <v>488.31005291217201</v>
      </c>
      <c r="G77" s="702">
        <v>366.23253968412899</v>
      </c>
      <c r="H77" s="704">
        <v>21.848999999998998</v>
      </c>
      <c r="I77" s="701">
        <v>321.94299999999998</v>
      </c>
      <c r="J77" s="702">
        <v>-44.289539684128997</v>
      </c>
      <c r="K77" s="705">
        <v>0.65930037294900001</v>
      </c>
    </row>
    <row r="78" spans="1:11" ht="14.45" customHeight="1" thickBot="1" x14ac:dyDescent="0.25">
      <c r="A78" s="724" t="s">
        <v>403</v>
      </c>
      <c r="B78" s="706">
        <v>2835.3529520861398</v>
      </c>
      <c r="C78" s="706">
        <v>2044.08854</v>
      </c>
      <c r="D78" s="707">
        <v>-791.26441208613596</v>
      </c>
      <c r="E78" s="713">
        <v>0.72092913106099998</v>
      </c>
      <c r="F78" s="706">
        <v>1969.4312990440801</v>
      </c>
      <c r="G78" s="707">
        <v>1477.07347428306</v>
      </c>
      <c r="H78" s="709">
        <v>273.33877999999902</v>
      </c>
      <c r="I78" s="706">
        <v>1764.12599</v>
      </c>
      <c r="J78" s="707">
        <v>287.05251571693901</v>
      </c>
      <c r="K78" s="714">
        <v>0.89575401328100002</v>
      </c>
    </row>
    <row r="79" spans="1:11" ht="14.45" customHeight="1" thickBot="1" x14ac:dyDescent="0.25">
      <c r="A79" s="721" t="s">
        <v>45</v>
      </c>
      <c r="B79" s="701">
        <v>1547.9439739081799</v>
      </c>
      <c r="C79" s="701">
        <v>269.41108000000099</v>
      </c>
      <c r="D79" s="702">
        <v>-1278.5328939081801</v>
      </c>
      <c r="E79" s="703">
        <v>0.17404446448999999</v>
      </c>
      <c r="F79" s="701">
        <v>192.60628063090499</v>
      </c>
      <c r="G79" s="702">
        <v>144.45471047317901</v>
      </c>
      <c r="H79" s="704">
        <v>15.951869999998999</v>
      </c>
      <c r="I79" s="701">
        <v>88.654469999998994</v>
      </c>
      <c r="J79" s="702">
        <v>-55.800240473178</v>
      </c>
      <c r="K79" s="705">
        <v>0.46028857267500001</v>
      </c>
    </row>
    <row r="80" spans="1:11" ht="14.45" customHeight="1" thickBot="1" x14ac:dyDescent="0.25">
      <c r="A80" s="725" t="s">
        <v>404</v>
      </c>
      <c r="B80" s="701">
        <v>1547.9439739081799</v>
      </c>
      <c r="C80" s="701">
        <v>269.41108000000099</v>
      </c>
      <c r="D80" s="702">
        <v>-1278.5328939081801</v>
      </c>
      <c r="E80" s="703">
        <v>0.17404446448999999</v>
      </c>
      <c r="F80" s="701">
        <v>192.60628063090499</v>
      </c>
      <c r="G80" s="702">
        <v>144.45471047317901</v>
      </c>
      <c r="H80" s="704">
        <v>15.951869999998999</v>
      </c>
      <c r="I80" s="701">
        <v>88.654469999998994</v>
      </c>
      <c r="J80" s="702">
        <v>-55.800240473178</v>
      </c>
      <c r="K80" s="705">
        <v>0.46028857267500001</v>
      </c>
    </row>
    <row r="81" spans="1:11" ht="14.45" customHeight="1" thickBot="1" x14ac:dyDescent="0.25">
      <c r="A81" s="723" t="s">
        <v>405</v>
      </c>
      <c r="B81" s="701">
        <v>114.72601901565</v>
      </c>
      <c r="C81" s="701">
        <v>138.03056000000001</v>
      </c>
      <c r="D81" s="702">
        <v>23.304540984350002</v>
      </c>
      <c r="E81" s="703">
        <v>1.2031321332710001</v>
      </c>
      <c r="F81" s="701">
        <v>70.102204020599999</v>
      </c>
      <c r="G81" s="702">
        <v>52.576653015449999</v>
      </c>
      <c r="H81" s="704">
        <v>7.6859999999989999</v>
      </c>
      <c r="I81" s="701">
        <v>50.760529999999001</v>
      </c>
      <c r="J81" s="702">
        <v>-1.8161230154500001</v>
      </c>
      <c r="K81" s="705">
        <v>0.72409321089300005</v>
      </c>
    </row>
    <row r="82" spans="1:11" ht="14.45" customHeight="1" thickBot="1" x14ac:dyDescent="0.25">
      <c r="A82" s="723" t="s">
        <v>406</v>
      </c>
      <c r="B82" s="701">
        <v>0</v>
      </c>
      <c r="C82" s="701">
        <v>2.3719999999999999</v>
      </c>
      <c r="D82" s="702">
        <v>2.3719999999999999</v>
      </c>
      <c r="E82" s="711" t="s">
        <v>369</v>
      </c>
      <c r="F82" s="701">
        <v>4.7891567192469999</v>
      </c>
      <c r="G82" s="702">
        <v>3.5918675394349999</v>
      </c>
      <c r="H82" s="704">
        <v>0</v>
      </c>
      <c r="I82" s="701">
        <v>0</v>
      </c>
      <c r="J82" s="702">
        <v>-3.5918675394349999</v>
      </c>
      <c r="K82" s="705">
        <v>0</v>
      </c>
    </row>
    <row r="83" spans="1:11" ht="14.45" customHeight="1" thickBot="1" x14ac:dyDescent="0.25">
      <c r="A83" s="723" t="s">
        <v>407</v>
      </c>
      <c r="B83" s="701">
        <v>392.23143642714598</v>
      </c>
      <c r="C83" s="701">
        <v>22.978059999999999</v>
      </c>
      <c r="D83" s="702">
        <v>-369.25337642714601</v>
      </c>
      <c r="E83" s="703">
        <v>5.8582912703999998E-2</v>
      </c>
      <c r="F83" s="701">
        <v>1.1936694739760001</v>
      </c>
      <c r="G83" s="702">
        <v>0.89525210548199996</v>
      </c>
      <c r="H83" s="704">
        <v>2.5339999999990002</v>
      </c>
      <c r="I83" s="701">
        <v>14.12968</v>
      </c>
      <c r="J83" s="702">
        <v>13.234427894516999</v>
      </c>
      <c r="K83" s="705">
        <v>0</v>
      </c>
    </row>
    <row r="84" spans="1:11" ht="14.45" customHeight="1" thickBot="1" x14ac:dyDescent="0.25">
      <c r="A84" s="723" t="s">
        <v>408</v>
      </c>
      <c r="B84" s="701">
        <v>966.26890931488799</v>
      </c>
      <c r="C84" s="701">
        <v>17.78434</v>
      </c>
      <c r="D84" s="702">
        <v>-948.48456931488795</v>
      </c>
      <c r="E84" s="703">
        <v>1.8405166333999998E-2</v>
      </c>
      <c r="F84" s="701">
        <v>28.791834911601999</v>
      </c>
      <c r="G84" s="702">
        <v>21.593876183700999</v>
      </c>
      <c r="H84" s="704">
        <v>3.8780499999989999</v>
      </c>
      <c r="I84" s="701">
        <v>16.58305</v>
      </c>
      <c r="J84" s="702">
        <v>-5.010826183701</v>
      </c>
      <c r="K84" s="705">
        <v>0.57596363868099998</v>
      </c>
    </row>
    <row r="85" spans="1:11" ht="14.45" customHeight="1" thickBot="1" x14ac:dyDescent="0.25">
      <c r="A85" s="723" t="s">
        <v>409</v>
      </c>
      <c r="B85" s="701">
        <v>74.717609150493999</v>
      </c>
      <c r="C85" s="701">
        <v>88.246120000000005</v>
      </c>
      <c r="D85" s="702">
        <v>13.528510849505</v>
      </c>
      <c r="E85" s="703">
        <v>1.1810618809040001</v>
      </c>
      <c r="F85" s="701">
        <v>63.492954214603998</v>
      </c>
      <c r="G85" s="702">
        <v>47.619715660952998</v>
      </c>
      <c r="H85" s="704">
        <v>1.8538199999989999</v>
      </c>
      <c r="I85" s="701">
        <v>7.181209999999</v>
      </c>
      <c r="J85" s="702">
        <v>-40.438505660952998</v>
      </c>
      <c r="K85" s="705">
        <v>0.113102470799</v>
      </c>
    </row>
    <row r="86" spans="1:11" ht="14.45" customHeight="1" thickBot="1" x14ac:dyDescent="0.2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0.73207053370300001</v>
      </c>
      <c r="G86" s="702">
        <v>0.54905290027700004</v>
      </c>
      <c r="H86" s="704">
        <v>0</v>
      </c>
      <c r="I86" s="701">
        <v>0</v>
      </c>
      <c r="J86" s="702">
        <v>-0.54905290027700004</v>
      </c>
      <c r="K86" s="705">
        <v>0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17.748213428882</v>
      </c>
      <c r="G87" s="702">
        <v>13.311160071662</v>
      </c>
      <c r="H87" s="704">
        <v>0</v>
      </c>
      <c r="I87" s="701">
        <v>0</v>
      </c>
      <c r="J87" s="702">
        <v>-13.311160071662</v>
      </c>
      <c r="K87" s="705">
        <v>0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5.7561773282860003</v>
      </c>
      <c r="G88" s="702">
        <v>4.3171329962140002</v>
      </c>
      <c r="H88" s="704">
        <v>0</v>
      </c>
      <c r="I88" s="701">
        <v>0</v>
      </c>
      <c r="J88" s="702">
        <v>-4.3171329962140002</v>
      </c>
      <c r="K88" s="705">
        <v>0</v>
      </c>
    </row>
    <row r="89" spans="1:11" ht="14.45" customHeight="1" thickBot="1" x14ac:dyDescent="0.25">
      <c r="A89" s="726" t="s">
        <v>46</v>
      </c>
      <c r="B89" s="706">
        <v>0</v>
      </c>
      <c r="C89" s="706">
        <v>136.792</v>
      </c>
      <c r="D89" s="707">
        <v>136.792</v>
      </c>
      <c r="E89" s="708" t="s">
        <v>329</v>
      </c>
      <c r="F89" s="706">
        <v>0</v>
      </c>
      <c r="G89" s="707">
        <v>0</v>
      </c>
      <c r="H89" s="709">
        <v>1.5409999999990001</v>
      </c>
      <c r="I89" s="706">
        <v>41.217999999999002</v>
      </c>
      <c r="J89" s="707">
        <v>41.217999999999002</v>
      </c>
      <c r="K89" s="710" t="s">
        <v>329</v>
      </c>
    </row>
    <row r="90" spans="1:11" ht="14.45" customHeight="1" thickBot="1" x14ac:dyDescent="0.25">
      <c r="A90" s="722" t="s">
        <v>413</v>
      </c>
      <c r="B90" s="706">
        <v>0</v>
      </c>
      <c r="C90" s="706">
        <v>53.46</v>
      </c>
      <c r="D90" s="707">
        <v>53.46</v>
      </c>
      <c r="E90" s="708" t="s">
        <v>329</v>
      </c>
      <c r="F90" s="706">
        <v>0</v>
      </c>
      <c r="G90" s="707">
        <v>0</v>
      </c>
      <c r="H90" s="709">
        <v>1.5409999999990001</v>
      </c>
      <c r="I90" s="706">
        <v>41.217999999999002</v>
      </c>
      <c r="J90" s="707">
        <v>41.217999999999002</v>
      </c>
      <c r="K90" s="710" t="s">
        <v>329</v>
      </c>
    </row>
    <row r="91" spans="1:11" ht="14.45" customHeight="1" thickBot="1" x14ac:dyDescent="0.25">
      <c r="A91" s="723" t="s">
        <v>414</v>
      </c>
      <c r="B91" s="701">
        <v>0</v>
      </c>
      <c r="C91" s="701">
        <v>53.46</v>
      </c>
      <c r="D91" s="702">
        <v>53.46</v>
      </c>
      <c r="E91" s="711" t="s">
        <v>329</v>
      </c>
      <c r="F91" s="701">
        <v>0</v>
      </c>
      <c r="G91" s="702">
        <v>0</v>
      </c>
      <c r="H91" s="704">
        <v>1.5409999999990001</v>
      </c>
      <c r="I91" s="701">
        <v>41.217999999999002</v>
      </c>
      <c r="J91" s="702">
        <v>41.217999999999002</v>
      </c>
      <c r="K91" s="712" t="s">
        <v>329</v>
      </c>
    </row>
    <row r="92" spans="1:11" ht="14.45" customHeight="1" thickBot="1" x14ac:dyDescent="0.25">
      <c r="A92" s="722" t="s">
        <v>415</v>
      </c>
      <c r="B92" s="706">
        <v>0</v>
      </c>
      <c r="C92" s="706">
        <v>83.331999999999994</v>
      </c>
      <c r="D92" s="707">
        <v>83.331999999999994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67.052999999999997</v>
      </c>
      <c r="D93" s="702">
        <v>67.052999999999997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16.279</v>
      </c>
      <c r="D94" s="702">
        <v>16.279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1287.4089781779601</v>
      </c>
      <c r="C95" s="701">
        <v>1637.88546</v>
      </c>
      <c r="D95" s="702">
        <v>350.47648182204102</v>
      </c>
      <c r="E95" s="703">
        <v>1.272233989169</v>
      </c>
      <c r="F95" s="701">
        <v>1776.82501841318</v>
      </c>
      <c r="G95" s="702">
        <v>1332.61876380988</v>
      </c>
      <c r="H95" s="704">
        <v>255.84590999999901</v>
      </c>
      <c r="I95" s="701">
        <v>1634.25352</v>
      </c>
      <c r="J95" s="702">
        <v>301.634756190117</v>
      </c>
      <c r="K95" s="705">
        <v>0.91976052963199995</v>
      </c>
    </row>
    <row r="96" spans="1:11" ht="14.45" customHeight="1" thickBot="1" x14ac:dyDescent="0.25">
      <c r="A96" s="722" t="s">
        <v>418</v>
      </c>
      <c r="B96" s="706">
        <v>26.171258173190999</v>
      </c>
      <c r="C96" s="706">
        <v>23.197410000000001</v>
      </c>
      <c r="D96" s="707">
        <v>-2.973848173191</v>
      </c>
      <c r="E96" s="713">
        <v>0.88636969023300005</v>
      </c>
      <c r="F96" s="706">
        <v>23.241522975291002</v>
      </c>
      <c r="G96" s="707">
        <v>17.431142231468002</v>
      </c>
      <c r="H96" s="709">
        <v>1.568139999999</v>
      </c>
      <c r="I96" s="706">
        <v>15.211539999999999</v>
      </c>
      <c r="J96" s="707">
        <v>-2.219602231468</v>
      </c>
      <c r="K96" s="714">
        <v>0.65449841717199997</v>
      </c>
    </row>
    <row r="97" spans="1:11" ht="14.45" customHeight="1" thickBot="1" x14ac:dyDescent="0.25">
      <c r="A97" s="723" t="s">
        <v>419</v>
      </c>
      <c r="B97" s="701">
        <v>9.7654138655609994</v>
      </c>
      <c r="C97" s="701">
        <v>10.7463</v>
      </c>
      <c r="D97" s="702">
        <v>0.98088613443799999</v>
      </c>
      <c r="E97" s="703">
        <v>1.1004449118020001</v>
      </c>
      <c r="F97" s="701">
        <v>10.916233626946999</v>
      </c>
      <c r="G97" s="702">
        <v>8.1871752202099994</v>
      </c>
      <c r="H97" s="704">
        <v>0.661499999999</v>
      </c>
      <c r="I97" s="701">
        <v>6.7057999999989999</v>
      </c>
      <c r="J97" s="702">
        <v>-1.4813752202099999</v>
      </c>
      <c r="K97" s="705">
        <v>0.61429612347600004</v>
      </c>
    </row>
    <row r="98" spans="1:11" ht="14.45" customHeight="1" thickBot="1" x14ac:dyDescent="0.25">
      <c r="A98" s="723" t="s">
        <v>420</v>
      </c>
      <c r="B98" s="701">
        <v>16.405844307630002</v>
      </c>
      <c r="C98" s="701">
        <v>12.45111</v>
      </c>
      <c r="D98" s="702">
        <v>-3.9547343076299999</v>
      </c>
      <c r="E98" s="703">
        <v>0.75894356709199995</v>
      </c>
      <c r="F98" s="701">
        <v>12.325289348344</v>
      </c>
      <c r="G98" s="702">
        <v>9.2439670112580004</v>
      </c>
      <c r="H98" s="704">
        <v>0.90663999999900002</v>
      </c>
      <c r="I98" s="701">
        <v>8.5057399999989993</v>
      </c>
      <c r="J98" s="702">
        <v>-0.73822701125800005</v>
      </c>
      <c r="K98" s="705">
        <v>0.69010469122499996</v>
      </c>
    </row>
    <row r="99" spans="1:11" ht="14.45" customHeight="1" thickBot="1" x14ac:dyDescent="0.25">
      <c r="A99" s="722" t="s">
        <v>421</v>
      </c>
      <c r="B99" s="706">
        <v>56.406991377479997</v>
      </c>
      <c r="C99" s="706">
        <v>70.390169999999998</v>
      </c>
      <c r="D99" s="707">
        <v>13.983178622519</v>
      </c>
      <c r="E99" s="713">
        <v>1.247897969401</v>
      </c>
      <c r="F99" s="706">
        <v>84.575676104490995</v>
      </c>
      <c r="G99" s="707">
        <v>63.431757078368001</v>
      </c>
      <c r="H99" s="709">
        <v>-1.7469799999990001</v>
      </c>
      <c r="I99" s="706">
        <v>62.78331</v>
      </c>
      <c r="J99" s="707">
        <v>-0.64844707836799997</v>
      </c>
      <c r="K99" s="714">
        <v>0.74233293650999999</v>
      </c>
    </row>
    <row r="100" spans="1:11" ht="14.45" customHeight="1" thickBot="1" x14ac:dyDescent="0.25">
      <c r="A100" s="723" t="s">
        <v>422</v>
      </c>
      <c r="B100" s="701">
        <v>46.566760563380001</v>
      </c>
      <c r="C100" s="701">
        <v>61.29</v>
      </c>
      <c r="D100" s="702">
        <v>14.723239436619</v>
      </c>
      <c r="E100" s="703">
        <v>1.3161748693369999</v>
      </c>
      <c r="F100" s="701">
        <v>74.999999999997996</v>
      </c>
      <c r="G100" s="702">
        <v>56.249999999998998</v>
      </c>
      <c r="H100" s="704">
        <v>0</v>
      </c>
      <c r="I100" s="701">
        <v>52.29</v>
      </c>
      <c r="J100" s="702">
        <v>-3.9599999999989999</v>
      </c>
      <c r="K100" s="705">
        <v>0.69720000000000004</v>
      </c>
    </row>
    <row r="101" spans="1:11" ht="14.45" customHeight="1" thickBot="1" x14ac:dyDescent="0.25">
      <c r="A101" s="723" t="s">
        <v>423</v>
      </c>
      <c r="B101" s="701">
        <v>9.8402308140989998</v>
      </c>
      <c r="C101" s="701">
        <v>9.1001700000000003</v>
      </c>
      <c r="D101" s="702">
        <v>-0.74006081409900004</v>
      </c>
      <c r="E101" s="703">
        <v>0.92479233179700004</v>
      </c>
      <c r="F101" s="701">
        <v>9.5756761044920005</v>
      </c>
      <c r="G101" s="702">
        <v>7.1817570783690003</v>
      </c>
      <c r="H101" s="704">
        <v>-1.7469799999990001</v>
      </c>
      <c r="I101" s="701">
        <v>10.493309999999999</v>
      </c>
      <c r="J101" s="702">
        <v>3.3115529216300001</v>
      </c>
      <c r="K101" s="705">
        <v>1.0958296715019999</v>
      </c>
    </row>
    <row r="102" spans="1:11" ht="14.45" customHeight="1" thickBot="1" x14ac:dyDescent="0.25">
      <c r="A102" s="722" t="s">
        <v>424</v>
      </c>
      <c r="B102" s="706">
        <v>1042.8641968317299</v>
      </c>
      <c r="C102" s="706">
        <v>1268.80621</v>
      </c>
      <c r="D102" s="707">
        <v>225.94201316827301</v>
      </c>
      <c r="E102" s="713">
        <v>1.2166552594810001</v>
      </c>
      <c r="F102" s="706">
        <v>1370.97945207047</v>
      </c>
      <c r="G102" s="707">
        <v>1028.23458905285</v>
      </c>
      <c r="H102" s="709">
        <v>251.29640999999901</v>
      </c>
      <c r="I102" s="706">
        <v>1468.5591099999999</v>
      </c>
      <c r="J102" s="707">
        <v>440.32452094714802</v>
      </c>
      <c r="K102" s="714">
        <v>1.0711751425460001</v>
      </c>
    </row>
    <row r="103" spans="1:11" ht="14.45" customHeight="1" thickBot="1" x14ac:dyDescent="0.25">
      <c r="A103" s="723" t="s">
        <v>425</v>
      </c>
      <c r="B103" s="701">
        <v>891.60644783836597</v>
      </c>
      <c r="C103" s="701">
        <v>614.95340000000101</v>
      </c>
      <c r="D103" s="702">
        <v>-276.65304783836501</v>
      </c>
      <c r="E103" s="703">
        <v>0.68971394441</v>
      </c>
      <c r="F103" s="701">
        <v>1332</v>
      </c>
      <c r="G103" s="702">
        <v>999</v>
      </c>
      <c r="H103" s="704">
        <v>112.49113999999901</v>
      </c>
      <c r="I103" s="701">
        <v>562.45569999999896</v>
      </c>
      <c r="J103" s="702">
        <v>-436.54430000000002</v>
      </c>
      <c r="K103" s="705">
        <v>0.42226403903900001</v>
      </c>
    </row>
    <row r="104" spans="1:11" ht="14.45" customHeight="1" thickBot="1" x14ac:dyDescent="0.25">
      <c r="A104" s="723" t="s">
        <v>426</v>
      </c>
      <c r="B104" s="701">
        <v>111.666489418106</v>
      </c>
      <c r="C104" s="701">
        <v>616.039680000001</v>
      </c>
      <c r="D104" s="702">
        <v>504.37319058189502</v>
      </c>
      <c r="E104" s="703">
        <v>5.5167820105220002</v>
      </c>
      <c r="F104" s="701">
        <v>0</v>
      </c>
      <c r="G104" s="702">
        <v>0</v>
      </c>
      <c r="H104" s="704">
        <v>24.252989999998999</v>
      </c>
      <c r="I104" s="701">
        <v>504.48444999999998</v>
      </c>
      <c r="J104" s="702">
        <v>504.48444999999998</v>
      </c>
      <c r="K104" s="712" t="s">
        <v>329</v>
      </c>
    </row>
    <row r="105" spans="1:11" ht="14.45" customHeight="1" thickBot="1" x14ac:dyDescent="0.25">
      <c r="A105" s="723" t="s">
        <v>427</v>
      </c>
      <c r="B105" s="701">
        <v>2.9702970297019999</v>
      </c>
      <c r="C105" s="701">
        <v>3.7269999999999999</v>
      </c>
      <c r="D105" s="702">
        <v>0.75670297029699995</v>
      </c>
      <c r="E105" s="703">
        <v>1.2547566666659999</v>
      </c>
      <c r="F105" s="701">
        <v>3.65385350665</v>
      </c>
      <c r="G105" s="702">
        <v>2.7403901299869999</v>
      </c>
      <c r="H105" s="704">
        <v>-0.65267999999899995</v>
      </c>
      <c r="I105" s="701">
        <v>0.96799999999999997</v>
      </c>
      <c r="J105" s="702">
        <v>-1.772390129987</v>
      </c>
      <c r="K105" s="705">
        <v>0.26492578266700001</v>
      </c>
    </row>
    <row r="106" spans="1:11" ht="14.45" customHeight="1" thickBot="1" x14ac:dyDescent="0.25">
      <c r="A106" s="723" t="s">
        <v>428</v>
      </c>
      <c r="B106" s="701">
        <v>36.620962545555003</v>
      </c>
      <c r="C106" s="701">
        <v>34.086129999999997</v>
      </c>
      <c r="D106" s="702">
        <v>-2.534832545555</v>
      </c>
      <c r="E106" s="703">
        <v>0.93078192463099996</v>
      </c>
      <c r="F106" s="701">
        <v>35.325598563817003</v>
      </c>
      <c r="G106" s="702">
        <v>26.494198922862001</v>
      </c>
      <c r="H106" s="704">
        <v>2.403419999999</v>
      </c>
      <c r="I106" s="701">
        <v>21.92878</v>
      </c>
      <c r="J106" s="702">
        <v>-4.5654189228620004</v>
      </c>
      <c r="K106" s="705">
        <v>0.62076173912099997</v>
      </c>
    </row>
    <row r="107" spans="1:11" ht="14.45" customHeight="1" thickBot="1" x14ac:dyDescent="0.25">
      <c r="A107" s="723" t="s">
        <v>429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112.80154</v>
      </c>
      <c r="I107" s="701">
        <v>378.72217999999901</v>
      </c>
      <c r="J107" s="702">
        <v>378.72217999999901</v>
      </c>
      <c r="K107" s="712" t="s">
        <v>369</v>
      </c>
    </row>
    <row r="108" spans="1:11" ht="14.45" customHeight="1" thickBot="1" x14ac:dyDescent="0.25">
      <c r="A108" s="722" t="s">
        <v>430</v>
      </c>
      <c r="B108" s="706">
        <v>161.96653179556</v>
      </c>
      <c r="C108" s="706">
        <v>235.68597000000099</v>
      </c>
      <c r="D108" s="707">
        <v>73.719438204439996</v>
      </c>
      <c r="E108" s="713">
        <v>1.4551522921869999</v>
      </c>
      <c r="F108" s="706">
        <v>298.028367262926</v>
      </c>
      <c r="G108" s="707">
        <v>223.521275447194</v>
      </c>
      <c r="H108" s="709">
        <v>0.52015999999899998</v>
      </c>
      <c r="I108" s="706">
        <v>80.145119999998997</v>
      </c>
      <c r="J108" s="707">
        <v>-143.376155447195</v>
      </c>
      <c r="K108" s="714">
        <v>0.26891775684300001</v>
      </c>
    </row>
    <row r="109" spans="1:11" ht="14.45" customHeight="1" thickBot="1" x14ac:dyDescent="0.25">
      <c r="A109" s="723" t="s">
        <v>431</v>
      </c>
      <c r="B109" s="701">
        <v>40</v>
      </c>
      <c r="C109" s="701">
        <v>15.246</v>
      </c>
      <c r="D109" s="702">
        <v>-24.753999999998999</v>
      </c>
      <c r="E109" s="703">
        <v>0.38114999999999999</v>
      </c>
      <c r="F109" s="701">
        <v>12.196725843906</v>
      </c>
      <c r="G109" s="702">
        <v>9.1475443829300005</v>
      </c>
      <c r="H109" s="704">
        <v>0</v>
      </c>
      <c r="I109" s="701">
        <v>0</v>
      </c>
      <c r="J109" s="702">
        <v>-9.1475443829300005</v>
      </c>
      <c r="K109" s="705">
        <v>0</v>
      </c>
    </row>
    <row r="110" spans="1:11" ht="14.45" customHeight="1" thickBot="1" x14ac:dyDescent="0.25">
      <c r="A110" s="723" t="s">
        <v>432</v>
      </c>
      <c r="B110" s="701">
        <v>52.169875832538999</v>
      </c>
      <c r="C110" s="701">
        <v>76.69135</v>
      </c>
      <c r="D110" s="702">
        <v>24.521474167459999</v>
      </c>
      <c r="E110" s="703">
        <v>1.470031292506</v>
      </c>
      <c r="F110" s="701">
        <v>73.907246652891004</v>
      </c>
      <c r="G110" s="702">
        <v>55.430434989668001</v>
      </c>
      <c r="H110" s="704">
        <v>0</v>
      </c>
      <c r="I110" s="701">
        <v>33.230629999999003</v>
      </c>
      <c r="J110" s="702">
        <v>-22.199804989667999</v>
      </c>
      <c r="K110" s="705">
        <v>0.44962613958600001</v>
      </c>
    </row>
    <row r="111" spans="1:11" ht="14.45" customHeight="1" thickBot="1" x14ac:dyDescent="0.25">
      <c r="A111" s="723" t="s">
        <v>433</v>
      </c>
      <c r="B111" s="701">
        <v>21.445258647793999</v>
      </c>
      <c r="C111" s="701">
        <v>4.8109999999999999</v>
      </c>
      <c r="D111" s="702">
        <v>-16.634258647793999</v>
      </c>
      <c r="E111" s="703">
        <v>0.22433863256200001</v>
      </c>
      <c r="F111" s="701">
        <v>51</v>
      </c>
      <c r="G111" s="702">
        <v>38.25</v>
      </c>
      <c r="H111" s="704">
        <v>0</v>
      </c>
      <c r="I111" s="701">
        <v>28.095400000000001</v>
      </c>
      <c r="J111" s="702">
        <v>-10.1546</v>
      </c>
      <c r="K111" s="705">
        <v>0.55089019607800005</v>
      </c>
    </row>
    <row r="112" spans="1:11" ht="14.45" customHeight="1" thickBot="1" x14ac:dyDescent="0.25">
      <c r="A112" s="723" t="s">
        <v>434</v>
      </c>
      <c r="B112" s="701">
        <v>8.0806150088570003</v>
      </c>
      <c r="C112" s="701">
        <v>88.852999999999994</v>
      </c>
      <c r="D112" s="702">
        <v>80.772384991142005</v>
      </c>
      <c r="E112" s="703">
        <v>10.995821469356001</v>
      </c>
      <c r="F112" s="701">
        <v>87.860227434931005</v>
      </c>
      <c r="G112" s="702">
        <v>65.895170576197998</v>
      </c>
      <c r="H112" s="704">
        <v>0</v>
      </c>
      <c r="I112" s="701">
        <v>4.598649999999</v>
      </c>
      <c r="J112" s="702">
        <v>-61.296520576197999</v>
      </c>
      <c r="K112" s="705">
        <v>5.2340520098999997E-2</v>
      </c>
    </row>
    <row r="113" spans="1:11" ht="14.45" customHeight="1" thickBot="1" x14ac:dyDescent="0.25">
      <c r="A113" s="723" t="s">
        <v>435</v>
      </c>
      <c r="B113" s="701">
        <v>40.270782306369</v>
      </c>
      <c r="C113" s="701">
        <v>46.866019999999999</v>
      </c>
      <c r="D113" s="702">
        <v>6.5952376936309998</v>
      </c>
      <c r="E113" s="703">
        <v>1.163772276472</v>
      </c>
      <c r="F113" s="701">
        <v>41.398442589235003</v>
      </c>
      <c r="G113" s="702">
        <v>31.048831941926</v>
      </c>
      <c r="H113" s="704">
        <v>0.52015999999899998</v>
      </c>
      <c r="I113" s="701">
        <v>14.22044</v>
      </c>
      <c r="J113" s="702">
        <v>-16.828391941926</v>
      </c>
      <c r="K113" s="705">
        <v>0.343501810952</v>
      </c>
    </row>
    <row r="114" spans="1:11" ht="14.45" customHeight="1" thickBot="1" x14ac:dyDescent="0.25">
      <c r="A114" s="723" t="s">
        <v>436</v>
      </c>
      <c r="B114" s="701">
        <v>0</v>
      </c>
      <c r="C114" s="701">
        <v>3.2185999999999999</v>
      </c>
      <c r="D114" s="702">
        <v>3.2185999999999999</v>
      </c>
      <c r="E114" s="711" t="s">
        <v>329</v>
      </c>
      <c r="F114" s="701">
        <v>31.665724741959998</v>
      </c>
      <c r="G114" s="702">
        <v>23.749293556470001</v>
      </c>
      <c r="H114" s="704">
        <v>0</v>
      </c>
      <c r="I114" s="701">
        <v>0</v>
      </c>
      <c r="J114" s="702">
        <v>-23.749293556470001</v>
      </c>
      <c r="K114" s="705">
        <v>0</v>
      </c>
    </row>
    <row r="115" spans="1:11" ht="14.45" customHeight="1" thickBot="1" x14ac:dyDescent="0.25">
      <c r="A115" s="722" t="s">
        <v>437</v>
      </c>
      <c r="B115" s="706">
        <v>0</v>
      </c>
      <c r="C115" s="706">
        <v>39.805700000000002</v>
      </c>
      <c r="D115" s="707">
        <v>39.805700000000002</v>
      </c>
      <c r="E115" s="708" t="s">
        <v>329</v>
      </c>
      <c r="F115" s="706">
        <v>0</v>
      </c>
      <c r="G115" s="707">
        <v>0</v>
      </c>
      <c r="H115" s="709">
        <v>4.2081799999990004</v>
      </c>
      <c r="I115" s="706">
        <v>7.5544399999990004</v>
      </c>
      <c r="J115" s="707">
        <v>7.5544399999990004</v>
      </c>
      <c r="K115" s="710" t="s">
        <v>329</v>
      </c>
    </row>
    <row r="116" spans="1:11" ht="14.45" customHeight="1" thickBot="1" x14ac:dyDescent="0.25">
      <c r="A116" s="723" t="s">
        <v>438</v>
      </c>
      <c r="B116" s="701">
        <v>0</v>
      </c>
      <c r="C116" s="701">
        <v>14.609500000000001</v>
      </c>
      <c r="D116" s="702">
        <v>14.609500000000001</v>
      </c>
      <c r="E116" s="711" t="s">
        <v>369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5" customHeight="1" thickBot="1" x14ac:dyDescent="0.25">
      <c r="A117" s="723" t="s">
        <v>439</v>
      </c>
      <c r="B117" s="701">
        <v>0</v>
      </c>
      <c r="C117" s="701">
        <v>25.196200000000001</v>
      </c>
      <c r="D117" s="702">
        <v>25.196200000000001</v>
      </c>
      <c r="E117" s="711" t="s">
        <v>329</v>
      </c>
      <c r="F117" s="701">
        <v>0</v>
      </c>
      <c r="G117" s="702">
        <v>0</v>
      </c>
      <c r="H117" s="704">
        <v>4.2081799999990004</v>
      </c>
      <c r="I117" s="701">
        <v>7.5544399999990004</v>
      </c>
      <c r="J117" s="702">
        <v>7.5544399999990004</v>
      </c>
      <c r="K117" s="712" t="s">
        <v>329</v>
      </c>
    </row>
    <row r="118" spans="1:11" ht="14.45" customHeight="1" thickBot="1" x14ac:dyDescent="0.25">
      <c r="A118" s="720" t="s">
        <v>48</v>
      </c>
      <c r="B118" s="701">
        <v>38487.991751493901</v>
      </c>
      <c r="C118" s="701">
        <v>38150.515250000099</v>
      </c>
      <c r="D118" s="702">
        <v>-337.476501493802</v>
      </c>
      <c r="E118" s="703">
        <v>0.99123164171099998</v>
      </c>
      <c r="F118" s="701">
        <v>37883.747093999998</v>
      </c>
      <c r="G118" s="702">
        <v>28412.810320500001</v>
      </c>
      <c r="H118" s="704">
        <v>2655.6448299999902</v>
      </c>
      <c r="I118" s="701">
        <v>27009.502509999998</v>
      </c>
      <c r="J118" s="702">
        <v>-1403.30781050006</v>
      </c>
      <c r="K118" s="705">
        <v>0.71295752352499997</v>
      </c>
    </row>
    <row r="119" spans="1:11" ht="14.45" customHeight="1" thickBot="1" x14ac:dyDescent="0.25">
      <c r="A119" s="726" t="s">
        <v>440</v>
      </c>
      <c r="B119" s="706">
        <v>28358.671751493901</v>
      </c>
      <c r="C119" s="706">
        <v>28071.143</v>
      </c>
      <c r="D119" s="707">
        <v>-287.52875149382498</v>
      </c>
      <c r="E119" s="713">
        <v>0.989860993701</v>
      </c>
      <c r="F119" s="706">
        <v>27374.9900000001</v>
      </c>
      <c r="G119" s="707">
        <v>20531.2425</v>
      </c>
      <c r="H119" s="709">
        <v>1960.2949999999901</v>
      </c>
      <c r="I119" s="706">
        <v>19887.192999999999</v>
      </c>
      <c r="J119" s="707">
        <v>-644.04950000005897</v>
      </c>
      <c r="K119" s="714">
        <v>0.72647306903099995</v>
      </c>
    </row>
    <row r="120" spans="1:11" ht="14.45" customHeight="1" thickBot="1" x14ac:dyDescent="0.25">
      <c r="A120" s="722" t="s">
        <v>441</v>
      </c>
      <c r="B120" s="706">
        <v>28136.999999999902</v>
      </c>
      <c r="C120" s="706">
        <v>27893.681</v>
      </c>
      <c r="D120" s="707">
        <v>-243.31899999985799</v>
      </c>
      <c r="E120" s="713">
        <v>0.99135234744199996</v>
      </c>
      <c r="F120" s="706">
        <v>27230.500000000098</v>
      </c>
      <c r="G120" s="707">
        <v>20422.875</v>
      </c>
      <c r="H120" s="709">
        <v>1926.0629999999901</v>
      </c>
      <c r="I120" s="706">
        <v>19676.687999999998</v>
      </c>
      <c r="J120" s="707">
        <v>-746.18700000006004</v>
      </c>
      <c r="K120" s="714">
        <v>0.72259738161200004</v>
      </c>
    </row>
    <row r="121" spans="1:11" ht="14.45" customHeight="1" thickBot="1" x14ac:dyDescent="0.25">
      <c r="A121" s="723" t="s">
        <v>442</v>
      </c>
      <c r="B121" s="701">
        <v>28136.999999999902</v>
      </c>
      <c r="C121" s="701">
        <v>27893.681</v>
      </c>
      <c r="D121" s="702">
        <v>-243.31899999985799</v>
      </c>
      <c r="E121" s="703">
        <v>0.99135234744199996</v>
      </c>
      <c r="F121" s="701">
        <v>27230.500000000098</v>
      </c>
      <c r="G121" s="702">
        <v>20422.875</v>
      </c>
      <c r="H121" s="704">
        <v>1926.0629999999901</v>
      </c>
      <c r="I121" s="701">
        <v>19676.687999999998</v>
      </c>
      <c r="J121" s="702">
        <v>-746.18700000006004</v>
      </c>
      <c r="K121" s="705">
        <v>0.72259738161200004</v>
      </c>
    </row>
    <row r="122" spans="1:11" ht="14.45" customHeight="1" thickBot="1" x14ac:dyDescent="0.25">
      <c r="A122" s="722" t="s">
        <v>443</v>
      </c>
      <c r="B122" s="706">
        <v>154.61575149396299</v>
      </c>
      <c r="C122" s="706">
        <v>56.75</v>
      </c>
      <c r="D122" s="707">
        <v>-97.865751493963003</v>
      </c>
      <c r="E122" s="713">
        <v>0.367038930067</v>
      </c>
      <c r="F122" s="706">
        <v>55.64</v>
      </c>
      <c r="G122" s="707">
        <v>41.73</v>
      </c>
      <c r="H122" s="709">
        <v>14.649999999999</v>
      </c>
      <c r="I122" s="706">
        <v>114</v>
      </c>
      <c r="J122" s="707">
        <v>72.269999999999001</v>
      </c>
      <c r="K122" s="714">
        <v>2.048885693745</v>
      </c>
    </row>
    <row r="123" spans="1:11" ht="14.45" customHeight="1" thickBot="1" x14ac:dyDescent="0.25">
      <c r="A123" s="723" t="s">
        <v>444</v>
      </c>
      <c r="B123" s="701">
        <v>154.61575149396299</v>
      </c>
      <c r="C123" s="701">
        <v>56.75</v>
      </c>
      <c r="D123" s="702">
        <v>-97.865751493963003</v>
      </c>
      <c r="E123" s="703">
        <v>0.367038930067</v>
      </c>
      <c r="F123" s="701">
        <v>55.64</v>
      </c>
      <c r="G123" s="702">
        <v>41.73</v>
      </c>
      <c r="H123" s="704">
        <v>14.649999999999</v>
      </c>
      <c r="I123" s="701">
        <v>114</v>
      </c>
      <c r="J123" s="702">
        <v>72.269999999999001</v>
      </c>
      <c r="K123" s="705">
        <v>2.048885693745</v>
      </c>
    </row>
    <row r="124" spans="1:11" ht="14.45" customHeight="1" thickBot="1" x14ac:dyDescent="0.25">
      <c r="A124" s="722" t="s">
        <v>445</v>
      </c>
      <c r="B124" s="706">
        <v>67.055999999999997</v>
      </c>
      <c r="C124" s="706">
        <v>68.462000000000003</v>
      </c>
      <c r="D124" s="707">
        <v>1.4059999999999999</v>
      </c>
      <c r="E124" s="713">
        <v>1.0209675495099999</v>
      </c>
      <c r="F124" s="706">
        <v>65.91</v>
      </c>
      <c r="G124" s="707">
        <v>49.432499999999997</v>
      </c>
      <c r="H124" s="709">
        <v>18.081999999998999</v>
      </c>
      <c r="I124" s="706">
        <v>59.754999999999001</v>
      </c>
      <c r="J124" s="707">
        <v>10.322499999999</v>
      </c>
      <c r="K124" s="714">
        <v>0.90661508117099998</v>
      </c>
    </row>
    <row r="125" spans="1:11" ht="14.45" customHeight="1" thickBot="1" x14ac:dyDescent="0.25">
      <c r="A125" s="723" t="s">
        <v>446</v>
      </c>
      <c r="B125" s="701">
        <v>67.055999999999997</v>
      </c>
      <c r="C125" s="701">
        <v>68.462000000000003</v>
      </c>
      <c r="D125" s="702">
        <v>1.4059999999999999</v>
      </c>
      <c r="E125" s="703">
        <v>1.0209675495099999</v>
      </c>
      <c r="F125" s="701">
        <v>65.91</v>
      </c>
      <c r="G125" s="702">
        <v>49.432499999999997</v>
      </c>
      <c r="H125" s="704">
        <v>18.081999999998999</v>
      </c>
      <c r="I125" s="701">
        <v>59.754999999999001</v>
      </c>
      <c r="J125" s="702">
        <v>10.322499999999</v>
      </c>
      <c r="K125" s="705">
        <v>0.90661508117099998</v>
      </c>
    </row>
    <row r="126" spans="1:11" ht="14.45" customHeight="1" thickBot="1" x14ac:dyDescent="0.25">
      <c r="A126" s="725" t="s">
        <v>447</v>
      </c>
      <c r="B126" s="701">
        <v>0</v>
      </c>
      <c r="C126" s="701">
        <v>52.25</v>
      </c>
      <c r="D126" s="702">
        <v>52.25</v>
      </c>
      <c r="E126" s="711" t="s">
        <v>329</v>
      </c>
      <c r="F126" s="701">
        <v>22.94</v>
      </c>
      <c r="G126" s="702">
        <v>17.204999999999998</v>
      </c>
      <c r="H126" s="704">
        <v>1.4999999999989999</v>
      </c>
      <c r="I126" s="701">
        <v>36.75</v>
      </c>
      <c r="J126" s="702">
        <v>19.545000000000002</v>
      </c>
      <c r="K126" s="705">
        <v>1.6020052310370001</v>
      </c>
    </row>
    <row r="127" spans="1:11" ht="14.45" customHeight="1" thickBot="1" x14ac:dyDescent="0.25">
      <c r="A127" s="723" t="s">
        <v>448</v>
      </c>
      <c r="B127" s="701">
        <v>0</v>
      </c>
      <c r="C127" s="701">
        <v>52.25</v>
      </c>
      <c r="D127" s="702">
        <v>52.25</v>
      </c>
      <c r="E127" s="711" t="s">
        <v>329</v>
      </c>
      <c r="F127" s="701">
        <v>22.94</v>
      </c>
      <c r="G127" s="702">
        <v>17.204999999999998</v>
      </c>
      <c r="H127" s="704">
        <v>1.4999999999989999</v>
      </c>
      <c r="I127" s="701">
        <v>36.75</v>
      </c>
      <c r="J127" s="702">
        <v>19.545000000000002</v>
      </c>
      <c r="K127" s="705">
        <v>1.6020052310370001</v>
      </c>
    </row>
    <row r="128" spans="1:11" ht="14.45" customHeight="1" thickBot="1" x14ac:dyDescent="0.25">
      <c r="A128" s="721" t="s">
        <v>449</v>
      </c>
      <c r="B128" s="701">
        <v>9566.58</v>
      </c>
      <c r="C128" s="701">
        <v>9520.1012500000106</v>
      </c>
      <c r="D128" s="702">
        <v>-46.478749999983002</v>
      </c>
      <c r="E128" s="703">
        <v>0.995141550062</v>
      </c>
      <c r="F128" s="701">
        <v>9810.0199999999895</v>
      </c>
      <c r="G128" s="702">
        <v>7357.5149999999903</v>
      </c>
      <c r="H128" s="704">
        <v>656.46684999999695</v>
      </c>
      <c r="I128" s="701">
        <v>6727.5642799999896</v>
      </c>
      <c r="J128" s="702">
        <v>-629.95072000000198</v>
      </c>
      <c r="K128" s="705">
        <v>0.68578497087599999</v>
      </c>
    </row>
    <row r="129" spans="1:11" ht="14.45" customHeight="1" thickBot="1" x14ac:dyDescent="0.25">
      <c r="A129" s="722" t="s">
        <v>450</v>
      </c>
      <c r="B129" s="706">
        <v>2532.3300000000099</v>
      </c>
      <c r="C129" s="706">
        <v>2520.0309999999999</v>
      </c>
      <c r="D129" s="707">
        <v>-12.298999999999999</v>
      </c>
      <c r="E129" s="713">
        <v>0.99514320803300005</v>
      </c>
      <c r="F129" s="706">
        <v>2596.77</v>
      </c>
      <c r="G129" s="707">
        <v>1947.5775000000001</v>
      </c>
      <c r="H129" s="709">
        <v>174.79799999999901</v>
      </c>
      <c r="I129" s="706">
        <v>1784.4739999999999</v>
      </c>
      <c r="J129" s="707">
        <v>-163.10349999999801</v>
      </c>
      <c r="K129" s="714">
        <v>0.68718985508899999</v>
      </c>
    </row>
    <row r="130" spans="1:11" ht="14.45" customHeight="1" thickBot="1" x14ac:dyDescent="0.25">
      <c r="A130" s="723" t="s">
        <v>451</v>
      </c>
      <c r="B130" s="701">
        <v>2532.3300000000099</v>
      </c>
      <c r="C130" s="701">
        <v>2520.0309999999999</v>
      </c>
      <c r="D130" s="702">
        <v>-12.298999999999999</v>
      </c>
      <c r="E130" s="703">
        <v>0.99514320803300005</v>
      </c>
      <c r="F130" s="701">
        <v>2596.77</v>
      </c>
      <c r="G130" s="702">
        <v>1947.5775000000001</v>
      </c>
      <c r="H130" s="704">
        <v>174.79799999999901</v>
      </c>
      <c r="I130" s="701">
        <v>1784.4739999999999</v>
      </c>
      <c r="J130" s="702">
        <v>-163.10349999999801</v>
      </c>
      <c r="K130" s="705">
        <v>0.68718985508899999</v>
      </c>
    </row>
    <row r="131" spans="1:11" ht="14.45" customHeight="1" thickBot="1" x14ac:dyDescent="0.25">
      <c r="A131" s="722" t="s">
        <v>452</v>
      </c>
      <c r="B131" s="706">
        <v>7034.24999999999</v>
      </c>
      <c r="C131" s="706">
        <v>7000.0702500000098</v>
      </c>
      <c r="D131" s="707">
        <v>-34.179749999979002</v>
      </c>
      <c r="E131" s="713">
        <v>0.995140953193</v>
      </c>
      <c r="F131" s="706">
        <v>7213.25</v>
      </c>
      <c r="G131" s="707">
        <v>5409.9375</v>
      </c>
      <c r="H131" s="709">
        <v>481.66884999999797</v>
      </c>
      <c r="I131" s="706">
        <v>4943.0902800000003</v>
      </c>
      <c r="J131" s="707">
        <v>-466.84722000000102</v>
      </c>
      <c r="K131" s="714">
        <v>0.68527921256000002</v>
      </c>
    </row>
    <row r="132" spans="1:11" ht="14.45" customHeight="1" thickBot="1" x14ac:dyDescent="0.25">
      <c r="A132" s="723" t="s">
        <v>453</v>
      </c>
      <c r="B132" s="701">
        <v>7034.24999999999</v>
      </c>
      <c r="C132" s="701">
        <v>7000.0702500000098</v>
      </c>
      <c r="D132" s="702">
        <v>-34.179749999979002</v>
      </c>
      <c r="E132" s="703">
        <v>0.995140953193</v>
      </c>
      <c r="F132" s="701">
        <v>7213.25</v>
      </c>
      <c r="G132" s="702">
        <v>5409.9375</v>
      </c>
      <c r="H132" s="704">
        <v>481.66884999999797</v>
      </c>
      <c r="I132" s="701">
        <v>4943.0902800000003</v>
      </c>
      <c r="J132" s="702">
        <v>-466.84722000000102</v>
      </c>
      <c r="K132" s="705">
        <v>0.68527921256000002</v>
      </c>
    </row>
    <row r="133" spans="1:11" ht="14.45" customHeight="1" thickBot="1" x14ac:dyDescent="0.25">
      <c r="A133" s="721" t="s">
        <v>454</v>
      </c>
      <c r="B133" s="701">
        <v>0</v>
      </c>
      <c r="C133" s="701">
        <v>0</v>
      </c>
      <c r="D133" s="702">
        <v>0</v>
      </c>
      <c r="E133" s="703">
        <v>1</v>
      </c>
      <c r="F133" s="701">
        <v>120.767094</v>
      </c>
      <c r="G133" s="702">
        <v>90.575320500000004</v>
      </c>
      <c r="H133" s="704">
        <v>0</v>
      </c>
      <c r="I133" s="701">
        <v>0</v>
      </c>
      <c r="J133" s="702">
        <v>-90.575320500000004</v>
      </c>
      <c r="K133" s="705">
        <v>0</v>
      </c>
    </row>
    <row r="134" spans="1:11" ht="14.45" customHeight="1" thickBot="1" x14ac:dyDescent="0.25">
      <c r="A134" s="722" t="s">
        <v>455</v>
      </c>
      <c r="B134" s="706">
        <v>0</v>
      </c>
      <c r="C134" s="706">
        <v>0</v>
      </c>
      <c r="D134" s="707">
        <v>0</v>
      </c>
      <c r="E134" s="713">
        <v>1</v>
      </c>
      <c r="F134" s="706">
        <v>120.767094</v>
      </c>
      <c r="G134" s="707">
        <v>90.575320500000004</v>
      </c>
      <c r="H134" s="709">
        <v>0</v>
      </c>
      <c r="I134" s="706">
        <v>0</v>
      </c>
      <c r="J134" s="707">
        <v>-90.575320500000004</v>
      </c>
      <c r="K134" s="714">
        <v>0</v>
      </c>
    </row>
    <row r="135" spans="1:11" ht="14.45" customHeight="1" thickBot="1" x14ac:dyDescent="0.25">
      <c r="A135" s="723" t="s">
        <v>456</v>
      </c>
      <c r="B135" s="701">
        <v>0</v>
      </c>
      <c r="C135" s="701">
        <v>0</v>
      </c>
      <c r="D135" s="702">
        <v>0</v>
      </c>
      <c r="E135" s="703">
        <v>1</v>
      </c>
      <c r="F135" s="701">
        <v>120.767094</v>
      </c>
      <c r="G135" s="702">
        <v>90.575320500000004</v>
      </c>
      <c r="H135" s="704">
        <v>0</v>
      </c>
      <c r="I135" s="701">
        <v>0</v>
      </c>
      <c r="J135" s="702">
        <v>-90.575320500000004</v>
      </c>
      <c r="K135" s="705">
        <v>0</v>
      </c>
    </row>
    <row r="136" spans="1:11" ht="14.45" customHeight="1" thickBot="1" x14ac:dyDescent="0.25">
      <c r="A136" s="721" t="s">
        <v>457</v>
      </c>
      <c r="B136" s="701">
        <v>562.74000000000206</v>
      </c>
      <c r="C136" s="701">
        <v>559.27100000000098</v>
      </c>
      <c r="D136" s="702">
        <v>-3.469000000001</v>
      </c>
      <c r="E136" s="703">
        <v>0.99383551906699996</v>
      </c>
      <c r="F136" s="701">
        <v>577.969999999999</v>
      </c>
      <c r="G136" s="702">
        <v>433.47750000000002</v>
      </c>
      <c r="H136" s="704">
        <v>38.882979999999002</v>
      </c>
      <c r="I136" s="701">
        <v>394.74522999999999</v>
      </c>
      <c r="J136" s="702">
        <v>-38.732269999998998</v>
      </c>
      <c r="K136" s="705">
        <v>0.68298567399599996</v>
      </c>
    </row>
    <row r="137" spans="1:11" ht="14.45" customHeight="1" thickBot="1" x14ac:dyDescent="0.25">
      <c r="A137" s="722" t="s">
        <v>458</v>
      </c>
      <c r="B137" s="706">
        <v>562.74000000000206</v>
      </c>
      <c r="C137" s="706">
        <v>559.27100000000098</v>
      </c>
      <c r="D137" s="707">
        <v>-3.469000000001</v>
      </c>
      <c r="E137" s="713">
        <v>0.99383551906699996</v>
      </c>
      <c r="F137" s="706">
        <v>577.969999999999</v>
      </c>
      <c r="G137" s="707">
        <v>433.47750000000002</v>
      </c>
      <c r="H137" s="709">
        <v>38.882979999999002</v>
      </c>
      <c r="I137" s="706">
        <v>394.74522999999999</v>
      </c>
      <c r="J137" s="707">
        <v>-38.732269999998998</v>
      </c>
      <c r="K137" s="714">
        <v>0.68298567399599996</v>
      </c>
    </row>
    <row r="138" spans="1:11" ht="14.45" customHeight="1" thickBot="1" x14ac:dyDescent="0.25">
      <c r="A138" s="723" t="s">
        <v>459</v>
      </c>
      <c r="B138" s="701">
        <v>562.74000000000206</v>
      </c>
      <c r="C138" s="701">
        <v>559.27100000000098</v>
      </c>
      <c r="D138" s="702">
        <v>-3.469000000001</v>
      </c>
      <c r="E138" s="703">
        <v>0.99383551906699996</v>
      </c>
      <c r="F138" s="701">
        <v>577.969999999999</v>
      </c>
      <c r="G138" s="702">
        <v>433.47750000000002</v>
      </c>
      <c r="H138" s="704">
        <v>38.882979999999002</v>
      </c>
      <c r="I138" s="701">
        <v>394.74522999999999</v>
      </c>
      <c r="J138" s="702">
        <v>-38.732269999998998</v>
      </c>
      <c r="K138" s="705">
        <v>0.68298567399599996</v>
      </c>
    </row>
    <row r="139" spans="1:11" ht="14.45" customHeight="1" thickBot="1" x14ac:dyDescent="0.25">
      <c r="A139" s="720" t="s">
        <v>460</v>
      </c>
      <c r="B139" s="701">
        <v>29.840298152475999</v>
      </c>
      <c r="C139" s="701">
        <v>87.424449999999993</v>
      </c>
      <c r="D139" s="702">
        <v>57.584151847523998</v>
      </c>
      <c r="E139" s="703">
        <v>2.9297445204220001</v>
      </c>
      <c r="F139" s="701">
        <v>0</v>
      </c>
      <c r="G139" s="702">
        <v>0</v>
      </c>
      <c r="H139" s="704">
        <v>5.2399999999990001</v>
      </c>
      <c r="I139" s="701">
        <v>49.357699999998999</v>
      </c>
      <c r="J139" s="702">
        <v>49.357699999998999</v>
      </c>
      <c r="K139" s="712" t="s">
        <v>329</v>
      </c>
    </row>
    <row r="140" spans="1:11" ht="14.45" customHeight="1" thickBot="1" x14ac:dyDescent="0.25">
      <c r="A140" s="721" t="s">
        <v>461</v>
      </c>
      <c r="B140" s="701">
        <v>29.840298152475999</v>
      </c>
      <c r="C140" s="701">
        <v>87.424449999999993</v>
      </c>
      <c r="D140" s="702">
        <v>57.584151847523998</v>
      </c>
      <c r="E140" s="703">
        <v>2.9297445204220001</v>
      </c>
      <c r="F140" s="701">
        <v>0</v>
      </c>
      <c r="G140" s="702">
        <v>0</v>
      </c>
      <c r="H140" s="704">
        <v>5.2399999999990001</v>
      </c>
      <c r="I140" s="701">
        <v>49.357699999998999</v>
      </c>
      <c r="J140" s="702">
        <v>49.357699999998999</v>
      </c>
      <c r="K140" s="712" t="s">
        <v>329</v>
      </c>
    </row>
    <row r="141" spans="1:11" ht="14.45" customHeight="1" thickBot="1" x14ac:dyDescent="0.25">
      <c r="A141" s="722" t="s">
        <v>462</v>
      </c>
      <c r="B141" s="706">
        <v>11.666235907946</v>
      </c>
      <c r="C141" s="706">
        <v>28.244450000000001</v>
      </c>
      <c r="D141" s="707">
        <v>16.578214092052999</v>
      </c>
      <c r="E141" s="713">
        <v>2.4210422472899999</v>
      </c>
      <c r="F141" s="706">
        <v>0</v>
      </c>
      <c r="G141" s="707">
        <v>0</v>
      </c>
      <c r="H141" s="709">
        <v>2.639999999999</v>
      </c>
      <c r="I141" s="706">
        <v>24.907699999999998</v>
      </c>
      <c r="J141" s="707">
        <v>24.907699999999998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19.257449999999999</v>
      </c>
      <c r="D142" s="702">
        <v>19.257449999999999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5.0677000000000003</v>
      </c>
      <c r="J142" s="702">
        <v>5.0677000000000003</v>
      </c>
      <c r="K142" s="712" t="s">
        <v>329</v>
      </c>
    </row>
    <row r="143" spans="1:11" ht="14.45" customHeight="1" thickBot="1" x14ac:dyDescent="0.2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2.639999999999</v>
      </c>
      <c r="I143" s="701">
        <v>2.639999999999</v>
      </c>
      <c r="J143" s="702">
        <v>2.639999999999</v>
      </c>
      <c r="K143" s="712" t="s">
        <v>369</v>
      </c>
    </row>
    <row r="144" spans="1:11" ht="14.45" customHeight="1" thickBot="1" x14ac:dyDescent="0.25">
      <c r="A144" s="723" t="s">
        <v>465</v>
      </c>
      <c r="B144" s="701">
        <v>0</v>
      </c>
      <c r="C144" s="701">
        <v>3.8719999999999999</v>
      </c>
      <c r="D144" s="702">
        <v>3.8719999999999999</v>
      </c>
      <c r="E144" s="711" t="s">
        <v>369</v>
      </c>
      <c r="F144" s="701">
        <v>0</v>
      </c>
      <c r="G144" s="702">
        <v>0</v>
      </c>
      <c r="H144" s="704">
        <v>0</v>
      </c>
      <c r="I144" s="701">
        <v>5</v>
      </c>
      <c r="J144" s="702">
        <v>5</v>
      </c>
      <c r="K144" s="712" t="s">
        <v>329</v>
      </c>
    </row>
    <row r="145" spans="1:11" ht="14.45" customHeight="1" thickBot="1" x14ac:dyDescent="0.25">
      <c r="A145" s="723" t="s">
        <v>466</v>
      </c>
      <c r="B145" s="701">
        <v>0</v>
      </c>
      <c r="C145" s="701">
        <v>4.2350000000000003</v>
      </c>
      <c r="D145" s="702">
        <v>4.2350000000000003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12.2</v>
      </c>
      <c r="J145" s="702">
        <v>12.2</v>
      </c>
      <c r="K145" s="712" t="s">
        <v>329</v>
      </c>
    </row>
    <row r="146" spans="1:11" ht="14.45" customHeight="1" thickBot="1" x14ac:dyDescent="0.25">
      <c r="A146" s="723" t="s">
        <v>467</v>
      </c>
      <c r="B146" s="701">
        <v>0</v>
      </c>
      <c r="C146" s="701">
        <v>0.88</v>
      </c>
      <c r="D146" s="702">
        <v>0.88</v>
      </c>
      <c r="E146" s="711" t="s">
        <v>369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5" customHeight="1" thickBot="1" x14ac:dyDescent="0.25">
      <c r="A147" s="723" t="s">
        <v>468</v>
      </c>
      <c r="B147" s="701">
        <v>11.666235907946</v>
      </c>
      <c r="C147" s="701">
        <v>0</v>
      </c>
      <c r="D147" s="702">
        <v>-11.666235907946</v>
      </c>
      <c r="E147" s="703">
        <v>0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05">
        <v>0</v>
      </c>
    </row>
    <row r="148" spans="1:11" ht="14.45" customHeight="1" thickBot="1" x14ac:dyDescent="0.25">
      <c r="A148" s="725" t="s">
        <v>469</v>
      </c>
      <c r="B148" s="701">
        <v>18.174062244529001</v>
      </c>
      <c r="C148" s="701">
        <v>35.85</v>
      </c>
      <c r="D148" s="702">
        <v>17.675937755469999</v>
      </c>
      <c r="E148" s="703">
        <v>1.972591461261</v>
      </c>
      <c r="F148" s="701">
        <v>0</v>
      </c>
      <c r="G148" s="702">
        <v>0</v>
      </c>
      <c r="H148" s="704">
        <v>2.599999999999</v>
      </c>
      <c r="I148" s="701">
        <v>22.549999999998999</v>
      </c>
      <c r="J148" s="702">
        <v>22.549999999998999</v>
      </c>
      <c r="K148" s="712" t="s">
        <v>329</v>
      </c>
    </row>
    <row r="149" spans="1:11" ht="14.45" customHeight="1" thickBot="1" x14ac:dyDescent="0.25">
      <c r="A149" s="723" t="s">
        <v>470</v>
      </c>
      <c r="B149" s="701">
        <v>18.174062244529001</v>
      </c>
      <c r="C149" s="701">
        <v>35.85</v>
      </c>
      <c r="D149" s="702">
        <v>17.675937755469999</v>
      </c>
      <c r="E149" s="703">
        <v>1.972591461261</v>
      </c>
      <c r="F149" s="701">
        <v>0</v>
      </c>
      <c r="G149" s="702">
        <v>0</v>
      </c>
      <c r="H149" s="704">
        <v>2.599999999999</v>
      </c>
      <c r="I149" s="701">
        <v>22.549999999998999</v>
      </c>
      <c r="J149" s="702">
        <v>22.549999999998999</v>
      </c>
      <c r="K149" s="712" t="s">
        <v>329</v>
      </c>
    </row>
    <row r="150" spans="1:11" ht="14.45" customHeight="1" thickBot="1" x14ac:dyDescent="0.25">
      <c r="A150" s="725" t="s">
        <v>471</v>
      </c>
      <c r="B150" s="701">
        <v>0</v>
      </c>
      <c r="C150" s="701">
        <v>4.6500000000000004</v>
      </c>
      <c r="D150" s="702">
        <v>4.6500000000000004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1.9</v>
      </c>
      <c r="J150" s="702">
        <v>1.9</v>
      </c>
      <c r="K150" s="712" t="s">
        <v>329</v>
      </c>
    </row>
    <row r="151" spans="1:11" ht="14.45" customHeight="1" thickBot="1" x14ac:dyDescent="0.25">
      <c r="A151" s="723" t="s">
        <v>472</v>
      </c>
      <c r="B151" s="701">
        <v>0</v>
      </c>
      <c r="C151" s="701">
        <v>4.6500000000000004</v>
      </c>
      <c r="D151" s="702">
        <v>4.6500000000000004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1.9</v>
      </c>
      <c r="J151" s="702">
        <v>1.9</v>
      </c>
      <c r="K151" s="712" t="s">
        <v>329</v>
      </c>
    </row>
    <row r="152" spans="1:11" ht="14.45" customHeight="1" thickBot="1" x14ac:dyDescent="0.25">
      <c r="A152" s="725" t="s">
        <v>473</v>
      </c>
      <c r="B152" s="701">
        <v>0</v>
      </c>
      <c r="C152" s="701">
        <v>18.68</v>
      </c>
      <c r="D152" s="702">
        <v>18.68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18.68</v>
      </c>
      <c r="D153" s="702">
        <v>18.68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0" t="s">
        <v>475</v>
      </c>
      <c r="B154" s="701">
        <v>1314.9302145762399</v>
      </c>
      <c r="C154" s="701">
        <v>3587.9643600000099</v>
      </c>
      <c r="D154" s="702">
        <v>2273.03414542377</v>
      </c>
      <c r="E154" s="703">
        <v>2.7286348128790001</v>
      </c>
      <c r="F154" s="701">
        <v>2127.99999999998</v>
      </c>
      <c r="G154" s="702">
        <v>1595.99999999998</v>
      </c>
      <c r="H154" s="704">
        <v>189.718019999999</v>
      </c>
      <c r="I154" s="701">
        <v>1941.22379</v>
      </c>
      <c r="J154" s="702">
        <v>345.22379000001399</v>
      </c>
      <c r="K154" s="705">
        <v>0.91222922462400002</v>
      </c>
    </row>
    <row r="155" spans="1:11" ht="14.45" customHeight="1" thickBot="1" x14ac:dyDescent="0.25">
      <c r="A155" s="721" t="s">
        <v>476</v>
      </c>
      <c r="B155" s="701">
        <v>344.93021457623598</v>
      </c>
      <c r="C155" s="701">
        <v>456.770000000001</v>
      </c>
      <c r="D155" s="702">
        <v>111.83978542376499</v>
      </c>
      <c r="E155" s="703">
        <v>1.3242388770169999</v>
      </c>
      <c r="F155" s="701">
        <v>1481.99999999998</v>
      </c>
      <c r="G155" s="702">
        <v>1111.49999999998</v>
      </c>
      <c r="H155" s="704">
        <v>189.718019999999</v>
      </c>
      <c r="I155" s="701">
        <v>1397.56602</v>
      </c>
      <c r="J155" s="702">
        <v>286.06602000001499</v>
      </c>
      <c r="K155" s="705">
        <v>0.94302700404799999</v>
      </c>
    </row>
    <row r="156" spans="1:11" ht="14.45" customHeight="1" thickBot="1" x14ac:dyDescent="0.25">
      <c r="A156" s="722" t="s">
        <v>477</v>
      </c>
      <c r="B156" s="706">
        <v>344.93021457623598</v>
      </c>
      <c r="C156" s="706">
        <v>434.69000000000102</v>
      </c>
      <c r="D156" s="707">
        <v>89.759785423764001</v>
      </c>
      <c r="E156" s="713">
        <v>1.2602259286969999</v>
      </c>
      <c r="F156" s="706">
        <v>1481.99999999998</v>
      </c>
      <c r="G156" s="707">
        <v>1111.49999999998</v>
      </c>
      <c r="H156" s="709">
        <v>189.718019999999</v>
      </c>
      <c r="I156" s="706">
        <v>1391.2790199999999</v>
      </c>
      <c r="J156" s="707">
        <v>279.77902000001501</v>
      </c>
      <c r="K156" s="714">
        <v>0.93878476383200005</v>
      </c>
    </row>
    <row r="157" spans="1:11" ht="14.45" customHeight="1" thickBot="1" x14ac:dyDescent="0.25">
      <c r="A157" s="723" t="s">
        <v>478</v>
      </c>
      <c r="B157" s="701">
        <v>160.21684432760199</v>
      </c>
      <c r="C157" s="701">
        <v>218.477000000001</v>
      </c>
      <c r="D157" s="702">
        <v>58.260155672398</v>
      </c>
      <c r="E157" s="703">
        <v>1.3636331492910001</v>
      </c>
      <c r="F157" s="701">
        <v>911.99999999998704</v>
      </c>
      <c r="G157" s="702">
        <v>683.99999999999</v>
      </c>
      <c r="H157" s="704">
        <v>73.216949999999002</v>
      </c>
      <c r="I157" s="701">
        <v>678.30471999999895</v>
      </c>
      <c r="J157" s="702">
        <v>-5.6952799999900003</v>
      </c>
      <c r="K157" s="705">
        <v>0.74375517543799996</v>
      </c>
    </row>
    <row r="158" spans="1:11" ht="14.45" customHeight="1" thickBot="1" x14ac:dyDescent="0.25">
      <c r="A158" s="723" t="s">
        <v>479</v>
      </c>
      <c r="B158" s="701">
        <v>124.41259451069899</v>
      </c>
      <c r="C158" s="701">
        <v>137.26900000000001</v>
      </c>
      <c r="D158" s="702">
        <v>12.8564054893</v>
      </c>
      <c r="E158" s="703">
        <v>1.103336848973</v>
      </c>
      <c r="F158" s="701">
        <v>151.99999999999801</v>
      </c>
      <c r="G158" s="702">
        <v>113.999999999998</v>
      </c>
      <c r="H158" s="704">
        <v>81.486999999999</v>
      </c>
      <c r="I158" s="701">
        <v>397.188999999999</v>
      </c>
      <c r="J158" s="702">
        <v>283.18900000000099</v>
      </c>
      <c r="K158" s="705">
        <v>2.6130855263149999</v>
      </c>
    </row>
    <row r="159" spans="1:11" ht="14.45" customHeight="1" thickBot="1" x14ac:dyDescent="0.25">
      <c r="A159" s="723" t="s">
        <v>480</v>
      </c>
      <c r="B159" s="701">
        <v>0</v>
      </c>
      <c r="C159" s="701">
        <v>3.4380000000000002</v>
      </c>
      <c r="D159" s="702">
        <v>3.4380000000000002</v>
      </c>
      <c r="E159" s="711" t="s">
        <v>369</v>
      </c>
      <c r="F159" s="701">
        <v>13.999999999999</v>
      </c>
      <c r="G159" s="702">
        <v>10.499999999999</v>
      </c>
      <c r="H159" s="704">
        <v>2.135999999999</v>
      </c>
      <c r="I159" s="701">
        <v>14.273999999999999</v>
      </c>
      <c r="J159" s="702">
        <v>3.774</v>
      </c>
      <c r="K159" s="705">
        <v>1.019571428571</v>
      </c>
    </row>
    <row r="160" spans="1:11" ht="14.45" customHeight="1" thickBot="1" x14ac:dyDescent="0.25">
      <c r="A160" s="723" t="s">
        <v>481</v>
      </c>
      <c r="B160" s="701">
        <v>46.548713029988001</v>
      </c>
      <c r="C160" s="701">
        <v>75.099999999999994</v>
      </c>
      <c r="D160" s="702">
        <v>28.551286970010999</v>
      </c>
      <c r="E160" s="703">
        <v>1.613363616554</v>
      </c>
      <c r="F160" s="701">
        <v>403.99999999999397</v>
      </c>
      <c r="G160" s="702">
        <v>302.99999999999602</v>
      </c>
      <c r="H160" s="704">
        <v>32.878069999998999</v>
      </c>
      <c r="I160" s="701">
        <v>301.51130000000001</v>
      </c>
      <c r="J160" s="702">
        <v>-1.4886999999949999</v>
      </c>
      <c r="K160" s="705">
        <v>0.74631509900899995</v>
      </c>
    </row>
    <row r="161" spans="1:11" ht="14.45" customHeight="1" thickBot="1" x14ac:dyDescent="0.25">
      <c r="A161" s="723" t="s">
        <v>482</v>
      </c>
      <c r="B161" s="701">
        <v>5.9599356774460004</v>
      </c>
      <c r="C161" s="701">
        <v>0</v>
      </c>
      <c r="D161" s="702">
        <v>-5.9599356774460004</v>
      </c>
      <c r="E161" s="703">
        <v>0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05">
        <v>0</v>
      </c>
    </row>
    <row r="162" spans="1:11" ht="14.45" customHeight="1" thickBot="1" x14ac:dyDescent="0.25">
      <c r="A162" s="723" t="s">
        <v>483</v>
      </c>
      <c r="B162" s="701">
        <v>7.7921270304989996</v>
      </c>
      <c r="C162" s="701">
        <v>0.40600000000000003</v>
      </c>
      <c r="D162" s="702">
        <v>-7.3861270304989999</v>
      </c>
      <c r="E162" s="703">
        <v>5.2103873358999998E-2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2" t="s">
        <v>484</v>
      </c>
      <c r="B163" s="706">
        <v>0</v>
      </c>
      <c r="C163" s="706">
        <v>22.08</v>
      </c>
      <c r="D163" s="707">
        <v>22.08</v>
      </c>
      <c r="E163" s="708" t="s">
        <v>369</v>
      </c>
      <c r="F163" s="706">
        <v>0</v>
      </c>
      <c r="G163" s="707">
        <v>0</v>
      </c>
      <c r="H163" s="709">
        <v>0</v>
      </c>
      <c r="I163" s="706">
        <v>6.2869999999989998</v>
      </c>
      <c r="J163" s="707">
        <v>6.2869999999989998</v>
      </c>
      <c r="K163" s="710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4.0019999999999998</v>
      </c>
      <c r="D164" s="702">
        <v>4.0019999999999998</v>
      </c>
      <c r="E164" s="711" t="s">
        <v>369</v>
      </c>
      <c r="F164" s="701">
        <v>0</v>
      </c>
      <c r="G164" s="702">
        <v>0</v>
      </c>
      <c r="H164" s="704">
        <v>0</v>
      </c>
      <c r="I164" s="701">
        <v>6.2869999999989998</v>
      </c>
      <c r="J164" s="702">
        <v>6.2869999999989998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5.9690000000000003</v>
      </c>
      <c r="D165" s="702">
        <v>5.9690000000000003</v>
      </c>
      <c r="E165" s="711" t="s">
        <v>369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12.109</v>
      </c>
      <c r="D166" s="702">
        <v>12.109</v>
      </c>
      <c r="E166" s="711" t="s">
        <v>369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21" t="s">
        <v>488</v>
      </c>
      <c r="B167" s="701">
        <v>970</v>
      </c>
      <c r="C167" s="701">
        <v>3131.19436000001</v>
      </c>
      <c r="D167" s="702">
        <v>2161.19436000001</v>
      </c>
      <c r="E167" s="703">
        <v>3.2280354226800001</v>
      </c>
      <c r="F167" s="701">
        <v>646</v>
      </c>
      <c r="G167" s="702">
        <v>484.5</v>
      </c>
      <c r="H167" s="704">
        <v>0</v>
      </c>
      <c r="I167" s="701">
        <v>543.657769999999</v>
      </c>
      <c r="J167" s="702">
        <v>59.157769999998997</v>
      </c>
      <c r="K167" s="705">
        <v>0.84157549535599996</v>
      </c>
    </row>
    <row r="168" spans="1:11" ht="14.45" customHeight="1" thickBot="1" x14ac:dyDescent="0.25">
      <c r="A168" s="722" t="s">
        <v>489</v>
      </c>
      <c r="B168" s="706">
        <v>970</v>
      </c>
      <c r="C168" s="706">
        <v>1129.0697</v>
      </c>
      <c r="D168" s="707">
        <v>159.069700000003</v>
      </c>
      <c r="E168" s="713">
        <v>1.163989381443</v>
      </c>
      <c r="F168" s="706">
        <v>646</v>
      </c>
      <c r="G168" s="707">
        <v>484.5</v>
      </c>
      <c r="H168" s="709">
        <v>0</v>
      </c>
      <c r="I168" s="706">
        <v>539.18076999999903</v>
      </c>
      <c r="J168" s="707">
        <v>54.680769999999001</v>
      </c>
      <c r="K168" s="714">
        <v>0.83464515479800006</v>
      </c>
    </row>
    <row r="169" spans="1:11" ht="14.45" customHeight="1" thickBot="1" x14ac:dyDescent="0.25">
      <c r="A169" s="723" t="s">
        <v>490</v>
      </c>
      <c r="B169" s="701">
        <v>970</v>
      </c>
      <c r="C169" s="701">
        <v>1113.6967</v>
      </c>
      <c r="D169" s="702">
        <v>143.69670000000201</v>
      </c>
      <c r="E169" s="703">
        <v>1.1481409278350001</v>
      </c>
      <c r="F169" s="701">
        <v>646</v>
      </c>
      <c r="G169" s="702">
        <v>484.5</v>
      </c>
      <c r="H169" s="704">
        <v>0</v>
      </c>
      <c r="I169" s="701">
        <v>519.33676999999898</v>
      </c>
      <c r="J169" s="702">
        <v>34.836769999998999</v>
      </c>
      <c r="K169" s="705">
        <v>0.80392688854399996</v>
      </c>
    </row>
    <row r="170" spans="1:11" ht="14.45" customHeight="1" thickBot="1" x14ac:dyDescent="0.25">
      <c r="A170" s="723" t="s">
        <v>491</v>
      </c>
      <c r="B170" s="701">
        <v>0</v>
      </c>
      <c r="C170" s="701">
        <v>15.372999999999999</v>
      </c>
      <c r="D170" s="702">
        <v>15.372999999999999</v>
      </c>
      <c r="E170" s="711" t="s">
        <v>369</v>
      </c>
      <c r="F170" s="701">
        <v>0</v>
      </c>
      <c r="G170" s="702">
        <v>0</v>
      </c>
      <c r="H170" s="704">
        <v>0</v>
      </c>
      <c r="I170" s="701">
        <v>19.844000000000001</v>
      </c>
      <c r="J170" s="702">
        <v>19.844000000000001</v>
      </c>
      <c r="K170" s="712" t="s">
        <v>329</v>
      </c>
    </row>
    <row r="171" spans="1:11" ht="14.45" customHeight="1" thickBot="1" x14ac:dyDescent="0.25">
      <c r="A171" s="722" t="s">
        <v>492</v>
      </c>
      <c r="B171" s="706">
        <v>0</v>
      </c>
      <c r="C171" s="706">
        <v>52.867319999999999</v>
      </c>
      <c r="D171" s="707">
        <v>52.867319999999999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5" customHeight="1" thickBot="1" x14ac:dyDescent="0.25">
      <c r="A172" s="723" t="s">
        <v>493</v>
      </c>
      <c r="B172" s="701">
        <v>0</v>
      </c>
      <c r="C172" s="701">
        <v>29.645</v>
      </c>
      <c r="D172" s="702">
        <v>29.645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23.22232</v>
      </c>
      <c r="D173" s="702">
        <v>23.22232</v>
      </c>
      <c r="E173" s="711" t="s">
        <v>369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5" customHeight="1" thickBot="1" x14ac:dyDescent="0.25">
      <c r="A174" s="722" t="s">
        <v>495</v>
      </c>
      <c r="B174" s="706">
        <v>0</v>
      </c>
      <c r="C174" s="706">
        <v>16.722200000000001</v>
      </c>
      <c r="D174" s="707">
        <v>16.722200000000001</v>
      </c>
      <c r="E174" s="708" t="s">
        <v>369</v>
      </c>
      <c r="F174" s="706">
        <v>0</v>
      </c>
      <c r="G174" s="707">
        <v>0</v>
      </c>
      <c r="H174" s="709">
        <v>0</v>
      </c>
      <c r="I174" s="706">
        <v>4.4770000000000003</v>
      </c>
      <c r="J174" s="707">
        <v>4.4770000000000003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16.722200000000001</v>
      </c>
      <c r="D175" s="702">
        <v>16.722200000000001</v>
      </c>
      <c r="E175" s="711" t="s">
        <v>369</v>
      </c>
      <c r="F175" s="701">
        <v>0</v>
      </c>
      <c r="G175" s="702">
        <v>0</v>
      </c>
      <c r="H175" s="704">
        <v>0</v>
      </c>
      <c r="I175" s="701">
        <v>4.4770000000000003</v>
      </c>
      <c r="J175" s="702">
        <v>4.4770000000000003</v>
      </c>
      <c r="K175" s="712" t="s">
        <v>329</v>
      </c>
    </row>
    <row r="176" spans="1:11" ht="14.45" customHeight="1" thickBot="1" x14ac:dyDescent="0.25">
      <c r="A176" s="722" t="s">
        <v>497</v>
      </c>
      <c r="B176" s="706">
        <v>0</v>
      </c>
      <c r="C176" s="706">
        <v>1758.8033700000001</v>
      </c>
      <c r="D176" s="707">
        <v>1758.8033700000001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1758.8033700000001</v>
      </c>
      <c r="D177" s="702">
        <v>1758.8033700000001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2" t="s">
        <v>499</v>
      </c>
      <c r="B178" s="706">
        <v>0</v>
      </c>
      <c r="C178" s="706">
        <v>173.73177000000001</v>
      </c>
      <c r="D178" s="707">
        <v>173.73177000000001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168.5651</v>
      </c>
      <c r="D179" s="702">
        <v>168.5651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5.1666699999999999</v>
      </c>
      <c r="D180" s="702">
        <v>5.1666699999999999</v>
      </c>
      <c r="E180" s="711" t="s">
        <v>369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19" t="s">
        <v>502</v>
      </c>
      <c r="B181" s="701">
        <v>20844.821097260101</v>
      </c>
      <c r="C181" s="701">
        <v>32111.295730000002</v>
      </c>
      <c r="D181" s="702">
        <v>11266.474632739901</v>
      </c>
      <c r="E181" s="703">
        <v>1.5404927478229999</v>
      </c>
      <c r="F181" s="701">
        <v>25967.9203750126</v>
      </c>
      <c r="G181" s="702">
        <v>19475.940281259402</v>
      </c>
      <c r="H181" s="704">
        <v>3669.8712500000001</v>
      </c>
      <c r="I181" s="701">
        <v>24405.599279999999</v>
      </c>
      <c r="J181" s="702">
        <v>4929.6589987405596</v>
      </c>
      <c r="K181" s="705">
        <v>0.93983649547400006</v>
      </c>
    </row>
    <row r="182" spans="1:11" ht="14.45" customHeight="1" thickBot="1" x14ac:dyDescent="0.25">
      <c r="A182" s="720" t="s">
        <v>503</v>
      </c>
      <c r="B182" s="701">
        <v>20838.270008309999</v>
      </c>
      <c r="C182" s="701">
        <v>31992.252120000001</v>
      </c>
      <c r="D182" s="702">
        <v>11153.98211169</v>
      </c>
      <c r="E182" s="703">
        <v>1.5352643049170001</v>
      </c>
      <c r="F182" s="701">
        <v>25967.9203750126</v>
      </c>
      <c r="G182" s="702">
        <v>19475.940281259402</v>
      </c>
      <c r="H182" s="704">
        <v>3668.3712500000001</v>
      </c>
      <c r="I182" s="701">
        <v>24295.65754</v>
      </c>
      <c r="J182" s="702">
        <v>4819.7172587405603</v>
      </c>
      <c r="K182" s="705">
        <v>0.93560274327399995</v>
      </c>
    </row>
    <row r="183" spans="1:11" ht="14.45" customHeight="1" thickBot="1" x14ac:dyDescent="0.25">
      <c r="A183" s="721" t="s">
        <v>504</v>
      </c>
      <c r="B183" s="701">
        <v>20838.270008309999</v>
      </c>
      <c r="C183" s="701">
        <v>31992.252120000001</v>
      </c>
      <c r="D183" s="702">
        <v>11153.98211169</v>
      </c>
      <c r="E183" s="703">
        <v>1.5352643049170001</v>
      </c>
      <c r="F183" s="701">
        <v>25967.9203750126</v>
      </c>
      <c r="G183" s="702">
        <v>19475.940281259402</v>
      </c>
      <c r="H183" s="704">
        <v>3668.3712500000001</v>
      </c>
      <c r="I183" s="701">
        <v>24295.65754</v>
      </c>
      <c r="J183" s="702">
        <v>4819.7172587405603</v>
      </c>
      <c r="K183" s="705">
        <v>0.93560274327399995</v>
      </c>
    </row>
    <row r="184" spans="1:11" ht="14.45" customHeight="1" thickBot="1" x14ac:dyDescent="0.25">
      <c r="A184" s="722" t="s">
        <v>505</v>
      </c>
      <c r="B184" s="706">
        <v>0.22952670675699999</v>
      </c>
      <c r="C184" s="706">
        <v>2.0019999999999998</v>
      </c>
      <c r="D184" s="707">
        <v>1.772473293242</v>
      </c>
      <c r="E184" s="713">
        <v>8.7222965391879992</v>
      </c>
      <c r="F184" s="706">
        <v>2.0930937299660002</v>
      </c>
      <c r="G184" s="707">
        <v>1.5698202974740001</v>
      </c>
      <c r="H184" s="709">
        <v>0</v>
      </c>
      <c r="I184" s="706">
        <v>0.30199999999999999</v>
      </c>
      <c r="J184" s="707">
        <v>-1.267820297474</v>
      </c>
      <c r="K184" s="714">
        <v>0.144284030703</v>
      </c>
    </row>
    <row r="185" spans="1:11" ht="14.45" customHeight="1" thickBot="1" x14ac:dyDescent="0.25">
      <c r="A185" s="723" t="s">
        <v>506</v>
      </c>
      <c r="B185" s="701">
        <v>0.22952670675699999</v>
      </c>
      <c r="C185" s="701">
        <v>0</v>
      </c>
      <c r="D185" s="702">
        <v>-0.22952670675699999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9</v>
      </c>
    </row>
    <row r="186" spans="1:11" ht="14.45" customHeight="1" thickBot="1" x14ac:dyDescent="0.25">
      <c r="A186" s="723" t="s">
        <v>507</v>
      </c>
      <c r="B186" s="701">
        <v>0</v>
      </c>
      <c r="C186" s="701">
        <v>2.0019999999999998</v>
      </c>
      <c r="D186" s="702">
        <v>2.0019999999999998</v>
      </c>
      <c r="E186" s="711" t="s">
        <v>369</v>
      </c>
      <c r="F186" s="701">
        <v>2.0930937299660002</v>
      </c>
      <c r="G186" s="702">
        <v>1.5698202974740001</v>
      </c>
      <c r="H186" s="704">
        <v>0</v>
      </c>
      <c r="I186" s="701">
        <v>0</v>
      </c>
      <c r="J186" s="702">
        <v>-1.5698202974740001</v>
      </c>
      <c r="K186" s="705">
        <v>0</v>
      </c>
    </row>
    <row r="187" spans="1:11" ht="14.45" customHeight="1" thickBot="1" x14ac:dyDescent="0.2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0.30199999999999999</v>
      </c>
      <c r="J187" s="702">
        <v>0.30199999999999999</v>
      </c>
      <c r="K187" s="712" t="s">
        <v>369</v>
      </c>
    </row>
    <row r="188" spans="1:11" ht="14.45" customHeight="1" thickBot="1" x14ac:dyDescent="0.25">
      <c r="A188" s="722" t="s">
        <v>509</v>
      </c>
      <c r="B188" s="706">
        <v>0</v>
      </c>
      <c r="C188" s="706">
        <v>1868.6769300000001</v>
      </c>
      <c r="D188" s="707">
        <v>1868.6769300000001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1868.134</v>
      </c>
      <c r="D189" s="702">
        <v>1868.134</v>
      </c>
      <c r="E189" s="711" t="s">
        <v>369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0.54293000000000002</v>
      </c>
      <c r="D190" s="702">
        <v>0.54293000000000002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5" customHeight="1" thickBot="1" x14ac:dyDescent="0.25">
      <c r="A191" s="725" t="s">
        <v>512</v>
      </c>
      <c r="B191" s="701">
        <v>66.182559981525003</v>
      </c>
      <c r="C191" s="701">
        <v>8177.7255100000002</v>
      </c>
      <c r="D191" s="702">
        <v>8111.54295001847</v>
      </c>
      <c r="E191" s="703">
        <v>123.563148845901</v>
      </c>
      <c r="F191" s="701">
        <v>7317.5292808447102</v>
      </c>
      <c r="G191" s="702">
        <v>5488.1469606335304</v>
      </c>
      <c r="H191" s="704">
        <v>2331.7245499999999</v>
      </c>
      <c r="I191" s="701">
        <v>12224.94556</v>
      </c>
      <c r="J191" s="702">
        <v>6736.7985993664697</v>
      </c>
      <c r="K191" s="705">
        <v>1.6706384205389999</v>
      </c>
    </row>
    <row r="192" spans="1:11" ht="14.45" customHeight="1" thickBot="1" x14ac:dyDescent="0.25">
      <c r="A192" s="723" t="s">
        <v>513</v>
      </c>
      <c r="B192" s="701">
        <v>0</v>
      </c>
      <c r="C192" s="701">
        <v>0</v>
      </c>
      <c r="D192" s="702">
        <v>0</v>
      </c>
      <c r="E192" s="703">
        <v>1</v>
      </c>
      <c r="F192" s="701">
        <v>7201.9819730051504</v>
      </c>
      <c r="G192" s="702">
        <v>5401.4864797538603</v>
      </c>
      <c r="H192" s="704">
        <v>2331.7245499999999</v>
      </c>
      <c r="I192" s="701">
        <v>12190.063270000001</v>
      </c>
      <c r="J192" s="702">
        <v>6788.5767902461403</v>
      </c>
      <c r="K192" s="705">
        <v>1.692598414671</v>
      </c>
    </row>
    <row r="193" spans="1:11" ht="14.45" customHeight="1" thickBot="1" x14ac:dyDescent="0.25">
      <c r="A193" s="723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115.547307839562</v>
      </c>
      <c r="G193" s="702">
        <v>86.660480879670999</v>
      </c>
      <c r="H193" s="704">
        <v>0</v>
      </c>
      <c r="I193" s="701">
        <v>34.882289999999998</v>
      </c>
      <c r="J193" s="702">
        <v>-51.778190879671001</v>
      </c>
      <c r="K193" s="705">
        <v>0.30188751821400001</v>
      </c>
    </row>
    <row r="194" spans="1:11" ht="14.45" customHeight="1" thickBot="1" x14ac:dyDescent="0.25">
      <c r="A194" s="723" t="s">
        <v>515</v>
      </c>
      <c r="B194" s="701">
        <v>0</v>
      </c>
      <c r="C194" s="701">
        <v>8063.2761099999998</v>
      </c>
      <c r="D194" s="702">
        <v>8063.2761099999998</v>
      </c>
      <c r="E194" s="711" t="s">
        <v>369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3" t="s">
        <v>516</v>
      </c>
      <c r="B195" s="701">
        <v>66.182559981525003</v>
      </c>
      <c r="C195" s="701">
        <v>114.4494</v>
      </c>
      <c r="D195" s="702">
        <v>48.266840018473999</v>
      </c>
      <c r="E195" s="703">
        <v>1.7292984742799999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2" t="s">
        <v>517</v>
      </c>
      <c r="B196" s="706">
        <v>20771.8579216217</v>
      </c>
      <c r="C196" s="706">
        <v>20589.24308</v>
      </c>
      <c r="D196" s="707">
        <v>-182.61484162166701</v>
      </c>
      <c r="E196" s="713">
        <v>0.99120854560399996</v>
      </c>
      <c r="F196" s="706">
        <v>18648.298000437899</v>
      </c>
      <c r="G196" s="707">
        <v>13986.2235003284</v>
      </c>
      <c r="H196" s="709">
        <v>1336.6467</v>
      </c>
      <c r="I196" s="706">
        <v>11396.62197</v>
      </c>
      <c r="J196" s="707">
        <v>-2589.6015303284398</v>
      </c>
      <c r="K196" s="714">
        <v>0.61113469817599997</v>
      </c>
    </row>
    <row r="197" spans="1:11" ht="14.45" customHeight="1" thickBot="1" x14ac:dyDescent="0.25">
      <c r="A197" s="723" t="s">
        <v>518</v>
      </c>
      <c r="B197" s="701">
        <v>10898.7178640237</v>
      </c>
      <c r="C197" s="701">
        <v>11438.19808</v>
      </c>
      <c r="D197" s="702">
        <v>539.48021597633499</v>
      </c>
      <c r="E197" s="703">
        <v>1.049499420271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519</v>
      </c>
      <c r="B198" s="701">
        <v>9873.1400575980006</v>
      </c>
      <c r="C198" s="701">
        <v>9151.0450000000001</v>
      </c>
      <c r="D198" s="702">
        <v>-722.09505759800402</v>
      </c>
      <c r="E198" s="703">
        <v>0.92686267455000004</v>
      </c>
      <c r="F198" s="701">
        <v>18648.298000437899</v>
      </c>
      <c r="G198" s="702">
        <v>13986.2235003284</v>
      </c>
      <c r="H198" s="704">
        <v>1336.6467</v>
      </c>
      <c r="I198" s="701">
        <v>11396.62197</v>
      </c>
      <c r="J198" s="702">
        <v>-2589.6015303284398</v>
      </c>
      <c r="K198" s="705">
        <v>0.61113469817599997</v>
      </c>
    </row>
    <row r="199" spans="1:11" ht="14.45" customHeight="1" thickBot="1" x14ac:dyDescent="0.25">
      <c r="A199" s="722" t="s">
        <v>520</v>
      </c>
      <c r="B199" s="706">
        <v>0</v>
      </c>
      <c r="C199" s="706">
        <v>1354.6045999999999</v>
      </c>
      <c r="D199" s="707">
        <v>1354.6045999999999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673.78800999999999</v>
      </c>
      <c r="J199" s="707">
        <v>673.78800999999999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517.58509000000004</v>
      </c>
      <c r="D200" s="702">
        <v>517.58509000000004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5" customHeight="1" thickBot="1" x14ac:dyDescent="0.25">
      <c r="A201" s="723" t="s">
        <v>522</v>
      </c>
      <c r="B201" s="701">
        <v>0</v>
      </c>
      <c r="C201" s="701">
        <v>837.01950999999997</v>
      </c>
      <c r="D201" s="702">
        <v>837.01950999999997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673.78800999999999</v>
      </c>
      <c r="J201" s="702">
        <v>673.78800999999999</v>
      </c>
      <c r="K201" s="712" t="s">
        <v>329</v>
      </c>
    </row>
    <row r="202" spans="1:11" ht="14.45" customHeight="1" thickBot="1" x14ac:dyDescent="0.25">
      <c r="A202" s="720" t="s">
        <v>523</v>
      </c>
      <c r="B202" s="701">
        <v>6.5510889501519998</v>
      </c>
      <c r="C202" s="701">
        <v>119.04361</v>
      </c>
      <c r="D202" s="702">
        <v>112.492521049847</v>
      </c>
      <c r="E202" s="703">
        <v>18.171575886970999</v>
      </c>
      <c r="F202" s="701">
        <v>0</v>
      </c>
      <c r="G202" s="702">
        <v>0</v>
      </c>
      <c r="H202" s="704">
        <v>1.5</v>
      </c>
      <c r="I202" s="701">
        <v>109.94174</v>
      </c>
      <c r="J202" s="702">
        <v>109.94174</v>
      </c>
      <c r="K202" s="712" t="s">
        <v>329</v>
      </c>
    </row>
    <row r="203" spans="1:11" ht="14.45" customHeight="1" thickBot="1" x14ac:dyDescent="0.25">
      <c r="A203" s="721" t="s">
        <v>524</v>
      </c>
      <c r="B203" s="701">
        <v>0</v>
      </c>
      <c r="C203" s="701">
        <v>85.790999999999997</v>
      </c>
      <c r="D203" s="702">
        <v>85.790999999999997</v>
      </c>
      <c r="E203" s="711" t="s">
        <v>329</v>
      </c>
      <c r="F203" s="701">
        <v>0</v>
      </c>
      <c r="G203" s="702">
        <v>0</v>
      </c>
      <c r="H203" s="704">
        <v>1.5</v>
      </c>
      <c r="I203" s="701">
        <v>56.993000000000002</v>
      </c>
      <c r="J203" s="702">
        <v>56.993000000000002</v>
      </c>
      <c r="K203" s="712" t="s">
        <v>329</v>
      </c>
    </row>
    <row r="204" spans="1:11" ht="14.45" customHeight="1" thickBot="1" x14ac:dyDescent="0.25">
      <c r="A204" s="722" t="s">
        <v>525</v>
      </c>
      <c r="B204" s="706">
        <v>0</v>
      </c>
      <c r="C204" s="706">
        <v>33.540999999999997</v>
      </c>
      <c r="D204" s="707">
        <v>33.540999999999997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20.242999999999999</v>
      </c>
      <c r="J204" s="707">
        <v>20.242999999999999</v>
      </c>
      <c r="K204" s="710" t="s">
        <v>329</v>
      </c>
    </row>
    <row r="205" spans="1:11" ht="14.45" customHeight="1" thickBot="1" x14ac:dyDescent="0.25">
      <c r="A205" s="723" t="s">
        <v>526</v>
      </c>
      <c r="B205" s="701">
        <v>0</v>
      </c>
      <c r="C205" s="701">
        <v>33.540999999999997</v>
      </c>
      <c r="D205" s="702">
        <v>33.540999999999997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20.242999999999999</v>
      </c>
      <c r="J205" s="702">
        <v>20.242999999999999</v>
      </c>
      <c r="K205" s="712" t="s">
        <v>329</v>
      </c>
    </row>
    <row r="206" spans="1:11" ht="14.45" customHeight="1" thickBot="1" x14ac:dyDescent="0.25">
      <c r="A206" s="722" t="s">
        <v>527</v>
      </c>
      <c r="B206" s="706">
        <v>0</v>
      </c>
      <c r="C206" s="706">
        <v>52.25</v>
      </c>
      <c r="D206" s="707">
        <v>52.25</v>
      </c>
      <c r="E206" s="708" t="s">
        <v>329</v>
      </c>
      <c r="F206" s="706">
        <v>0</v>
      </c>
      <c r="G206" s="707">
        <v>0</v>
      </c>
      <c r="H206" s="709">
        <v>1.5</v>
      </c>
      <c r="I206" s="706">
        <v>36.75</v>
      </c>
      <c r="J206" s="707">
        <v>36.75</v>
      </c>
      <c r="K206" s="710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52.25</v>
      </c>
      <c r="D207" s="702">
        <v>52.25</v>
      </c>
      <c r="E207" s="711" t="s">
        <v>329</v>
      </c>
      <c r="F207" s="701">
        <v>0</v>
      </c>
      <c r="G207" s="702">
        <v>0</v>
      </c>
      <c r="H207" s="704">
        <v>1.5</v>
      </c>
      <c r="I207" s="701">
        <v>36.75</v>
      </c>
      <c r="J207" s="702">
        <v>36.75</v>
      </c>
      <c r="K207" s="712" t="s">
        <v>329</v>
      </c>
    </row>
    <row r="208" spans="1:11" ht="14.45" customHeight="1" thickBot="1" x14ac:dyDescent="0.25">
      <c r="A208" s="726" t="s">
        <v>529</v>
      </c>
      <c r="B208" s="706">
        <v>6.5510889501519998</v>
      </c>
      <c r="C208" s="706">
        <v>33.252609999999997</v>
      </c>
      <c r="D208" s="707">
        <v>26.701521049846999</v>
      </c>
      <c r="E208" s="713">
        <v>5.0758904745480002</v>
      </c>
      <c r="F208" s="706">
        <v>0</v>
      </c>
      <c r="G208" s="707">
        <v>0</v>
      </c>
      <c r="H208" s="709">
        <v>0</v>
      </c>
      <c r="I208" s="706">
        <v>52.948740000000001</v>
      </c>
      <c r="J208" s="707">
        <v>52.948740000000001</v>
      </c>
      <c r="K208" s="710" t="s">
        <v>329</v>
      </c>
    </row>
    <row r="209" spans="1:11" ht="14.45" customHeight="1" thickBot="1" x14ac:dyDescent="0.25">
      <c r="A209" s="722" t="s">
        <v>530</v>
      </c>
      <c r="B209" s="706">
        <v>0</v>
      </c>
      <c r="C209" s="706">
        <v>-4.0000000000000003E-5</v>
      </c>
      <c r="D209" s="707">
        <v>-4.0000000000000003E-5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30.00001</v>
      </c>
      <c r="J209" s="707">
        <v>30.00001</v>
      </c>
      <c r="K209" s="710" t="s">
        <v>329</v>
      </c>
    </row>
    <row r="210" spans="1:11" ht="14.45" customHeight="1" thickBot="1" x14ac:dyDescent="0.25">
      <c r="A210" s="723" t="s">
        <v>531</v>
      </c>
      <c r="B210" s="701">
        <v>0</v>
      </c>
      <c r="C210" s="701">
        <v>-4.0000000000000003E-5</v>
      </c>
      <c r="D210" s="702">
        <v>-4.0000000000000003E-5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1.0000000000000001E-5</v>
      </c>
      <c r="J210" s="702">
        <v>1.0000000000000001E-5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30</v>
      </c>
      <c r="J211" s="702">
        <v>30</v>
      </c>
      <c r="K211" s="712" t="s">
        <v>369</v>
      </c>
    </row>
    <row r="212" spans="1:11" ht="14.45" customHeight="1" thickBot="1" x14ac:dyDescent="0.25">
      <c r="A212" s="722" t="s">
        <v>533</v>
      </c>
      <c r="B212" s="706">
        <v>6.5510889501519998</v>
      </c>
      <c r="C212" s="706">
        <v>28.085979999999999</v>
      </c>
      <c r="D212" s="707">
        <v>21.534891049847001</v>
      </c>
      <c r="E212" s="713">
        <v>4.2872231187369998</v>
      </c>
      <c r="F212" s="706">
        <v>0</v>
      </c>
      <c r="G212" s="707">
        <v>0</v>
      </c>
      <c r="H212" s="709">
        <v>0</v>
      </c>
      <c r="I212" s="706">
        <v>22.948730000000001</v>
      </c>
      <c r="J212" s="707">
        <v>22.948730000000001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5.3745950222000002E-2</v>
      </c>
      <c r="C213" s="701">
        <v>0</v>
      </c>
      <c r="D213" s="702">
        <v>-5.3745950222000002E-2</v>
      </c>
      <c r="E213" s="703">
        <v>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0</v>
      </c>
    </row>
    <row r="214" spans="1:11" ht="14.45" customHeight="1" thickBot="1" x14ac:dyDescent="0.25">
      <c r="A214" s="723" t="s">
        <v>535</v>
      </c>
      <c r="B214" s="701">
        <v>0.16202791767300001</v>
      </c>
      <c r="C214" s="701">
        <v>0</v>
      </c>
      <c r="D214" s="702">
        <v>-0.16202791767300001</v>
      </c>
      <c r="E214" s="703">
        <v>0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05">
        <v>0</v>
      </c>
    </row>
    <row r="215" spans="1:11" ht="14.45" customHeight="1" thickBot="1" x14ac:dyDescent="0.25">
      <c r="A215" s="723" t="s">
        <v>536</v>
      </c>
      <c r="B215" s="701">
        <v>6.3353150822559998</v>
      </c>
      <c r="C215" s="701">
        <v>28.085979999999999</v>
      </c>
      <c r="D215" s="702">
        <v>21.750664917742998</v>
      </c>
      <c r="E215" s="703">
        <v>4.4332412256270004</v>
      </c>
      <c r="F215" s="701">
        <v>0</v>
      </c>
      <c r="G215" s="702">
        <v>0</v>
      </c>
      <c r="H215" s="704">
        <v>0</v>
      </c>
      <c r="I215" s="701">
        <v>22.948730000000001</v>
      </c>
      <c r="J215" s="702">
        <v>22.948730000000001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5.1666699999999999</v>
      </c>
      <c r="D216" s="707">
        <v>5.1666699999999999</v>
      </c>
      <c r="E216" s="708" t="s">
        <v>369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5.1666699999999999</v>
      </c>
      <c r="D217" s="702">
        <v>5.1666699999999999</v>
      </c>
      <c r="E217" s="711" t="s">
        <v>369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19" t="s">
        <v>539</v>
      </c>
      <c r="B218" s="701">
        <v>6362.1333678521896</v>
      </c>
      <c r="C218" s="701">
        <v>7230.7068099999997</v>
      </c>
      <c r="D218" s="702">
        <v>868.57344214780801</v>
      </c>
      <c r="E218" s="703">
        <v>1.136522356877</v>
      </c>
      <c r="F218" s="701">
        <v>6224.3601134130404</v>
      </c>
      <c r="G218" s="702">
        <v>4668.2700850597803</v>
      </c>
      <c r="H218" s="704">
        <v>411.04543000000001</v>
      </c>
      <c r="I218" s="701">
        <v>4954.0953</v>
      </c>
      <c r="J218" s="702">
        <v>285.82521494022399</v>
      </c>
      <c r="K218" s="705">
        <v>0.79592041747700004</v>
      </c>
    </row>
    <row r="219" spans="1:11" ht="14.45" customHeight="1" thickBot="1" x14ac:dyDescent="0.25">
      <c r="A219" s="724" t="s">
        <v>540</v>
      </c>
      <c r="B219" s="706">
        <v>6362.1333678521896</v>
      </c>
      <c r="C219" s="706">
        <v>7230.7068099999997</v>
      </c>
      <c r="D219" s="707">
        <v>868.57344214780801</v>
      </c>
      <c r="E219" s="713">
        <v>1.136522356877</v>
      </c>
      <c r="F219" s="706">
        <v>6224.3601134130404</v>
      </c>
      <c r="G219" s="707">
        <v>4668.2700850597803</v>
      </c>
      <c r="H219" s="709">
        <v>411.04543000000001</v>
      </c>
      <c r="I219" s="706">
        <v>4954.0953</v>
      </c>
      <c r="J219" s="707">
        <v>285.82521494022399</v>
      </c>
      <c r="K219" s="714">
        <v>0.79592041747700004</v>
      </c>
    </row>
    <row r="220" spans="1:11" ht="14.45" customHeight="1" thickBot="1" x14ac:dyDescent="0.25">
      <c r="A220" s="726" t="s">
        <v>54</v>
      </c>
      <c r="B220" s="706">
        <v>6362.1333678521896</v>
      </c>
      <c r="C220" s="706">
        <v>7230.7068099999997</v>
      </c>
      <c r="D220" s="707">
        <v>868.57344214780801</v>
      </c>
      <c r="E220" s="713">
        <v>1.136522356877</v>
      </c>
      <c r="F220" s="706">
        <v>6224.3601134130404</v>
      </c>
      <c r="G220" s="707">
        <v>4668.2700850597803</v>
      </c>
      <c r="H220" s="709">
        <v>411.04543000000001</v>
      </c>
      <c r="I220" s="706">
        <v>4954.0953</v>
      </c>
      <c r="J220" s="707">
        <v>285.82521494022399</v>
      </c>
      <c r="K220" s="714">
        <v>0.79592041747700004</v>
      </c>
    </row>
    <row r="221" spans="1:11" ht="14.45" customHeight="1" thickBot="1" x14ac:dyDescent="0.25">
      <c r="A221" s="725" t="s">
        <v>541</v>
      </c>
      <c r="B221" s="701">
        <v>0</v>
      </c>
      <c r="C221" s="701">
        <v>186.67555999999999</v>
      </c>
      <c r="D221" s="702">
        <v>186.67555999999999</v>
      </c>
      <c r="E221" s="711" t="s">
        <v>369</v>
      </c>
      <c r="F221" s="701">
        <v>243.287268472737</v>
      </c>
      <c r="G221" s="702">
        <v>182.46545135455301</v>
      </c>
      <c r="H221" s="704">
        <v>22.298649999999999</v>
      </c>
      <c r="I221" s="701">
        <v>198.69227000000001</v>
      </c>
      <c r="J221" s="702">
        <v>16.226818645447</v>
      </c>
      <c r="K221" s="705">
        <v>0.81669818255299997</v>
      </c>
    </row>
    <row r="222" spans="1:11" ht="14.45" customHeight="1" thickBot="1" x14ac:dyDescent="0.25">
      <c r="A222" s="723" t="s">
        <v>542</v>
      </c>
      <c r="B222" s="701">
        <v>0</v>
      </c>
      <c r="C222" s="701">
        <v>186.67555999999999</v>
      </c>
      <c r="D222" s="702">
        <v>186.67555999999999</v>
      </c>
      <c r="E222" s="711" t="s">
        <v>369</v>
      </c>
      <c r="F222" s="701">
        <v>243.287268472737</v>
      </c>
      <c r="G222" s="702">
        <v>182.46545135455301</v>
      </c>
      <c r="H222" s="704">
        <v>22.298649999999999</v>
      </c>
      <c r="I222" s="701">
        <v>198.69227000000001</v>
      </c>
      <c r="J222" s="702">
        <v>16.226818645447</v>
      </c>
      <c r="K222" s="705">
        <v>0.81669818255299997</v>
      </c>
    </row>
    <row r="223" spans="1:11" ht="14.45" customHeight="1" thickBot="1" x14ac:dyDescent="0.25">
      <c r="A223" s="722" t="s">
        <v>543</v>
      </c>
      <c r="B223" s="706">
        <v>306.02435199281302</v>
      </c>
      <c r="C223" s="706">
        <v>168.51300000000001</v>
      </c>
      <c r="D223" s="707">
        <v>-137.51135199281299</v>
      </c>
      <c r="E223" s="713">
        <v>0.55065225660100003</v>
      </c>
      <c r="F223" s="706">
        <v>248.34262288424901</v>
      </c>
      <c r="G223" s="707">
        <v>186.256967163187</v>
      </c>
      <c r="H223" s="709">
        <v>5.28</v>
      </c>
      <c r="I223" s="706">
        <v>77.753500000000003</v>
      </c>
      <c r="J223" s="707">
        <v>-108.503467163187</v>
      </c>
      <c r="K223" s="714">
        <v>0.313089630354</v>
      </c>
    </row>
    <row r="224" spans="1:11" ht="14.45" customHeight="1" thickBot="1" x14ac:dyDescent="0.25">
      <c r="A224" s="723" t="s">
        <v>544</v>
      </c>
      <c r="B224" s="701">
        <v>306.02435199281302</v>
      </c>
      <c r="C224" s="701">
        <v>168.51300000000001</v>
      </c>
      <c r="D224" s="702">
        <v>-137.51135199281299</v>
      </c>
      <c r="E224" s="703">
        <v>0.55065225660100003</v>
      </c>
      <c r="F224" s="701">
        <v>248.34262288424901</v>
      </c>
      <c r="G224" s="702">
        <v>186.256967163187</v>
      </c>
      <c r="H224" s="704">
        <v>5.28</v>
      </c>
      <c r="I224" s="701">
        <v>77.753500000000003</v>
      </c>
      <c r="J224" s="702">
        <v>-108.503467163187</v>
      </c>
      <c r="K224" s="705">
        <v>0.313089630354</v>
      </c>
    </row>
    <row r="225" spans="1:11" ht="14.45" customHeight="1" thickBot="1" x14ac:dyDescent="0.25">
      <c r="A225" s="722" t="s">
        <v>545</v>
      </c>
      <c r="B225" s="706">
        <v>250.19263733482899</v>
      </c>
      <c r="C225" s="706">
        <v>214.66146000000001</v>
      </c>
      <c r="D225" s="707">
        <v>-35.531177334828001</v>
      </c>
      <c r="E225" s="713">
        <v>0.85798472043999996</v>
      </c>
      <c r="F225" s="706">
        <v>175.83327836496801</v>
      </c>
      <c r="G225" s="707">
        <v>131.87495877372601</v>
      </c>
      <c r="H225" s="709">
        <v>9.2120599999999992</v>
      </c>
      <c r="I225" s="706">
        <v>140.59907999999999</v>
      </c>
      <c r="J225" s="707">
        <v>8.7241212262730006</v>
      </c>
      <c r="K225" s="714">
        <v>0.79961587082600005</v>
      </c>
    </row>
    <row r="226" spans="1:11" ht="14.45" customHeight="1" thickBot="1" x14ac:dyDescent="0.25">
      <c r="A226" s="723" t="s">
        <v>546</v>
      </c>
      <c r="B226" s="701">
        <v>192.597432725023</v>
      </c>
      <c r="C226" s="701">
        <v>179.36</v>
      </c>
      <c r="D226" s="702">
        <v>-13.237432725023</v>
      </c>
      <c r="E226" s="703">
        <v>0.93126890354799996</v>
      </c>
      <c r="F226" s="701">
        <v>140.06957855936801</v>
      </c>
      <c r="G226" s="702">
        <v>105.052183919526</v>
      </c>
      <c r="H226" s="704">
        <v>4.07</v>
      </c>
      <c r="I226" s="701">
        <v>118.03</v>
      </c>
      <c r="J226" s="702">
        <v>12.977816080473</v>
      </c>
      <c r="K226" s="705">
        <v>0.84265263887999997</v>
      </c>
    </row>
    <row r="227" spans="1:11" ht="14.45" customHeight="1" thickBot="1" x14ac:dyDescent="0.25">
      <c r="A227" s="723" t="s">
        <v>547</v>
      </c>
      <c r="B227" s="701">
        <v>35.716048097665997</v>
      </c>
      <c r="C227" s="701">
        <v>6.9039999999999999</v>
      </c>
      <c r="D227" s="702">
        <v>-28.812048097666001</v>
      </c>
      <c r="E227" s="703">
        <v>0.19330246115399999</v>
      </c>
      <c r="F227" s="701">
        <v>18.707401004404002</v>
      </c>
      <c r="G227" s="702">
        <v>14.030550753303</v>
      </c>
      <c r="H227" s="704">
        <v>0</v>
      </c>
      <c r="I227" s="701">
        <v>4.4969000000000001</v>
      </c>
      <c r="J227" s="702">
        <v>-9.5336507533030002</v>
      </c>
      <c r="K227" s="705">
        <v>0.240380798965</v>
      </c>
    </row>
    <row r="228" spans="1:11" ht="14.45" customHeight="1" thickBot="1" x14ac:dyDescent="0.25">
      <c r="A228" s="723" t="s">
        <v>548</v>
      </c>
      <c r="B228" s="701">
        <v>21.879156512138</v>
      </c>
      <c r="C228" s="701">
        <v>28.397459999999999</v>
      </c>
      <c r="D228" s="702">
        <v>6.518303487861</v>
      </c>
      <c r="E228" s="703">
        <v>1.29792297908</v>
      </c>
      <c r="F228" s="701">
        <v>17.056298801194998</v>
      </c>
      <c r="G228" s="702">
        <v>12.792224100896</v>
      </c>
      <c r="H228" s="704">
        <v>5.1420599999999999</v>
      </c>
      <c r="I228" s="701">
        <v>18.072179999999999</v>
      </c>
      <c r="J228" s="702">
        <v>5.2799558991030002</v>
      </c>
      <c r="K228" s="705">
        <v>1.0595604715089999</v>
      </c>
    </row>
    <row r="229" spans="1:11" ht="14.45" customHeight="1" thickBot="1" x14ac:dyDescent="0.25">
      <c r="A229" s="725" t="s">
        <v>549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5.6378500000000003</v>
      </c>
      <c r="I229" s="701">
        <v>26.545249999999999</v>
      </c>
      <c r="J229" s="702">
        <v>26.545249999999999</v>
      </c>
      <c r="K229" s="712" t="s">
        <v>369</v>
      </c>
    </row>
    <row r="230" spans="1:11" ht="14.45" customHeight="1" thickBot="1" x14ac:dyDescent="0.25">
      <c r="A230" s="723" t="s">
        <v>550</v>
      </c>
      <c r="B230" s="701">
        <v>0</v>
      </c>
      <c r="C230" s="701">
        <v>0</v>
      </c>
      <c r="D230" s="702">
        <v>0</v>
      </c>
      <c r="E230" s="703">
        <v>1</v>
      </c>
      <c r="F230" s="701">
        <v>0</v>
      </c>
      <c r="G230" s="702">
        <v>0</v>
      </c>
      <c r="H230" s="704">
        <v>5.6378500000000003</v>
      </c>
      <c r="I230" s="701">
        <v>26.545249999999999</v>
      </c>
      <c r="J230" s="702">
        <v>26.545249999999999</v>
      </c>
      <c r="K230" s="712" t="s">
        <v>369</v>
      </c>
    </row>
    <row r="231" spans="1:11" ht="14.45" customHeight="1" thickBot="1" x14ac:dyDescent="0.25">
      <c r="A231" s="722" t="s">
        <v>551</v>
      </c>
      <c r="B231" s="706">
        <v>1431.6535117297899</v>
      </c>
      <c r="C231" s="706">
        <v>1538.4738</v>
      </c>
      <c r="D231" s="707">
        <v>106.820288270212</v>
      </c>
      <c r="E231" s="713">
        <v>1.0746132268699999</v>
      </c>
      <c r="F231" s="706">
        <v>1344.81635206643</v>
      </c>
      <c r="G231" s="707">
        <v>1008.6122640498201</v>
      </c>
      <c r="H231" s="709">
        <v>0</v>
      </c>
      <c r="I231" s="706">
        <v>343.19060000000002</v>
      </c>
      <c r="J231" s="707">
        <v>-665.42166404982299</v>
      </c>
      <c r="K231" s="714">
        <v>0.255195142052</v>
      </c>
    </row>
    <row r="232" spans="1:11" ht="14.45" customHeight="1" thickBot="1" x14ac:dyDescent="0.25">
      <c r="A232" s="723" t="s">
        <v>552</v>
      </c>
      <c r="B232" s="701">
        <v>1431.6535117297899</v>
      </c>
      <c r="C232" s="701">
        <v>1538.4738</v>
      </c>
      <c r="D232" s="702">
        <v>106.820288270212</v>
      </c>
      <c r="E232" s="703">
        <v>1.0746132268699999</v>
      </c>
      <c r="F232" s="701">
        <v>1344.81635206643</v>
      </c>
      <c r="G232" s="702">
        <v>1008.6122640498201</v>
      </c>
      <c r="H232" s="704">
        <v>0</v>
      </c>
      <c r="I232" s="701">
        <v>343.19060000000002</v>
      </c>
      <c r="J232" s="702">
        <v>-665.42166404982299</v>
      </c>
      <c r="K232" s="705">
        <v>0.255195142052</v>
      </c>
    </row>
    <row r="233" spans="1:11" ht="14.45" customHeight="1" thickBot="1" x14ac:dyDescent="0.25">
      <c r="A233" s="722" t="s">
        <v>553</v>
      </c>
      <c r="B233" s="706">
        <v>0</v>
      </c>
      <c r="C233" s="706">
        <v>2.4300000000000002</v>
      </c>
      <c r="D233" s="707">
        <v>2.4300000000000002</v>
      </c>
      <c r="E233" s="708" t="s">
        <v>369</v>
      </c>
      <c r="F233" s="706">
        <v>0</v>
      </c>
      <c r="G233" s="707">
        <v>0</v>
      </c>
      <c r="H233" s="709">
        <v>0.32200000000000001</v>
      </c>
      <c r="I233" s="706">
        <v>1.4279999999999999</v>
      </c>
      <c r="J233" s="707">
        <v>1.4279999999999999</v>
      </c>
      <c r="K233" s="710" t="s">
        <v>369</v>
      </c>
    </row>
    <row r="234" spans="1:11" ht="14.45" customHeight="1" thickBot="1" x14ac:dyDescent="0.25">
      <c r="A234" s="723" t="s">
        <v>554</v>
      </c>
      <c r="B234" s="701">
        <v>0</v>
      </c>
      <c r="C234" s="701">
        <v>2.4300000000000002</v>
      </c>
      <c r="D234" s="702">
        <v>2.4300000000000002</v>
      </c>
      <c r="E234" s="711" t="s">
        <v>369</v>
      </c>
      <c r="F234" s="701">
        <v>0</v>
      </c>
      <c r="G234" s="702">
        <v>0</v>
      </c>
      <c r="H234" s="704">
        <v>0.32200000000000001</v>
      </c>
      <c r="I234" s="701">
        <v>1.4279999999999999</v>
      </c>
      <c r="J234" s="702">
        <v>1.4279999999999999</v>
      </c>
      <c r="K234" s="712" t="s">
        <v>369</v>
      </c>
    </row>
    <row r="235" spans="1:11" ht="14.45" customHeight="1" thickBot="1" x14ac:dyDescent="0.25">
      <c r="A235" s="722" t="s">
        <v>555</v>
      </c>
      <c r="B235" s="706">
        <v>694.55229685113898</v>
      </c>
      <c r="C235" s="706">
        <v>581.72316999999998</v>
      </c>
      <c r="D235" s="707">
        <v>-112.829126851138</v>
      </c>
      <c r="E235" s="713">
        <v>0.83755128683199997</v>
      </c>
      <c r="F235" s="706">
        <v>781.07982025666104</v>
      </c>
      <c r="G235" s="707">
        <v>585.80986519249598</v>
      </c>
      <c r="H235" s="709">
        <v>47.56429</v>
      </c>
      <c r="I235" s="706">
        <v>507.52519000000001</v>
      </c>
      <c r="J235" s="707">
        <v>-78.284675192495001</v>
      </c>
      <c r="K235" s="714">
        <v>0.64977378346900005</v>
      </c>
    </row>
    <row r="236" spans="1:11" ht="14.45" customHeight="1" thickBot="1" x14ac:dyDescent="0.25">
      <c r="A236" s="723" t="s">
        <v>556</v>
      </c>
      <c r="B236" s="701">
        <v>694.55229685113898</v>
      </c>
      <c r="C236" s="701">
        <v>581.72316999999998</v>
      </c>
      <c r="D236" s="702">
        <v>-112.829126851138</v>
      </c>
      <c r="E236" s="703">
        <v>0.83755128683199997</v>
      </c>
      <c r="F236" s="701">
        <v>781.07982025666104</v>
      </c>
      <c r="G236" s="702">
        <v>585.80986519249598</v>
      </c>
      <c r="H236" s="704">
        <v>47.56429</v>
      </c>
      <c r="I236" s="701">
        <v>507.52519000000001</v>
      </c>
      <c r="J236" s="702">
        <v>-78.284675192495001</v>
      </c>
      <c r="K236" s="705">
        <v>0.64977378346900005</v>
      </c>
    </row>
    <row r="237" spans="1:11" ht="14.45" customHeight="1" thickBot="1" x14ac:dyDescent="0.25">
      <c r="A237" s="722" t="s">
        <v>557</v>
      </c>
      <c r="B237" s="706">
        <v>0</v>
      </c>
      <c r="C237" s="706">
        <v>587.27193999999997</v>
      </c>
      <c r="D237" s="707">
        <v>587.27193999999997</v>
      </c>
      <c r="E237" s="708" t="s">
        <v>369</v>
      </c>
      <c r="F237" s="706">
        <v>0</v>
      </c>
      <c r="G237" s="707">
        <v>0</v>
      </c>
      <c r="H237" s="709">
        <v>67.300089999999997</v>
      </c>
      <c r="I237" s="706">
        <v>809.51590999999996</v>
      </c>
      <c r="J237" s="707">
        <v>809.51590999999996</v>
      </c>
      <c r="K237" s="710" t="s">
        <v>369</v>
      </c>
    </row>
    <row r="238" spans="1:11" ht="14.45" customHeight="1" thickBot="1" x14ac:dyDescent="0.25">
      <c r="A238" s="723" t="s">
        <v>558</v>
      </c>
      <c r="B238" s="701">
        <v>0</v>
      </c>
      <c r="C238" s="701">
        <v>587.27193999999997</v>
      </c>
      <c r="D238" s="702">
        <v>587.27193999999997</v>
      </c>
      <c r="E238" s="711" t="s">
        <v>369</v>
      </c>
      <c r="F238" s="701">
        <v>0</v>
      </c>
      <c r="G238" s="702">
        <v>0</v>
      </c>
      <c r="H238" s="704">
        <v>67.300089999999997</v>
      </c>
      <c r="I238" s="701">
        <v>809.51590999999996</v>
      </c>
      <c r="J238" s="702">
        <v>809.51590999999996</v>
      </c>
      <c r="K238" s="712" t="s">
        <v>369</v>
      </c>
    </row>
    <row r="239" spans="1:11" ht="14.45" customHeight="1" thickBot="1" x14ac:dyDescent="0.25">
      <c r="A239" s="722" t="s">
        <v>559</v>
      </c>
      <c r="B239" s="706">
        <v>3679.7105699436202</v>
      </c>
      <c r="C239" s="706">
        <v>3950.9578799999999</v>
      </c>
      <c r="D239" s="707">
        <v>271.24731005637602</v>
      </c>
      <c r="E239" s="713">
        <v>1.0737143057580001</v>
      </c>
      <c r="F239" s="706">
        <v>3431.0007713679902</v>
      </c>
      <c r="G239" s="707">
        <v>2573.25057852599</v>
      </c>
      <c r="H239" s="709">
        <v>253.43048999999999</v>
      </c>
      <c r="I239" s="706">
        <v>2848.8454999999999</v>
      </c>
      <c r="J239" s="707">
        <v>275.594921474008</v>
      </c>
      <c r="K239" s="714">
        <v>0.83032493719400002</v>
      </c>
    </row>
    <row r="240" spans="1:11" ht="14.45" customHeight="1" thickBot="1" x14ac:dyDescent="0.25">
      <c r="A240" s="723" t="s">
        <v>560</v>
      </c>
      <c r="B240" s="701">
        <v>3679.7105699436202</v>
      </c>
      <c r="C240" s="701">
        <v>3950.9578799999999</v>
      </c>
      <c r="D240" s="702">
        <v>271.24731005637602</v>
      </c>
      <c r="E240" s="703">
        <v>1.0737143057580001</v>
      </c>
      <c r="F240" s="701">
        <v>3431.0007713679902</v>
      </c>
      <c r="G240" s="702">
        <v>2573.25057852599</v>
      </c>
      <c r="H240" s="704">
        <v>253.43048999999999</v>
      </c>
      <c r="I240" s="701">
        <v>2848.8454999999999</v>
      </c>
      <c r="J240" s="702">
        <v>275.594921474008</v>
      </c>
      <c r="K240" s="705">
        <v>0.83032493719400002</v>
      </c>
    </row>
    <row r="241" spans="1:11" ht="14.45" customHeight="1" thickBot="1" x14ac:dyDescent="0.25">
      <c r="A241" s="719" t="s">
        <v>561</v>
      </c>
      <c r="B241" s="701">
        <v>0</v>
      </c>
      <c r="C241" s="701">
        <v>2.1303999999999998</v>
      </c>
      <c r="D241" s="702">
        <v>2.1303999999999998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7.0669999999999997E-2</v>
      </c>
      <c r="J241" s="702">
        <v>7.0669999999999997E-2</v>
      </c>
      <c r="K241" s="712" t="s">
        <v>369</v>
      </c>
    </row>
    <row r="242" spans="1:11" ht="14.45" customHeight="1" thickBot="1" x14ac:dyDescent="0.25">
      <c r="A242" s="724" t="s">
        <v>562</v>
      </c>
      <c r="B242" s="706">
        <v>0</v>
      </c>
      <c r="C242" s="706">
        <v>2.1303999999999998</v>
      </c>
      <c r="D242" s="707">
        <v>2.1303999999999998</v>
      </c>
      <c r="E242" s="708" t="s">
        <v>329</v>
      </c>
      <c r="F242" s="706">
        <v>0</v>
      </c>
      <c r="G242" s="707">
        <v>0</v>
      </c>
      <c r="H242" s="709">
        <v>0</v>
      </c>
      <c r="I242" s="706">
        <v>7.0669999999999997E-2</v>
      </c>
      <c r="J242" s="707">
        <v>7.0669999999999997E-2</v>
      </c>
      <c r="K242" s="710" t="s">
        <v>369</v>
      </c>
    </row>
    <row r="243" spans="1:11" ht="14.45" customHeight="1" thickBot="1" x14ac:dyDescent="0.25">
      <c r="A243" s="726" t="s">
        <v>563</v>
      </c>
      <c r="B243" s="706">
        <v>0</v>
      </c>
      <c r="C243" s="706">
        <v>2.1303999999999998</v>
      </c>
      <c r="D243" s="707">
        <v>2.1303999999999998</v>
      </c>
      <c r="E243" s="708" t="s">
        <v>329</v>
      </c>
      <c r="F243" s="706">
        <v>0</v>
      </c>
      <c r="G243" s="707">
        <v>0</v>
      </c>
      <c r="H243" s="709">
        <v>0</v>
      </c>
      <c r="I243" s="706">
        <v>7.0669999999999997E-2</v>
      </c>
      <c r="J243" s="707">
        <v>7.0669999999999997E-2</v>
      </c>
      <c r="K243" s="710" t="s">
        <v>369</v>
      </c>
    </row>
    <row r="244" spans="1:11" ht="14.45" customHeight="1" thickBot="1" x14ac:dyDescent="0.25">
      <c r="A244" s="722" t="s">
        <v>564</v>
      </c>
      <c r="B244" s="706">
        <v>0</v>
      </c>
      <c r="C244" s="706">
        <v>2.1303999999999998</v>
      </c>
      <c r="D244" s="707">
        <v>2.1303999999999998</v>
      </c>
      <c r="E244" s="708" t="s">
        <v>369</v>
      </c>
      <c r="F244" s="706">
        <v>0</v>
      </c>
      <c r="G244" s="707">
        <v>0</v>
      </c>
      <c r="H244" s="709">
        <v>0</v>
      </c>
      <c r="I244" s="706">
        <v>7.0669999999999997E-2</v>
      </c>
      <c r="J244" s="707">
        <v>7.0669999999999997E-2</v>
      </c>
      <c r="K244" s="710" t="s">
        <v>369</v>
      </c>
    </row>
    <row r="245" spans="1:11" ht="14.45" customHeight="1" thickBot="1" x14ac:dyDescent="0.25">
      <c r="A245" s="723" t="s">
        <v>565</v>
      </c>
      <c r="B245" s="701">
        <v>0</v>
      </c>
      <c r="C245" s="701">
        <v>2</v>
      </c>
      <c r="D245" s="702">
        <v>2</v>
      </c>
      <c r="E245" s="711" t="s">
        <v>369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0</v>
      </c>
    </row>
    <row r="246" spans="1:11" ht="14.45" customHeight="1" thickBot="1" x14ac:dyDescent="0.25">
      <c r="A246" s="723" t="s">
        <v>566</v>
      </c>
      <c r="B246" s="701">
        <v>0</v>
      </c>
      <c r="C246" s="701">
        <v>0.13039999999999999</v>
      </c>
      <c r="D246" s="702">
        <v>0.13039999999999999</v>
      </c>
      <c r="E246" s="711" t="s">
        <v>369</v>
      </c>
      <c r="F246" s="701">
        <v>0</v>
      </c>
      <c r="G246" s="702">
        <v>0</v>
      </c>
      <c r="H246" s="704">
        <v>0</v>
      </c>
      <c r="I246" s="701">
        <v>7.0669999999999997E-2</v>
      </c>
      <c r="J246" s="702">
        <v>7.0669999999999997E-2</v>
      </c>
      <c r="K246" s="712" t="s">
        <v>369</v>
      </c>
    </row>
    <row r="247" spans="1:11" ht="14.45" customHeight="1" thickBot="1" x14ac:dyDescent="0.25">
      <c r="A247" s="727"/>
      <c r="B247" s="701">
        <v>-36368.834548955798</v>
      </c>
      <c r="C247" s="701">
        <v>-27528.5022400001</v>
      </c>
      <c r="D247" s="702">
        <v>8840.3323089556598</v>
      </c>
      <c r="E247" s="703">
        <v>0.75692560901100003</v>
      </c>
      <c r="F247" s="701">
        <v>-30213.514916260199</v>
      </c>
      <c r="G247" s="702">
        <v>-22660.136187195101</v>
      </c>
      <c r="H247" s="704">
        <v>-523.86312999998302</v>
      </c>
      <c r="I247" s="701">
        <v>-17158.45104</v>
      </c>
      <c r="J247" s="702">
        <v>5501.6851471951504</v>
      </c>
      <c r="K247" s="705">
        <v>0.56790648448400005</v>
      </c>
    </row>
    <row r="248" spans="1:11" ht="14.45" customHeight="1" thickBot="1" x14ac:dyDescent="0.25">
      <c r="A248" s="728" t="s">
        <v>66</v>
      </c>
      <c r="B248" s="715">
        <v>-36368.834548955798</v>
      </c>
      <c r="C248" s="715">
        <v>-27528.5022400001</v>
      </c>
      <c r="D248" s="716">
        <v>8840.3323089556707</v>
      </c>
      <c r="E248" s="717" t="s">
        <v>329</v>
      </c>
      <c r="F248" s="715">
        <v>-30213.514916260199</v>
      </c>
      <c r="G248" s="716">
        <v>-22660.136187195101</v>
      </c>
      <c r="H248" s="715">
        <v>-523.86312999998302</v>
      </c>
      <c r="I248" s="715">
        <v>-17158.45104</v>
      </c>
      <c r="J248" s="716">
        <v>5501.6851471951604</v>
      </c>
      <c r="K248" s="718">
        <v>0.56790648448400005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9DD73F7-FA51-4CB3-955E-151203B59BB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5" customHeight="1" x14ac:dyDescent="0.2">
      <c r="A6" s="729" t="s">
        <v>567</v>
      </c>
      <c r="B6" s="730" t="s">
        <v>570</v>
      </c>
      <c r="C6" s="731">
        <v>1178.0635500000003</v>
      </c>
      <c r="D6" s="731">
        <v>1507.9719200000006</v>
      </c>
      <c r="E6" s="731"/>
      <c r="F6" s="731">
        <v>1486.2624799999985</v>
      </c>
      <c r="G6" s="731">
        <v>1374.1605937499999</v>
      </c>
      <c r="H6" s="731">
        <v>112.10188624999864</v>
      </c>
      <c r="I6" s="732">
        <v>1.0815784463328841</v>
      </c>
      <c r="J6" s="733" t="s">
        <v>1</v>
      </c>
    </row>
    <row r="7" spans="1:10" ht="14.45" customHeight="1" x14ac:dyDescent="0.2">
      <c r="A7" s="729" t="s">
        <v>567</v>
      </c>
      <c r="B7" s="730" t="s">
        <v>571</v>
      </c>
      <c r="C7" s="731">
        <v>39.248090000000005</v>
      </c>
      <c r="D7" s="731">
        <v>16.459479999999999</v>
      </c>
      <c r="E7" s="731"/>
      <c r="F7" s="731">
        <v>30.813890000000001</v>
      </c>
      <c r="G7" s="731">
        <v>54.750001953125</v>
      </c>
      <c r="H7" s="731">
        <v>-23.936111953125</v>
      </c>
      <c r="I7" s="732">
        <v>0.56281075617826926</v>
      </c>
      <c r="J7" s="733" t="s">
        <v>1</v>
      </c>
    </row>
    <row r="8" spans="1:10" ht="14.45" customHeight="1" x14ac:dyDescent="0.2">
      <c r="A8" s="729" t="s">
        <v>567</v>
      </c>
      <c r="B8" s="730" t="s">
        <v>572</v>
      </c>
      <c r="C8" s="731">
        <v>-1.5149999999999999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569</v>
      </c>
      <c r="J8" s="733" t="s">
        <v>1</v>
      </c>
    </row>
    <row r="9" spans="1:10" ht="14.45" customHeight="1" x14ac:dyDescent="0.2">
      <c r="A9" s="729" t="s">
        <v>567</v>
      </c>
      <c r="B9" s="730" t="s">
        <v>573</v>
      </c>
      <c r="C9" s="731">
        <v>118.31622999999995</v>
      </c>
      <c r="D9" s="731">
        <v>165.02977999999993</v>
      </c>
      <c r="E9" s="731"/>
      <c r="F9" s="731">
        <v>262.06365000000005</v>
      </c>
      <c r="G9" s="731">
        <v>192.194359375</v>
      </c>
      <c r="H9" s="731">
        <v>69.869290625000048</v>
      </c>
      <c r="I9" s="732">
        <v>1.363534553522846</v>
      </c>
      <c r="J9" s="733" t="s">
        <v>1</v>
      </c>
    </row>
    <row r="10" spans="1:10" ht="14.45" customHeight="1" x14ac:dyDescent="0.2">
      <c r="A10" s="729" t="s">
        <v>567</v>
      </c>
      <c r="B10" s="730" t="s">
        <v>574</v>
      </c>
      <c r="C10" s="731">
        <v>12.87</v>
      </c>
      <c r="D10" s="731">
        <v>0</v>
      </c>
      <c r="E10" s="731"/>
      <c r="F10" s="731">
        <v>0</v>
      </c>
      <c r="G10" s="731">
        <v>9.75</v>
      </c>
      <c r="H10" s="731">
        <v>-9.75</v>
      </c>
      <c r="I10" s="732">
        <v>0</v>
      </c>
      <c r="J10" s="733" t="s">
        <v>1</v>
      </c>
    </row>
    <row r="11" spans="1:10" ht="14.45" customHeight="1" x14ac:dyDescent="0.2">
      <c r="A11" s="729" t="s">
        <v>567</v>
      </c>
      <c r="B11" s="730" t="s">
        <v>575</v>
      </c>
      <c r="C11" s="731">
        <v>329.5924799999998</v>
      </c>
      <c r="D11" s="731">
        <v>360.29875999999996</v>
      </c>
      <c r="E11" s="731"/>
      <c r="F11" s="731">
        <v>302.63412</v>
      </c>
      <c r="G11" s="731">
        <v>375.71369140625001</v>
      </c>
      <c r="H11" s="731">
        <v>-73.079571406250011</v>
      </c>
      <c r="I11" s="732">
        <v>0.80549132736493523</v>
      </c>
      <c r="J11" s="733" t="s">
        <v>1</v>
      </c>
    </row>
    <row r="12" spans="1:10" ht="14.45" customHeight="1" x14ac:dyDescent="0.2">
      <c r="A12" s="729" t="s">
        <v>567</v>
      </c>
      <c r="B12" s="730" t="s">
        <v>576</v>
      </c>
      <c r="C12" s="731">
        <v>16.219609999999999</v>
      </c>
      <c r="D12" s="731">
        <v>66.473369999999989</v>
      </c>
      <c r="E12" s="731"/>
      <c r="F12" s="731">
        <v>55.166119999999999</v>
      </c>
      <c r="G12" s="731">
        <v>36.750000976562504</v>
      </c>
      <c r="H12" s="731">
        <v>18.416119023437496</v>
      </c>
      <c r="I12" s="732">
        <v>1.5011188716752</v>
      </c>
      <c r="J12" s="733" t="s">
        <v>1</v>
      </c>
    </row>
    <row r="13" spans="1:10" ht="14.45" customHeight="1" x14ac:dyDescent="0.2">
      <c r="A13" s="729" t="s">
        <v>567</v>
      </c>
      <c r="B13" s="730" t="s">
        <v>577</v>
      </c>
      <c r="C13" s="731">
        <v>27.081810000000001</v>
      </c>
      <c r="D13" s="731">
        <v>22.163150000000002</v>
      </c>
      <c r="E13" s="731"/>
      <c r="F13" s="731">
        <v>22.670269999999999</v>
      </c>
      <c r="G13" s="731">
        <v>30</v>
      </c>
      <c r="H13" s="731">
        <v>-7.3297300000000014</v>
      </c>
      <c r="I13" s="732">
        <v>0.75567566666666663</v>
      </c>
      <c r="J13" s="733" t="s">
        <v>1</v>
      </c>
    </row>
    <row r="14" spans="1:10" ht="14.45" customHeight="1" x14ac:dyDescent="0.2">
      <c r="A14" s="729" t="s">
        <v>567</v>
      </c>
      <c r="B14" s="730" t="s">
        <v>578</v>
      </c>
      <c r="C14" s="731">
        <v>1719.8767699999999</v>
      </c>
      <c r="D14" s="731">
        <v>2138.3964600000004</v>
      </c>
      <c r="E14" s="731"/>
      <c r="F14" s="731">
        <v>2159.6105299999986</v>
      </c>
      <c r="G14" s="731">
        <v>2073.3186474609374</v>
      </c>
      <c r="H14" s="731">
        <v>86.291882539061135</v>
      </c>
      <c r="I14" s="732">
        <v>1.0416201738429052</v>
      </c>
      <c r="J14" s="733" t="s">
        <v>579</v>
      </c>
    </row>
    <row r="16" spans="1:10" ht="14.45" customHeight="1" x14ac:dyDescent="0.2">
      <c r="A16" s="729" t="s">
        <v>567</v>
      </c>
      <c r="B16" s="730" t="s">
        <v>568</v>
      </c>
      <c r="C16" s="731" t="s">
        <v>569</v>
      </c>
      <c r="D16" s="731" t="s">
        <v>569</v>
      </c>
      <c r="E16" s="731"/>
      <c r="F16" s="731" t="s">
        <v>569</v>
      </c>
      <c r="G16" s="731" t="s">
        <v>569</v>
      </c>
      <c r="H16" s="731" t="s">
        <v>569</v>
      </c>
      <c r="I16" s="732" t="s">
        <v>569</v>
      </c>
      <c r="J16" s="733" t="s">
        <v>73</v>
      </c>
    </row>
    <row r="17" spans="1:10" ht="14.45" customHeight="1" x14ac:dyDescent="0.2">
      <c r="A17" s="729" t="s">
        <v>580</v>
      </c>
      <c r="B17" s="730" t="s">
        <v>581</v>
      </c>
      <c r="C17" s="731" t="s">
        <v>569</v>
      </c>
      <c r="D17" s="731" t="s">
        <v>569</v>
      </c>
      <c r="E17" s="731"/>
      <c r="F17" s="731" t="s">
        <v>569</v>
      </c>
      <c r="G17" s="731" t="s">
        <v>569</v>
      </c>
      <c r="H17" s="731" t="s">
        <v>569</v>
      </c>
      <c r="I17" s="732" t="s">
        <v>569</v>
      </c>
      <c r="J17" s="733" t="s">
        <v>0</v>
      </c>
    </row>
    <row r="18" spans="1:10" ht="14.45" customHeight="1" x14ac:dyDescent="0.2">
      <c r="A18" s="729" t="s">
        <v>580</v>
      </c>
      <c r="B18" s="730" t="s">
        <v>570</v>
      </c>
      <c r="C18" s="731">
        <v>1157.4642600000004</v>
      </c>
      <c r="D18" s="731">
        <v>1040.7128900000007</v>
      </c>
      <c r="E18" s="731"/>
      <c r="F18" s="731">
        <v>745.61718999999914</v>
      </c>
      <c r="G18" s="731">
        <v>694</v>
      </c>
      <c r="H18" s="731">
        <v>51.617189999999141</v>
      </c>
      <c r="I18" s="732">
        <v>1.0743763544668576</v>
      </c>
      <c r="J18" s="733" t="s">
        <v>1</v>
      </c>
    </row>
    <row r="19" spans="1:10" ht="14.45" customHeight="1" x14ac:dyDescent="0.2">
      <c r="A19" s="729" t="s">
        <v>580</v>
      </c>
      <c r="B19" s="730" t="s">
        <v>571</v>
      </c>
      <c r="C19" s="731">
        <v>39.248090000000005</v>
      </c>
      <c r="D19" s="731">
        <v>7.4581800000000005</v>
      </c>
      <c r="E19" s="731"/>
      <c r="F19" s="731">
        <v>13.618399999999999</v>
      </c>
      <c r="G19" s="731">
        <v>19</v>
      </c>
      <c r="H19" s="731">
        <v>-5.3816000000000006</v>
      </c>
      <c r="I19" s="732">
        <v>0.71675789473684204</v>
      </c>
      <c r="J19" s="733" t="s">
        <v>1</v>
      </c>
    </row>
    <row r="20" spans="1:10" ht="14.45" customHeight="1" x14ac:dyDescent="0.2">
      <c r="A20" s="729" t="s">
        <v>580</v>
      </c>
      <c r="B20" s="730" t="s">
        <v>572</v>
      </c>
      <c r="C20" s="731">
        <v>-1.5149999999999999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569</v>
      </c>
      <c r="J20" s="733" t="s">
        <v>1</v>
      </c>
    </row>
    <row r="21" spans="1:10" ht="14.45" customHeight="1" x14ac:dyDescent="0.2">
      <c r="A21" s="729" t="s">
        <v>580</v>
      </c>
      <c r="B21" s="730" t="s">
        <v>573</v>
      </c>
      <c r="C21" s="731">
        <v>118.31622999999995</v>
      </c>
      <c r="D21" s="731">
        <v>101.73173999999996</v>
      </c>
      <c r="E21" s="731"/>
      <c r="F21" s="731">
        <v>114.99827000000001</v>
      </c>
      <c r="G21" s="731">
        <v>96</v>
      </c>
      <c r="H21" s="731">
        <v>18.998270000000005</v>
      </c>
      <c r="I21" s="732">
        <v>1.1978986458333334</v>
      </c>
      <c r="J21" s="733" t="s">
        <v>1</v>
      </c>
    </row>
    <row r="22" spans="1:10" ht="14.45" customHeight="1" x14ac:dyDescent="0.2">
      <c r="A22" s="729" t="s">
        <v>580</v>
      </c>
      <c r="B22" s="730" t="s">
        <v>574</v>
      </c>
      <c r="C22" s="731">
        <v>12.87</v>
      </c>
      <c r="D22" s="731">
        <v>0</v>
      </c>
      <c r="E22" s="731"/>
      <c r="F22" s="731">
        <v>0</v>
      </c>
      <c r="G22" s="731">
        <v>10</v>
      </c>
      <c r="H22" s="731">
        <v>-10</v>
      </c>
      <c r="I22" s="732">
        <v>0</v>
      </c>
      <c r="J22" s="733" t="s">
        <v>1</v>
      </c>
    </row>
    <row r="23" spans="1:10" ht="14.45" customHeight="1" x14ac:dyDescent="0.2">
      <c r="A23" s="729" t="s">
        <v>580</v>
      </c>
      <c r="B23" s="730" t="s">
        <v>575</v>
      </c>
      <c r="C23" s="731">
        <v>329.5924799999998</v>
      </c>
      <c r="D23" s="731">
        <v>339.16435999999999</v>
      </c>
      <c r="E23" s="731"/>
      <c r="F23" s="731">
        <v>206.99455999999995</v>
      </c>
      <c r="G23" s="731">
        <v>329</v>
      </c>
      <c r="H23" s="731">
        <v>-122.00544000000005</v>
      </c>
      <c r="I23" s="732">
        <v>0.62916279635258343</v>
      </c>
      <c r="J23" s="733" t="s">
        <v>1</v>
      </c>
    </row>
    <row r="24" spans="1:10" ht="14.45" customHeight="1" x14ac:dyDescent="0.2">
      <c r="A24" s="729" t="s">
        <v>580</v>
      </c>
      <c r="B24" s="730" t="s">
        <v>576</v>
      </c>
      <c r="C24" s="731">
        <v>16.219609999999999</v>
      </c>
      <c r="D24" s="731">
        <v>56.921409999999995</v>
      </c>
      <c r="E24" s="731"/>
      <c r="F24" s="731">
        <v>50.938580000000002</v>
      </c>
      <c r="G24" s="731">
        <v>33</v>
      </c>
      <c r="H24" s="731">
        <v>17.938580000000002</v>
      </c>
      <c r="I24" s="732">
        <v>1.5435933333333334</v>
      </c>
      <c r="J24" s="733" t="s">
        <v>1</v>
      </c>
    </row>
    <row r="25" spans="1:10" ht="14.45" customHeight="1" x14ac:dyDescent="0.2">
      <c r="A25" s="729" t="s">
        <v>580</v>
      </c>
      <c r="B25" s="730" t="s">
        <v>577</v>
      </c>
      <c r="C25" s="731">
        <v>27.081810000000001</v>
      </c>
      <c r="D25" s="731">
        <v>22.163150000000002</v>
      </c>
      <c r="E25" s="731"/>
      <c r="F25" s="731">
        <v>20.412499999999998</v>
      </c>
      <c r="G25" s="731">
        <v>30</v>
      </c>
      <c r="H25" s="731">
        <v>-9.5875000000000021</v>
      </c>
      <c r="I25" s="732">
        <v>0.68041666666666656</v>
      </c>
      <c r="J25" s="733" t="s">
        <v>1</v>
      </c>
    </row>
    <row r="26" spans="1:10" ht="14.45" customHeight="1" x14ac:dyDescent="0.2">
      <c r="A26" s="729" t="s">
        <v>580</v>
      </c>
      <c r="B26" s="730" t="s">
        <v>582</v>
      </c>
      <c r="C26" s="731">
        <v>1699.27748</v>
      </c>
      <c r="D26" s="731">
        <v>1568.1517300000007</v>
      </c>
      <c r="E26" s="731"/>
      <c r="F26" s="731">
        <v>1152.5794999999989</v>
      </c>
      <c r="G26" s="731">
        <v>1211</v>
      </c>
      <c r="H26" s="731">
        <v>-58.420500000001084</v>
      </c>
      <c r="I26" s="732">
        <v>0.95175846407927245</v>
      </c>
      <c r="J26" s="733" t="s">
        <v>583</v>
      </c>
    </row>
    <row r="27" spans="1:10" ht="14.45" customHeight="1" x14ac:dyDescent="0.2">
      <c r="A27" s="729" t="s">
        <v>569</v>
      </c>
      <c r="B27" s="730" t="s">
        <v>569</v>
      </c>
      <c r="C27" s="731" t="s">
        <v>569</v>
      </c>
      <c r="D27" s="731" t="s">
        <v>569</v>
      </c>
      <c r="E27" s="731"/>
      <c r="F27" s="731" t="s">
        <v>569</v>
      </c>
      <c r="G27" s="731" t="s">
        <v>569</v>
      </c>
      <c r="H27" s="731" t="s">
        <v>569</v>
      </c>
      <c r="I27" s="732" t="s">
        <v>569</v>
      </c>
      <c r="J27" s="733" t="s">
        <v>584</v>
      </c>
    </row>
    <row r="28" spans="1:10" ht="14.45" customHeight="1" x14ac:dyDescent="0.2">
      <c r="A28" s="729" t="s">
        <v>585</v>
      </c>
      <c r="B28" s="730" t="s">
        <v>586</v>
      </c>
      <c r="C28" s="731" t="s">
        <v>569</v>
      </c>
      <c r="D28" s="731" t="s">
        <v>569</v>
      </c>
      <c r="E28" s="731"/>
      <c r="F28" s="731" t="s">
        <v>569</v>
      </c>
      <c r="G28" s="731" t="s">
        <v>569</v>
      </c>
      <c r="H28" s="731" t="s">
        <v>569</v>
      </c>
      <c r="I28" s="732" t="s">
        <v>569</v>
      </c>
      <c r="J28" s="733" t="s">
        <v>0</v>
      </c>
    </row>
    <row r="29" spans="1:10" ht="14.45" customHeight="1" x14ac:dyDescent="0.2">
      <c r="A29" s="729" t="s">
        <v>585</v>
      </c>
      <c r="B29" s="730" t="s">
        <v>570</v>
      </c>
      <c r="C29" s="731">
        <v>20.599289999999996</v>
      </c>
      <c r="D29" s="731">
        <v>32.392620000000001</v>
      </c>
      <c r="E29" s="731"/>
      <c r="F29" s="731">
        <v>23.859820000000003</v>
      </c>
      <c r="G29" s="731">
        <v>34</v>
      </c>
      <c r="H29" s="731">
        <v>-10.140179999999997</v>
      </c>
      <c r="I29" s="732">
        <v>0.70175941176470591</v>
      </c>
      <c r="J29" s="733" t="s">
        <v>1</v>
      </c>
    </row>
    <row r="30" spans="1:10" ht="14.45" customHeight="1" x14ac:dyDescent="0.2">
      <c r="A30" s="729" t="s">
        <v>585</v>
      </c>
      <c r="B30" s="730" t="s">
        <v>587</v>
      </c>
      <c r="C30" s="731">
        <v>20.599289999999996</v>
      </c>
      <c r="D30" s="731">
        <v>32.392620000000001</v>
      </c>
      <c r="E30" s="731"/>
      <c r="F30" s="731">
        <v>23.859820000000003</v>
      </c>
      <c r="G30" s="731">
        <v>34</v>
      </c>
      <c r="H30" s="731">
        <v>-10.140179999999997</v>
      </c>
      <c r="I30" s="732">
        <v>0.70175941176470591</v>
      </c>
      <c r="J30" s="733" t="s">
        <v>583</v>
      </c>
    </row>
    <row r="31" spans="1:10" ht="14.45" customHeight="1" x14ac:dyDescent="0.2">
      <c r="A31" s="729" t="s">
        <v>569</v>
      </c>
      <c r="B31" s="730" t="s">
        <v>569</v>
      </c>
      <c r="C31" s="731" t="s">
        <v>569</v>
      </c>
      <c r="D31" s="731" t="s">
        <v>569</v>
      </c>
      <c r="E31" s="731"/>
      <c r="F31" s="731" t="s">
        <v>569</v>
      </c>
      <c r="G31" s="731" t="s">
        <v>569</v>
      </c>
      <c r="H31" s="731" t="s">
        <v>569</v>
      </c>
      <c r="I31" s="732" t="s">
        <v>569</v>
      </c>
      <c r="J31" s="733" t="s">
        <v>584</v>
      </c>
    </row>
    <row r="32" spans="1:10" ht="14.45" customHeight="1" x14ac:dyDescent="0.2">
      <c r="A32" s="729" t="s">
        <v>588</v>
      </c>
      <c r="B32" s="730" t="s">
        <v>589</v>
      </c>
      <c r="C32" s="731" t="s">
        <v>569</v>
      </c>
      <c r="D32" s="731" t="s">
        <v>569</v>
      </c>
      <c r="E32" s="731"/>
      <c r="F32" s="731" t="s">
        <v>569</v>
      </c>
      <c r="G32" s="731" t="s">
        <v>569</v>
      </c>
      <c r="H32" s="731" t="s">
        <v>569</v>
      </c>
      <c r="I32" s="732" t="s">
        <v>569</v>
      </c>
      <c r="J32" s="733" t="s">
        <v>0</v>
      </c>
    </row>
    <row r="33" spans="1:10" ht="14.45" customHeight="1" x14ac:dyDescent="0.2">
      <c r="A33" s="729" t="s">
        <v>588</v>
      </c>
      <c r="B33" s="730" t="s">
        <v>570</v>
      </c>
      <c r="C33" s="731">
        <v>0</v>
      </c>
      <c r="D33" s="731">
        <v>434.8664099999998</v>
      </c>
      <c r="E33" s="731"/>
      <c r="F33" s="731">
        <v>716.78546999999946</v>
      </c>
      <c r="G33" s="731">
        <v>646</v>
      </c>
      <c r="H33" s="731">
        <v>70.785469999999464</v>
      </c>
      <c r="I33" s="732">
        <v>1.1095750309597514</v>
      </c>
      <c r="J33" s="733" t="s">
        <v>1</v>
      </c>
    </row>
    <row r="34" spans="1:10" ht="14.45" customHeight="1" x14ac:dyDescent="0.2">
      <c r="A34" s="729" t="s">
        <v>588</v>
      </c>
      <c r="B34" s="730" t="s">
        <v>571</v>
      </c>
      <c r="C34" s="731">
        <v>0</v>
      </c>
      <c r="D34" s="731">
        <v>9.0012999999999987</v>
      </c>
      <c r="E34" s="731"/>
      <c r="F34" s="731">
        <v>17.195489999999999</v>
      </c>
      <c r="G34" s="731">
        <v>36</v>
      </c>
      <c r="H34" s="731">
        <v>-18.804510000000001</v>
      </c>
      <c r="I34" s="732">
        <v>0.47765249999999998</v>
      </c>
      <c r="J34" s="733" t="s">
        <v>1</v>
      </c>
    </row>
    <row r="35" spans="1:10" ht="14.45" customHeight="1" x14ac:dyDescent="0.2">
      <c r="A35" s="729" t="s">
        <v>588</v>
      </c>
      <c r="B35" s="730" t="s">
        <v>573</v>
      </c>
      <c r="C35" s="731">
        <v>0</v>
      </c>
      <c r="D35" s="731">
        <v>63.298039999999979</v>
      </c>
      <c r="E35" s="731"/>
      <c r="F35" s="731">
        <v>147.06538000000003</v>
      </c>
      <c r="G35" s="731">
        <v>96</v>
      </c>
      <c r="H35" s="731">
        <v>51.065380000000033</v>
      </c>
      <c r="I35" s="732">
        <v>1.5319310416666669</v>
      </c>
      <c r="J35" s="733" t="s">
        <v>1</v>
      </c>
    </row>
    <row r="36" spans="1:10" ht="14.45" customHeight="1" x14ac:dyDescent="0.2">
      <c r="A36" s="729" t="s">
        <v>588</v>
      </c>
      <c r="B36" s="730" t="s">
        <v>574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569</v>
      </c>
      <c r="J36" s="733" t="s">
        <v>1</v>
      </c>
    </row>
    <row r="37" spans="1:10" ht="14.45" customHeight="1" x14ac:dyDescent="0.2">
      <c r="A37" s="729" t="s">
        <v>588</v>
      </c>
      <c r="B37" s="730" t="s">
        <v>575</v>
      </c>
      <c r="C37" s="731">
        <v>0</v>
      </c>
      <c r="D37" s="731">
        <v>21.134399999999992</v>
      </c>
      <c r="E37" s="731"/>
      <c r="F37" s="731">
        <v>95.639560000000046</v>
      </c>
      <c r="G37" s="731">
        <v>47</v>
      </c>
      <c r="H37" s="731">
        <v>48.639560000000046</v>
      </c>
      <c r="I37" s="732">
        <v>2.0348842553191497</v>
      </c>
      <c r="J37" s="733" t="s">
        <v>1</v>
      </c>
    </row>
    <row r="38" spans="1:10" ht="14.45" customHeight="1" x14ac:dyDescent="0.2">
      <c r="A38" s="729" t="s">
        <v>588</v>
      </c>
      <c r="B38" s="730" t="s">
        <v>576</v>
      </c>
      <c r="C38" s="731">
        <v>0</v>
      </c>
      <c r="D38" s="731">
        <v>9.5519599999999993</v>
      </c>
      <c r="E38" s="731"/>
      <c r="F38" s="731">
        <v>4.2275400000000003</v>
      </c>
      <c r="G38" s="731">
        <v>4</v>
      </c>
      <c r="H38" s="731">
        <v>0.2275400000000003</v>
      </c>
      <c r="I38" s="732">
        <v>1.0568850000000001</v>
      </c>
      <c r="J38" s="733" t="s">
        <v>1</v>
      </c>
    </row>
    <row r="39" spans="1:10" ht="14.45" customHeight="1" x14ac:dyDescent="0.2">
      <c r="A39" s="729" t="s">
        <v>588</v>
      </c>
      <c r="B39" s="730" t="s">
        <v>577</v>
      </c>
      <c r="C39" s="731">
        <v>0</v>
      </c>
      <c r="D39" s="731">
        <v>0</v>
      </c>
      <c r="E39" s="731"/>
      <c r="F39" s="731">
        <v>2.2577699999999998</v>
      </c>
      <c r="G39" s="731">
        <v>0</v>
      </c>
      <c r="H39" s="731">
        <v>2.2577699999999998</v>
      </c>
      <c r="I39" s="732" t="s">
        <v>569</v>
      </c>
      <c r="J39" s="733" t="s">
        <v>1</v>
      </c>
    </row>
    <row r="40" spans="1:10" ht="14.45" customHeight="1" x14ac:dyDescent="0.2">
      <c r="A40" s="729" t="s">
        <v>588</v>
      </c>
      <c r="B40" s="730" t="s">
        <v>590</v>
      </c>
      <c r="C40" s="731">
        <v>0</v>
      </c>
      <c r="D40" s="731">
        <v>537.85210999999981</v>
      </c>
      <c r="E40" s="731"/>
      <c r="F40" s="731">
        <v>983.17120999999952</v>
      </c>
      <c r="G40" s="731">
        <v>829</v>
      </c>
      <c r="H40" s="731">
        <v>154.17120999999952</v>
      </c>
      <c r="I40" s="732">
        <v>1.1859725090470441</v>
      </c>
      <c r="J40" s="733" t="s">
        <v>583</v>
      </c>
    </row>
    <row r="41" spans="1:10" ht="14.45" customHeight="1" x14ac:dyDescent="0.2">
      <c r="A41" s="729" t="s">
        <v>569</v>
      </c>
      <c r="B41" s="730" t="s">
        <v>569</v>
      </c>
      <c r="C41" s="731" t="s">
        <v>569</v>
      </c>
      <c r="D41" s="731" t="s">
        <v>569</v>
      </c>
      <c r="E41" s="731"/>
      <c r="F41" s="731" t="s">
        <v>569</v>
      </c>
      <c r="G41" s="731" t="s">
        <v>569</v>
      </c>
      <c r="H41" s="731" t="s">
        <v>569</v>
      </c>
      <c r="I41" s="732" t="s">
        <v>569</v>
      </c>
      <c r="J41" s="733" t="s">
        <v>584</v>
      </c>
    </row>
    <row r="42" spans="1:10" ht="14.45" customHeight="1" x14ac:dyDescent="0.2">
      <c r="A42" s="729" t="s">
        <v>567</v>
      </c>
      <c r="B42" s="730" t="s">
        <v>578</v>
      </c>
      <c r="C42" s="731">
        <v>1719.8767699999999</v>
      </c>
      <c r="D42" s="731">
        <v>2138.3964600000004</v>
      </c>
      <c r="E42" s="731"/>
      <c r="F42" s="731">
        <v>2159.6105299999986</v>
      </c>
      <c r="G42" s="731">
        <v>2073</v>
      </c>
      <c r="H42" s="731">
        <v>86.610529999998562</v>
      </c>
      <c r="I42" s="732">
        <v>1.0417802846116733</v>
      </c>
      <c r="J42" s="733" t="s">
        <v>579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8E47FE80-DA7C-4BA2-980D-084C6A1AF21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186.63403314930213</v>
      </c>
      <c r="M3" s="203">
        <f>SUBTOTAL(9,M5:M1048576)</f>
        <v>11449.75</v>
      </c>
      <c r="N3" s="204">
        <f>SUBTOTAL(9,N5:N1048576)</f>
        <v>2136913.021051222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567</v>
      </c>
      <c r="B5" s="741" t="s">
        <v>568</v>
      </c>
      <c r="C5" s="742" t="s">
        <v>580</v>
      </c>
      <c r="D5" s="743" t="s">
        <v>581</v>
      </c>
      <c r="E5" s="744">
        <v>50113001</v>
      </c>
      <c r="F5" s="743" t="s">
        <v>591</v>
      </c>
      <c r="G5" s="742" t="s">
        <v>592</v>
      </c>
      <c r="H5" s="742">
        <v>846758</v>
      </c>
      <c r="I5" s="742">
        <v>103387</v>
      </c>
      <c r="J5" s="742" t="s">
        <v>593</v>
      </c>
      <c r="K5" s="742" t="s">
        <v>594</v>
      </c>
      <c r="L5" s="745">
        <v>71.720000000000013</v>
      </c>
      <c r="M5" s="745">
        <v>18</v>
      </c>
      <c r="N5" s="746">
        <v>1290.9600000000003</v>
      </c>
    </row>
    <row r="6" spans="1:14" ht="14.45" customHeight="1" x14ac:dyDescent="0.2">
      <c r="A6" s="747" t="s">
        <v>567</v>
      </c>
      <c r="B6" s="748" t="s">
        <v>568</v>
      </c>
      <c r="C6" s="749" t="s">
        <v>580</v>
      </c>
      <c r="D6" s="750" t="s">
        <v>581</v>
      </c>
      <c r="E6" s="751">
        <v>50113001</v>
      </c>
      <c r="F6" s="750" t="s">
        <v>591</v>
      </c>
      <c r="G6" s="749" t="s">
        <v>592</v>
      </c>
      <c r="H6" s="749">
        <v>172830</v>
      </c>
      <c r="I6" s="749">
        <v>172830</v>
      </c>
      <c r="J6" s="749" t="s">
        <v>595</v>
      </c>
      <c r="K6" s="749" t="s">
        <v>596</v>
      </c>
      <c r="L6" s="752">
        <v>117.90999999999998</v>
      </c>
      <c r="M6" s="752">
        <v>3</v>
      </c>
      <c r="N6" s="753">
        <v>353.72999999999996</v>
      </c>
    </row>
    <row r="7" spans="1:14" ht="14.45" customHeight="1" x14ac:dyDescent="0.2">
      <c r="A7" s="747" t="s">
        <v>567</v>
      </c>
      <c r="B7" s="748" t="s">
        <v>568</v>
      </c>
      <c r="C7" s="749" t="s">
        <v>580</v>
      </c>
      <c r="D7" s="750" t="s">
        <v>581</v>
      </c>
      <c r="E7" s="751">
        <v>50113001</v>
      </c>
      <c r="F7" s="750" t="s">
        <v>591</v>
      </c>
      <c r="G7" s="749" t="s">
        <v>592</v>
      </c>
      <c r="H7" s="749">
        <v>176064</v>
      </c>
      <c r="I7" s="749">
        <v>76064</v>
      </c>
      <c r="J7" s="749" t="s">
        <v>597</v>
      </c>
      <c r="K7" s="749" t="s">
        <v>598</v>
      </c>
      <c r="L7" s="752">
        <v>83.872777777777799</v>
      </c>
      <c r="M7" s="752">
        <v>18</v>
      </c>
      <c r="N7" s="753">
        <v>1509.7100000000003</v>
      </c>
    </row>
    <row r="8" spans="1:14" ht="14.45" customHeight="1" x14ac:dyDescent="0.2">
      <c r="A8" s="747" t="s">
        <v>567</v>
      </c>
      <c r="B8" s="748" t="s">
        <v>568</v>
      </c>
      <c r="C8" s="749" t="s">
        <v>580</v>
      </c>
      <c r="D8" s="750" t="s">
        <v>581</v>
      </c>
      <c r="E8" s="751">
        <v>50113001</v>
      </c>
      <c r="F8" s="750" t="s">
        <v>591</v>
      </c>
      <c r="G8" s="749" t="s">
        <v>599</v>
      </c>
      <c r="H8" s="749">
        <v>126486</v>
      </c>
      <c r="I8" s="749">
        <v>26486</v>
      </c>
      <c r="J8" s="749" t="s">
        <v>600</v>
      </c>
      <c r="K8" s="749" t="s">
        <v>601</v>
      </c>
      <c r="L8" s="752">
        <v>628.05999999999995</v>
      </c>
      <c r="M8" s="752">
        <v>3</v>
      </c>
      <c r="N8" s="753">
        <v>1884.1799999999998</v>
      </c>
    </row>
    <row r="9" spans="1:14" ht="14.45" customHeight="1" x14ac:dyDescent="0.2">
      <c r="A9" s="747" t="s">
        <v>567</v>
      </c>
      <c r="B9" s="748" t="s">
        <v>568</v>
      </c>
      <c r="C9" s="749" t="s">
        <v>580</v>
      </c>
      <c r="D9" s="750" t="s">
        <v>581</v>
      </c>
      <c r="E9" s="751">
        <v>50113001</v>
      </c>
      <c r="F9" s="750" t="s">
        <v>591</v>
      </c>
      <c r="G9" s="749" t="s">
        <v>592</v>
      </c>
      <c r="H9" s="749">
        <v>221862</v>
      </c>
      <c r="I9" s="749">
        <v>221862</v>
      </c>
      <c r="J9" s="749" t="s">
        <v>602</v>
      </c>
      <c r="K9" s="749" t="s">
        <v>603</v>
      </c>
      <c r="L9" s="752">
        <v>0</v>
      </c>
      <c r="M9" s="752">
        <v>0</v>
      </c>
      <c r="N9" s="753">
        <v>0</v>
      </c>
    </row>
    <row r="10" spans="1:14" ht="14.45" customHeight="1" x14ac:dyDescent="0.2">
      <c r="A10" s="747" t="s">
        <v>567</v>
      </c>
      <c r="B10" s="748" t="s">
        <v>568</v>
      </c>
      <c r="C10" s="749" t="s">
        <v>580</v>
      </c>
      <c r="D10" s="750" t="s">
        <v>581</v>
      </c>
      <c r="E10" s="751">
        <v>50113001</v>
      </c>
      <c r="F10" s="750" t="s">
        <v>591</v>
      </c>
      <c r="G10" s="749" t="s">
        <v>592</v>
      </c>
      <c r="H10" s="749">
        <v>100362</v>
      </c>
      <c r="I10" s="749">
        <v>362</v>
      </c>
      <c r="J10" s="749" t="s">
        <v>604</v>
      </c>
      <c r="K10" s="749" t="s">
        <v>605</v>
      </c>
      <c r="L10" s="752">
        <v>72.745000000000005</v>
      </c>
      <c r="M10" s="752">
        <v>2</v>
      </c>
      <c r="N10" s="753">
        <v>145.49</v>
      </c>
    </row>
    <row r="11" spans="1:14" ht="14.45" customHeight="1" x14ac:dyDescent="0.2">
      <c r="A11" s="747" t="s">
        <v>567</v>
      </c>
      <c r="B11" s="748" t="s">
        <v>568</v>
      </c>
      <c r="C11" s="749" t="s">
        <v>580</v>
      </c>
      <c r="D11" s="750" t="s">
        <v>581</v>
      </c>
      <c r="E11" s="751">
        <v>50113001</v>
      </c>
      <c r="F11" s="750" t="s">
        <v>591</v>
      </c>
      <c r="G11" s="749" t="s">
        <v>592</v>
      </c>
      <c r="H11" s="749">
        <v>128831</v>
      </c>
      <c r="I11" s="749">
        <v>28831</v>
      </c>
      <c r="J11" s="749" t="s">
        <v>606</v>
      </c>
      <c r="K11" s="749" t="s">
        <v>607</v>
      </c>
      <c r="L11" s="752">
        <v>162.9</v>
      </c>
      <c r="M11" s="752">
        <v>1</v>
      </c>
      <c r="N11" s="753">
        <v>162.9</v>
      </c>
    </row>
    <row r="12" spans="1:14" ht="14.45" customHeight="1" x14ac:dyDescent="0.2">
      <c r="A12" s="747" t="s">
        <v>567</v>
      </c>
      <c r="B12" s="748" t="s">
        <v>568</v>
      </c>
      <c r="C12" s="749" t="s">
        <v>580</v>
      </c>
      <c r="D12" s="750" t="s">
        <v>581</v>
      </c>
      <c r="E12" s="751">
        <v>50113001</v>
      </c>
      <c r="F12" s="750" t="s">
        <v>591</v>
      </c>
      <c r="G12" s="749" t="s">
        <v>592</v>
      </c>
      <c r="H12" s="749">
        <v>202701</v>
      </c>
      <c r="I12" s="749">
        <v>202701</v>
      </c>
      <c r="J12" s="749" t="s">
        <v>608</v>
      </c>
      <c r="K12" s="749" t="s">
        <v>609</v>
      </c>
      <c r="L12" s="752">
        <v>132.33555555555557</v>
      </c>
      <c r="M12" s="752">
        <v>9</v>
      </c>
      <c r="N12" s="753">
        <v>1191.0200000000002</v>
      </c>
    </row>
    <row r="13" spans="1:14" ht="14.45" customHeight="1" x14ac:dyDescent="0.2">
      <c r="A13" s="747" t="s">
        <v>567</v>
      </c>
      <c r="B13" s="748" t="s">
        <v>568</v>
      </c>
      <c r="C13" s="749" t="s">
        <v>580</v>
      </c>
      <c r="D13" s="750" t="s">
        <v>581</v>
      </c>
      <c r="E13" s="751">
        <v>50113001</v>
      </c>
      <c r="F13" s="750" t="s">
        <v>591</v>
      </c>
      <c r="G13" s="749" t="s">
        <v>592</v>
      </c>
      <c r="H13" s="749">
        <v>845008</v>
      </c>
      <c r="I13" s="749">
        <v>107806</v>
      </c>
      <c r="J13" s="749" t="s">
        <v>608</v>
      </c>
      <c r="K13" s="749" t="s">
        <v>610</v>
      </c>
      <c r="L13" s="752">
        <v>66.763999999999996</v>
      </c>
      <c r="M13" s="752">
        <v>15</v>
      </c>
      <c r="N13" s="753">
        <v>1001.46</v>
      </c>
    </row>
    <row r="14" spans="1:14" ht="14.45" customHeight="1" x14ac:dyDescent="0.2">
      <c r="A14" s="747" t="s">
        <v>567</v>
      </c>
      <c r="B14" s="748" t="s">
        <v>568</v>
      </c>
      <c r="C14" s="749" t="s">
        <v>580</v>
      </c>
      <c r="D14" s="750" t="s">
        <v>581</v>
      </c>
      <c r="E14" s="751">
        <v>50113001</v>
      </c>
      <c r="F14" s="750" t="s">
        <v>591</v>
      </c>
      <c r="G14" s="749" t="s">
        <v>599</v>
      </c>
      <c r="H14" s="749">
        <v>102954</v>
      </c>
      <c r="I14" s="749">
        <v>2954</v>
      </c>
      <c r="J14" s="749" t="s">
        <v>611</v>
      </c>
      <c r="K14" s="749" t="s">
        <v>612</v>
      </c>
      <c r="L14" s="752">
        <v>14.99</v>
      </c>
      <c r="M14" s="752">
        <v>2</v>
      </c>
      <c r="N14" s="753">
        <v>29.98</v>
      </c>
    </row>
    <row r="15" spans="1:14" ht="14.45" customHeight="1" x14ac:dyDescent="0.2">
      <c r="A15" s="747" t="s">
        <v>567</v>
      </c>
      <c r="B15" s="748" t="s">
        <v>568</v>
      </c>
      <c r="C15" s="749" t="s">
        <v>580</v>
      </c>
      <c r="D15" s="750" t="s">
        <v>581</v>
      </c>
      <c r="E15" s="751">
        <v>50113001</v>
      </c>
      <c r="F15" s="750" t="s">
        <v>591</v>
      </c>
      <c r="G15" s="749" t="s">
        <v>599</v>
      </c>
      <c r="H15" s="749">
        <v>115379</v>
      </c>
      <c r="I15" s="749">
        <v>15379</v>
      </c>
      <c r="J15" s="749" t="s">
        <v>611</v>
      </c>
      <c r="K15" s="749" t="s">
        <v>613</v>
      </c>
      <c r="L15" s="752">
        <v>54.043333333333322</v>
      </c>
      <c r="M15" s="752">
        <v>3</v>
      </c>
      <c r="N15" s="753">
        <v>162.12999999999997</v>
      </c>
    </row>
    <row r="16" spans="1:14" ht="14.45" customHeight="1" x14ac:dyDescent="0.2">
      <c r="A16" s="747" t="s">
        <v>567</v>
      </c>
      <c r="B16" s="748" t="s">
        <v>568</v>
      </c>
      <c r="C16" s="749" t="s">
        <v>580</v>
      </c>
      <c r="D16" s="750" t="s">
        <v>581</v>
      </c>
      <c r="E16" s="751">
        <v>50113001</v>
      </c>
      <c r="F16" s="750" t="s">
        <v>591</v>
      </c>
      <c r="G16" s="749" t="s">
        <v>599</v>
      </c>
      <c r="H16" s="749">
        <v>102945</v>
      </c>
      <c r="I16" s="749">
        <v>2945</v>
      </c>
      <c r="J16" s="749" t="s">
        <v>614</v>
      </c>
      <c r="K16" s="749" t="s">
        <v>615</v>
      </c>
      <c r="L16" s="752">
        <v>8.6528571428571404</v>
      </c>
      <c r="M16" s="752">
        <v>21</v>
      </c>
      <c r="N16" s="753">
        <v>181.70999999999995</v>
      </c>
    </row>
    <row r="17" spans="1:14" ht="14.45" customHeight="1" x14ac:dyDescent="0.2">
      <c r="A17" s="747" t="s">
        <v>567</v>
      </c>
      <c r="B17" s="748" t="s">
        <v>568</v>
      </c>
      <c r="C17" s="749" t="s">
        <v>580</v>
      </c>
      <c r="D17" s="750" t="s">
        <v>581</v>
      </c>
      <c r="E17" s="751">
        <v>50113001</v>
      </c>
      <c r="F17" s="750" t="s">
        <v>591</v>
      </c>
      <c r="G17" s="749" t="s">
        <v>599</v>
      </c>
      <c r="H17" s="749">
        <v>115378</v>
      </c>
      <c r="I17" s="749">
        <v>15378</v>
      </c>
      <c r="J17" s="749" t="s">
        <v>614</v>
      </c>
      <c r="K17" s="749" t="s">
        <v>616</v>
      </c>
      <c r="L17" s="752">
        <v>21.209999999999997</v>
      </c>
      <c r="M17" s="752">
        <v>3</v>
      </c>
      <c r="N17" s="753">
        <v>63.629999999999995</v>
      </c>
    </row>
    <row r="18" spans="1:14" ht="14.45" customHeight="1" x14ac:dyDescent="0.2">
      <c r="A18" s="747" t="s">
        <v>567</v>
      </c>
      <c r="B18" s="748" t="s">
        <v>568</v>
      </c>
      <c r="C18" s="749" t="s">
        <v>580</v>
      </c>
      <c r="D18" s="750" t="s">
        <v>581</v>
      </c>
      <c r="E18" s="751">
        <v>50113001</v>
      </c>
      <c r="F18" s="750" t="s">
        <v>591</v>
      </c>
      <c r="G18" s="749" t="s">
        <v>599</v>
      </c>
      <c r="H18" s="749">
        <v>205583</v>
      </c>
      <c r="I18" s="749">
        <v>205583</v>
      </c>
      <c r="J18" s="749" t="s">
        <v>617</v>
      </c>
      <c r="K18" s="749" t="s">
        <v>618</v>
      </c>
      <c r="L18" s="752">
        <v>552.21</v>
      </c>
      <c r="M18" s="752">
        <v>1</v>
      </c>
      <c r="N18" s="753">
        <v>552.21</v>
      </c>
    </row>
    <row r="19" spans="1:14" ht="14.45" customHeight="1" x14ac:dyDescent="0.2">
      <c r="A19" s="747" t="s">
        <v>567</v>
      </c>
      <c r="B19" s="748" t="s">
        <v>568</v>
      </c>
      <c r="C19" s="749" t="s">
        <v>580</v>
      </c>
      <c r="D19" s="750" t="s">
        <v>581</v>
      </c>
      <c r="E19" s="751">
        <v>50113001</v>
      </c>
      <c r="F19" s="750" t="s">
        <v>591</v>
      </c>
      <c r="G19" s="749" t="s">
        <v>599</v>
      </c>
      <c r="H19" s="749">
        <v>205588</v>
      </c>
      <c r="I19" s="749">
        <v>205588</v>
      </c>
      <c r="J19" s="749" t="s">
        <v>619</v>
      </c>
      <c r="K19" s="749" t="s">
        <v>618</v>
      </c>
      <c r="L19" s="752">
        <v>662.15000000000009</v>
      </c>
      <c r="M19" s="752">
        <v>2</v>
      </c>
      <c r="N19" s="753">
        <v>1324.3000000000002</v>
      </c>
    </row>
    <row r="20" spans="1:14" ht="14.45" customHeight="1" x14ac:dyDescent="0.2">
      <c r="A20" s="747" t="s">
        <v>567</v>
      </c>
      <c r="B20" s="748" t="s">
        <v>568</v>
      </c>
      <c r="C20" s="749" t="s">
        <v>580</v>
      </c>
      <c r="D20" s="750" t="s">
        <v>581</v>
      </c>
      <c r="E20" s="751">
        <v>50113001</v>
      </c>
      <c r="F20" s="750" t="s">
        <v>591</v>
      </c>
      <c r="G20" s="749" t="s">
        <v>592</v>
      </c>
      <c r="H20" s="749">
        <v>121887</v>
      </c>
      <c r="I20" s="749">
        <v>21887</v>
      </c>
      <c r="J20" s="749" t="s">
        <v>620</v>
      </c>
      <c r="K20" s="749" t="s">
        <v>621</v>
      </c>
      <c r="L20" s="752">
        <v>45.263333333333343</v>
      </c>
      <c r="M20" s="752">
        <v>3</v>
      </c>
      <c r="N20" s="753">
        <v>135.79000000000002</v>
      </c>
    </row>
    <row r="21" spans="1:14" ht="14.45" customHeight="1" x14ac:dyDescent="0.2">
      <c r="A21" s="747" t="s">
        <v>567</v>
      </c>
      <c r="B21" s="748" t="s">
        <v>568</v>
      </c>
      <c r="C21" s="749" t="s">
        <v>580</v>
      </c>
      <c r="D21" s="750" t="s">
        <v>581</v>
      </c>
      <c r="E21" s="751">
        <v>50113001</v>
      </c>
      <c r="F21" s="750" t="s">
        <v>591</v>
      </c>
      <c r="G21" s="749" t="s">
        <v>592</v>
      </c>
      <c r="H21" s="749">
        <v>176954</v>
      </c>
      <c r="I21" s="749">
        <v>176954</v>
      </c>
      <c r="J21" s="749" t="s">
        <v>622</v>
      </c>
      <c r="K21" s="749" t="s">
        <v>623</v>
      </c>
      <c r="L21" s="752">
        <v>94.474375000000009</v>
      </c>
      <c r="M21" s="752">
        <v>16</v>
      </c>
      <c r="N21" s="753">
        <v>1511.5900000000001</v>
      </c>
    </row>
    <row r="22" spans="1:14" ht="14.45" customHeight="1" x14ac:dyDescent="0.2">
      <c r="A22" s="747" t="s">
        <v>567</v>
      </c>
      <c r="B22" s="748" t="s">
        <v>568</v>
      </c>
      <c r="C22" s="749" t="s">
        <v>580</v>
      </c>
      <c r="D22" s="750" t="s">
        <v>581</v>
      </c>
      <c r="E22" s="751">
        <v>50113001</v>
      </c>
      <c r="F22" s="750" t="s">
        <v>591</v>
      </c>
      <c r="G22" s="749" t="s">
        <v>569</v>
      </c>
      <c r="H22" s="749">
        <v>136507</v>
      </c>
      <c r="I22" s="749">
        <v>136507</v>
      </c>
      <c r="J22" s="749" t="s">
        <v>624</v>
      </c>
      <c r="K22" s="749" t="s">
        <v>625</v>
      </c>
      <c r="L22" s="752">
        <v>47.927999999999997</v>
      </c>
      <c r="M22" s="752">
        <v>5</v>
      </c>
      <c r="N22" s="753">
        <v>239.64</v>
      </c>
    </row>
    <row r="23" spans="1:14" ht="14.45" customHeight="1" x14ac:dyDescent="0.2">
      <c r="A23" s="747" t="s">
        <v>567</v>
      </c>
      <c r="B23" s="748" t="s">
        <v>568</v>
      </c>
      <c r="C23" s="749" t="s">
        <v>580</v>
      </c>
      <c r="D23" s="750" t="s">
        <v>581</v>
      </c>
      <c r="E23" s="751">
        <v>50113001</v>
      </c>
      <c r="F23" s="750" t="s">
        <v>591</v>
      </c>
      <c r="G23" s="749" t="s">
        <v>599</v>
      </c>
      <c r="H23" s="749">
        <v>127263</v>
      </c>
      <c r="I23" s="749">
        <v>127263</v>
      </c>
      <c r="J23" s="749" t="s">
        <v>626</v>
      </c>
      <c r="K23" s="749" t="s">
        <v>627</v>
      </c>
      <c r="L23" s="752">
        <v>53.991250000000001</v>
      </c>
      <c r="M23" s="752">
        <v>8</v>
      </c>
      <c r="N23" s="753">
        <v>431.93</v>
      </c>
    </row>
    <row r="24" spans="1:14" ht="14.45" customHeight="1" x14ac:dyDescent="0.2">
      <c r="A24" s="747" t="s">
        <v>567</v>
      </c>
      <c r="B24" s="748" t="s">
        <v>568</v>
      </c>
      <c r="C24" s="749" t="s">
        <v>580</v>
      </c>
      <c r="D24" s="750" t="s">
        <v>581</v>
      </c>
      <c r="E24" s="751">
        <v>50113001</v>
      </c>
      <c r="F24" s="750" t="s">
        <v>591</v>
      </c>
      <c r="G24" s="749" t="s">
        <v>599</v>
      </c>
      <c r="H24" s="749">
        <v>127272</v>
      </c>
      <c r="I24" s="749">
        <v>127272</v>
      </c>
      <c r="J24" s="749" t="s">
        <v>626</v>
      </c>
      <c r="K24" s="749" t="s">
        <v>625</v>
      </c>
      <c r="L24" s="752">
        <v>48.130000000000024</v>
      </c>
      <c r="M24" s="752">
        <v>1</v>
      </c>
      <c r="N24" s="753">
        <v>48.130000000000024</v>
      </c>
    </row>
    <row r="25" spans="1:14" ht="14.45" customHeight="1" x14ac:dyDescent="0.2">
      <c r="A25" s="747" t="s">
        <v>567</v>
      </c>
      <c r="B25" s="748" t="s">
        <v>568</v>
      </c>
      <c r="C25" s="749" t="s">
        <v>580</v>
      </c>
      <c r="D25" s="750" t="s">
        <v>581</v>
      </c>
      <c r="E25" s="751">
        <v>50113001</v>
      </c>
      <c r="F25" s="750" t="s">
        <v>591</v>
      </c>
      <c r="G25" s="749" t="s">
        <v>599</v>
      </c>
      <c r="H25" s="749">
        <v>849453</v>
      </c>
      <c r="I25" s="749">
        <v>163077</v>
      </c>
      <c r="J25" s="749" t="s">
        <v>628</v>
      </c>
      <c r="K25" s="749" t="s">
        <v>629</v>
      </c>
      <c r="L25" s="752">
        <v>15.51</v>
      </c>
      <c r="M25" s="752">
        <v>3</v>
      </c>
      <c r="N25" s="753">
        <v>46.53</v>
      </c>
    </row>
    <row r="26" spans="1:14" ht="14.45" customHeight="1" x14ac:dyDescent="0.2">
      <c r="A26" s="747" t="s">
        <v>567</v>
      </c>
      <c r="B26" s="748" t="s">
        <v>568</v>
      </c>
      <c r="C26" s="749" t="s">
        <v>580</v>
      </c>
      <c r="D26" s="750" t="s">
        <v>581</v>
      </c>
      <c r="E26" s="751">
        <v>50113001</v>
      </c>
      <c r="F26" s="750" t="s">
        <v>591</v>
      </c>
      <c r="G26" s="749" t="s">
        <v>599</v>
      </c>
      <c r="H26" s="749">
        <v>849444</v>
      </c>
      <c r="I26" s="749">
        <v>163085</v>
      </c>
      <c r="J26" s="749" t="s">
        <v>630</v>
      </c>
      <c r="K26" s="749" t="s">
        <v>631</v>
      </c>
      <c r="L26" s="752">
        <v>23.23</v>
      </c>
      <c r="M26" s="752">
        <v>2</v>
      </c>
      <c r="N26" s="753">
        <v>46.46</v>
      </c>
    </row>
    <row r="27" spans="1:14" ht="14.45" customHeight="1" x14ac:dyDescent="0.2">
      <c r="A27" s="747" t="s">
        <v>567</v>
      </c>
      <c r="B27" s="748" t="s">
        <v>568</v>
      </c>
      <c r="C27" s="749" t="s">
        <v>580</v>
      </c>
      <c r="D27" s="750" t="s">
        <v>581</v>
      </c>
      <c r="E27" s="751">
        <v>50113001</v>
      </c>
      <c r="F27" s="750" t="s">
        <v>591</v>
      </c>
      <c r="G27" s="749" t="s">
        <v>592</v>
      </c>
      <c r="H27" s="749">
        <v>848545</v>
      </c>
      <c r="I27" s="749">
        <v>127546</v>
      </c>
      <c r="J27" s="749" t="s">
        <v>632</v>
      </c>
      <c r="K27" s="749" t="s">
        <v>633</v>
      </c>
      <c r="L27" s="752">
        <v>40.880000000000003</v>
      </c>
      <c r="M27" s="752">
        <v>2</v>
      </c>
      <c r="N27" s="753">
        <v>81.760000000000005</v>
      </c>
    </row>
    <row r="28" spans="1:14" ht="14.45" customHeight="1" x14ac:dyDescent="0.2">
      <c r="A28" s="747" t="s">
        <v>567</v>
      </c>
      <c r="B28" s="748" t="s">
        <v>568</v>
      </c>
      <c r="C28" s="749" t="s">
        <v>580</v>
      </c>
      <c r="D28" s="750" t="s">
        <v>581</v>
      </c>
      <c r="E28" s="751">
        <v>50113001</v>
      </c>
      <c r="F28" s="750" t="s">
        <v>591</v>
      </c>
      <c r="G28" s="749" t="s">
        <v>592</v>
      </c>
      <c r="H28" s="749">
        <v>187167</v>
      </c>
      <c r="I28" s="749">
        <v>87167</v>
      </c>
      <c r="J28" s="749" t="s">
        <v>634</v>
      </c>
      <c r="K28" s="749" t="s">
        <v>635</v>
      </c>
      <c r="L28" s="752">
        <v>41.529999999999994</v>
      </c>
      <c r="M28" s="752">
        <v>1</v>
      </c>
      <c r="N28" s="753">
        <v>41.529999999999994</v>
      </c>
    </row>
    <row r="29" spans="1:14" ht="14.45" customHeight="1" x14ac:dyDescent="0.2">
      <c r="A29" s="747" t="s">
        <v>567</v>
      </c>
      <c r="B29" s="748" t="s">
        <v>568</v>
      </c>
      <c r="C29" s="749" t="s">
        <v>580</v>
      </c>
      <c r="D29" s="750" t="s">
        <v>581</v>
      </c>
      <c r="E29" s="751">
        <v>50113001</v>
      </c>
      <c r="F29" s="750" t="s">
        <v>591</v>
      </c>
      <c r="G29" s="749" t="s">
        <v>599</v>
      </c>
      <c r="H29" s="749">
        <v>220426</v>
      </c>
      <c r="I29" s="749">
        <v>220426</v>
      </c>
      <c r="J29" s="749" t="s">
        <v>636</v>
      </c>
      <c r="K29" s="749" t="s">
        <v>637</v>
      </c>
      <c r="L29" s="752">
        <v>5857.2800000000007</v>
      </c>
      <c r="M29" s="752">
        <v>1</v>
      </c>
      <c r="N29" s="753">
        <v>5857.2800000000007</v>
      </c>
    </row>
    <row r="30" spans="1:14" ht="14.45" customHeight="1" x14ac:dyDescent="0.2">
      <c r="A30" s="747" t="s">
        <v>567</v>
      </c>
      <c r="B30" s="748" t="s">
        <v>568</v>
      </c>
      <c r="C30" s="749" t="s">
        <v>580</v>
      </c>
      <c r="D30" s="750" t="s">
        <v>581</v>
      </c>
      <c r="E30" s="751">
        <v>50113001</v>
      </c>
      <c r="F30" s="750" t="s">
        <v>591</v>
      </c>
      <c r="G30" s="749" t="s">
        <v>592</v>
      </c>
      <c r="H30" s="749">
        <v>235897</v>
      </c>
      <c r="I30" s="749">
        <v>235897</v>
      </c>
      <c r="J30" s="749" t="s">
        <v>638</v>
      </c>
      <c r="K30" s="749" t="s">
        <v>639</v>
      </c>
      <c r="L30" s="752">
        <v>60.764999999999993</v>
      </c>
      <c r="M30" s="752">
        <v>2</v>
      </c>
      <c r="N30" s="753">
        <v>121.52999999999999</v>
      </c>
    </row>
    <row r="31" spans="1:14" ht="14.45" customHeight="1" x14ac:dyDescent="0.2">
      <c r="A31" s="747" t="s">
        <v>567</v>
      </c>
      <c r="B31" s="748" t="s">
        <v>568</v>
      </c>
      <c r="C31" s="749" t="s">
        <v>580</v>
      </c>
      <c r="D31" s="750" t="s">
        <v>581</v>
      </c>
      <c r="E31" s="751">
        <v>50113001</v>
      </c>
      <c r="F31" s="750" t="s">
        <v>591</v>
      </c>
      <c r="G31" s="749" t="s">
        <v>592</v>
      </c>
      <c r="H31" s="749">
        <v>207931</v>
      </c>
      <c r="I31" s="749">
        <v>207931</v>
      </c>
      <c r="J31" s="749" t="s">
        <v>640</v>
      </c>
      <c r="K31" s="749" t="s">
        <v>641</v>
      </c>
      <c r="L31" s="752">
        <v>26.296666666666667</v>
      </c>
      <c r="M31" s="752">
        <v>15</v>
      </c>
      <c r="N31" s="753">
        <v>394.45</v>
      </c>
    </row>
    <row r="32" spans="1:14" ht="14.45" customHeight="1" x14ac:dyDescent="0.2">
      <c r="A32" s="747" t="s">
        <v>567</v>
      </c>
      <c r="B32" s="748" t="s">
        <v>568</v>
      </c>
      <c r="C32" s="749" t="s">
        <v>580</v>
      </c>
      <c r="D32" s="750" t="s">
        <v>581</v>
      </c>
      <c r="E32" s="751">
        <v>50113001</v>
      </c>
      <c r="F32" s="750" t="s">
        <v>591</v>
      </c>
      <c r="G32" s="749" t="s">
        <v>599</v>
      </c>
      <c r="H32" s="749">
        <v>849054</v>
      </c>
      <c r="I32" s="749">
        <v>107847</v>
      </c>
      <c r="J32" s="749" t="s">
        <v>642</v>
      </c>
      <c r="K32" s="749" t="s">
        <v>610</v>
      </c>
      <c r="L32" s="752">
        <v>98.195999999999998</v>
      </c>
      <c r="M32" s="752">
        <v>5</v>
      </c>
      <c r="N32" s="753">
        <v>490.98</v>
      </c>
    </row>
    <row r="33" spans="1:14" ht="14.45" customHeight="1" x14ac:dyDescent="0.2">
      <c r="A33" s="747" t="s">
        <v>567</v>
      </c>
      <c r="B33" s="748" t="s">
        <v>568</v>
      </c>
      <c r="C33" s="749" t="s">
        <v>580</v>
      </c>
      <c r="D33" s="750" t="s">
        <v>581</v>
      </c>
      <c r="E33" s="751">
        <v>50113001</v>
      </c>
      <c r="F33" s="750" t="s">
        <v>591</v>
      </c>
      <c r="G33" s="749" t="s">
        <v>592</v>
      </c>
      <c r="H33" s="749">
        <v>848751</v>
      </c>
      <c r="I33" s="749">
        <v>125073</v>
      </c>
      <c r="J33" s="749" t="s">
        <v>643</v>
      </c>
      <c r="K33" s="749" t="s">
        <v>644</v>
      </c>
      <c r="L33" s="752">
        <v>32.450000000000003</v>
      </c>
      <c r="M33" s="752">
        <v>1</v>
      </c>
      <c r="N33" s="753">
        <v>32.450000000000003</v>
      </c>
    </row>
    <row r="34" spans="1:14" ht="14.45" customHeight="1" x14ac:dyDescent="0.2">
      <c r="A34" s="747" t="s">
        <v>567</v>
      </c>
      <c r="B34" s="748" t="s">
        <v>568</v>
      </c>
      <c r="C34" s="749" t="s">
        <v>580</v>
      </c>
      <c r="D34" s="750" t="s">
        <v>581</v>
      </c>
      <c r="E34" s="751">
        <v>50113001</v>
      </c>
      <c r="F34" s="750" t="s">
        <v>591</v>
      </c>
      <c r="G34" s="749" t="s">
        <v>592</v>
      </c>
      <c r="H34" s="749">
        <v>110555</v>
      </c>
      <c r="I34" s="749">
        <v>10555</v>
      </c>
      <c r="J34" s="749" t="s">
        <v>645</v>
      </c>
      <c r="K34" s="749" t="s">
        <v>646</v>
      </c>
      <c r="L34" s="752">
        <v>254.98000000000002</v>
      </c>
      <c r="M34" s="752">
        <v>16</v>
      </c>
      <c r="N34" s="753">
        <v>4079.6800000000003</v>
      </c>
    </row>
    <row r="35" spans="1:14" ht="14.45" customHeight="1" x14ac:dyDescent="0.2">
      <c r="A35" s="747" t="s">
        <v>567</v>
      </c>
      <c r="B35" s="748" t="s">
        <v>568</v>
      </c>
      <c r="C35" s="749" t="s">
        <v>580</v>
      </c>
      <c r="D35" s="750" t="s">
        <v>581</v>
      </c>
      <c r="E35" s="751">
        <v>50113001</v>
      </c>
      <c r="F35" s="750" t="s">
        <v>591</v>
      </c>
      <c r="G35" s="749" t="s">
        <v>592</v>
      </c>
      <c r="H35" s="749">
        <v>230402</v>
      </c>
      <c r="I35" s="749">
        <v>230402</v>
      </c>
      <c r="J35" s="749" t="s">
        <v>647</v>
      </c>
      <c r="K35" s="749" t="s">
        <v>648</v>
      </c>
      <c r="L35" s="752">
        <v>119.90999999999998</v>
      </c>
      <c r="M35" s="752">
        <v>1</v>
      </c>
      <c r="N35" s="753">
        <v>119.90999999999998</v>
      </c>
    </row>
    <row r="36" spans="1:14" ht="14.45" customHeight="1" x14ac:dyDescent="0.2">
      <c r="A36" s="747" t="s">
        <v>567</v>
      </c>
      <c r="B36" s="748" t="s">
        <v>568</v>
      </c>
      <c r="C36" s="749" t="s">
        <v>580</v>
      </c>
      <c r="D36" s="750" t="s">
        <v>581</v>
      </c>
      <c r="E36" s="751">
        <v>50113001</v>
      </c>
      <c r="F36" s="750" t="s">
        <v>591</v>
      </c>
      <c r="G36" s="749" t="s">
        <v>569</v>
      </c>
      <c r="H36" s="749">
        <v>230405</v>
      </c>
      <c r="I36" s="749">
        <v>230405</v>
      </c>
      <c r="J36" s="749" t="s">
        <v>647</v>
      </c>
      <c r="K36" s="749" t="s">
        <v>649</v>
      </c>
      <c r="L36" s="752">
        <v>74.075000000000003</v>
      </c>
      <c r="M36" s="752">
        <v>2</v>
      </c>
      <c r="N36" s="753">
        <v>148.15</v>
      </c>
    </row>
    <row r="37" spans="1:14" ht="14.45" customHeight="1" x14ac:dyDescent="0.2">
      <c r="A37" s="747" t="s">
        <v>567</v>
      </c>
      <c r="B37" s="748" t="s">
        <v>568</v>
      </c>
      <c r="C37" s="749" t="s">
        <v>580</v>
      </c>
      <c r="D37" s="750" t="s">
        <v>581</v>
      </c>
      <c r="E37" s="751">
        <v>50113001</v>
      </c>
      <c r="F37" s="750" t="s">
        <v>591</v>
      </c>
      <c r="G37" s="749" t="s">
        <v>592</v>
      </c>
      <c r="H37" s="749">
        <v>203803</v>
      </c>
      <c r="I37" s="749">
        <v>203803</v>
      </c>
      <c r="J37" s="749" t="s">
        <v>650</v>
      </c>
      <c r="K37" s="749" t="s">
        <v>651</v>
      </c>
      <c r="L37" s="752">
        <v>514.38</v>
      </c>
      <c r="M37" s="752">
        <v>1</v>
      </c>
      <c r="N37" s="753">
        <v>514.38</v>
      </c>
    </row>
    <row r="38" spans="1:14" ht="14.45" customHeight="1" x14ac:dyDescent="0.2">
      <c r="A38" s="747" t="s">
        <v>567</v>
      </c>
      <c r="B38" s="748" t="s">
        <v>568</v>
      </c>
      <c r="C38" s="749" t="s">
        <v>580</v>
      </c>
      <c r="D38" s="750" t="s">
        <v>581</v>
      </c>
      <c r="E38" s="751">
        <v>50113001</v>
      </c>
      <c r="F38" s="750" t="s">
        <v>591</v>
      </c>
      <c r="G38" s="749" t="s">
        <v>592</v>
      </c>
      <c r="H38" s="749">
        <v>196303</v>
      </c>
      <c r="I38" s="749">
        <v>96303</v>
      </c>
      <c r="J38" s="749" t="s">
        <v>652</v>
      </c>
      <c r="K38" s="749" t="s">
        <v>653</v>
      </c>
      <c r="L38" s="752">
        <v>55.090000000000011</v>
      </c>
      <c r="M38" s="752">
        <v>6</v>
      </c>
      <c r="N38" s="753">
        <v>330.54000000000008</v>
      </c>
    </row>
    <row r="39" spans="1:14" ht="14.45" customHeight="1" x14ac:dyDescent="0.2">
      <c r="A39" s="747" t="s">
        <v>567</v>
      </c>
      <c r="B39" s="748" t="s">
        <v>568</v>
      </c>
      <c r="C39" s="749" t="s">
        <v>580</v>
      </c>
      <c r="D39" s="750" t="s">
        <v>581</v>
      </c>
      <c r="E39" s="751">
        <v>50113001</v>
      </c>
      <c r="F39" s="750" t="s">
        <v>591</v>
      </c>
      <c r="G39" s="749" t="s">
        <v>592</v>
      </c>
      <c r="H39" s="749">
        <v>148888</v>
      </c>
      <c r="I39" s="749">
        <v>48888</v>
      </c>
      <c r="J39" s="749" t="s">
        <v>654</v>
      </c>
      <c r="K39" s="749" t="s">
        <v>655</v>
      </c>
      <c r="L39" s="752">
        <v>65.069999999999993</v>
      </c>
      <c r="M39" s="752">
        <v>5</v>
      </c>
      <c r="N39" s="753">
        <v>325.34999999999997</v>
      </c>
    </row>
    <row r="40" spans="1:14" ht="14.45" customHeight="1" x14ac:dyDescent="0.2">
      <c r="A40" s="747" t="s">
        <v>567</v>
      </c>
      <c r="B40" s="748" t="s">
        <v>568</v>
      </c>
      <c r="C40" s="749" t="s">
        <v>580</v>
      </c>
      <c r="D40" s="750" t="s">
        <v>581</v>
      </c>
      <c r="E40" s="751">
        <v>50113001</v>
      </c>
      <c r="F40" s="750" t="s">
        <v>591</v>
      </c>
      <c r="G40" s="749" t="s">
        <v>599</v>
      </c>
      <c r="H40" s="749">
        <v>102949</v>
      </c>
      <c r="I40" s="749">
        <v>2949</v>
      </c>
      <c r="J40" s="749" t="s">
        <v>656</v>
      </c>
      <c r="K40" s="749" t="s">
        <v>657</v>
      </c>
      <c r="L40" s="752">
        <v>74.069999999999965</v>
      </c>
      <c r="M40" s="752">
        <v>1</v>
      </c>
      <c r="N40" s="753">
        <v>74.069999999999965</v>
      </c>
    </row>
    <row r="41" spans="1:14" ht="14.45" customHeight="1" x14ac:dyDescent="0.2">
      <c r="A41" s="747" t="s">
        <v>567</v>
      </c>
      <c r="B41" s="748" t="s">
        <v>568</v>
      </c>
      <c r="C41" s="749" t="s">
        <v>580</v>
      </c>
      <c r="D41" s="750" t="s">
        <v>581</v>
      </c>
      <c r="E41" s="751">
        <v>50113001</v>
      </c>
      <c r="F41" s="750" t="s">
        <v>591</v>
      </c>
      <c r="G41" s="749" t="s">
        <v>592</v>
      </c>
      <c r="H41" s="749">
        <v>849390</v>
      </c>
      <c r="I41" s="749">
        <v>163314</v>
      </c>
      <c r="J41" s="749" t="s">
        <v>658</v>
      </c>
      <c r="K41" s="749" t="s">
        <v>659</v>
      </c>
      <c r="L41" s="752">
        <v>140.07000000000002</v>
      </c>
      <c r="M41" s="752">
        <v>1</v>
      </c>
      <c r="N41" s="753">
        <v>140.07000000000002</v>
      </c>
    </row>
    <row r="42" spans="1:14" ht="14.45" customHeight="1" x14ac:dyDescent="0.2">
      <c r="A42" s="747" t="s">
        <v>567</v>
      </c>
      <c r="B42" s="748" t="s">
        <v>568</v>
      </c>
      <c r="C42" s="749" t="s">
        <v>580</v>
      </c>
      <c r="D42" s="750" t="s">
        <v>581</v>
      </c>
      <c r="E42" s="751">
        <v>50113001</v>
      </c>
      <c r="F42" s="750" t="s">
        <v>591</v>
      </c>
      <c r="G42" s="749" t="s">
        <v>592</v>
      </c>
      <c r="H42" s="749">
        <v>192351</v>
      </c>
      <c r="I42" s="749">
        <v>92351</v>
      </c>
      <c r="J42" s="749" t="s">
        <v>660</v>
      </c>
      <c r="K42" s="749" t="s">
        <v>661</v>
      </c>
      <c r="L42" s="752">
        <v>86.22</v>
      </c>
      <c r="M42" s="752">
        <v>33</v>
      </c>
      <c r="N42" s="753">
        <v>2845.2599999999998</v>
      </c>
    </row>
    <row r="43" spans="1:14" ht="14.45" customHeight="1" x14ac:dyDescent="0.2">
      <c r="A43" s="747" t="s">
        <v>567</v>
      </c>
      <c r="B43" s="748" t="s">
        <v>568</v>
      </c>
      <c r="C43" s="749" t="s">
        <v>580</v>
      </c>
      <c r="D43" s="750" t="s">
        <v>581</v>
      </c>
      <c r="E43" s="751">
        <v>50113001</v>
      </c>
      <c r="F43" s="750" t="s">
        <v>591</v>
      </c>
      <c r="G43" s="749" t="s">
        <v>592</v>
      </c>
      <c r="H43" s="749">
        <v>132992</v>
      </c>
      <c r="I43" s="749">
        <v>32992</v>
      </c>
      <c r="J43" s="749" t="s">
        <v>662</v>
      </c>
      <c r="K43" s="749" t="s">
        <v>663</v>
      </c>
      <c r="L43" s="752">
        <v>108.38999999999999</v>
      </c>
      <c r="M43" s="752">
        <v>2</v>
      </c>
      <c r="N43" s="753">
        <v>216.77999999999997</v>
      </c>
    </row>
    <row r="44" spans="1:14" ht="14.45" customHeight="1" x14ac:dyDescent="0.2">
      <c r="A44" s="747" t="s">
        <v>567</v>
      </c>
      <c r="B44" s="748" t="s">
        <v>568</v>
      </c>
      <c r="C44" s="749" t="s">
        <v>580</v>
      </c>
      <c r="D44" s="750" t="s">
        <v>581</v>
      </c>
      <c r="E44" s="751">
        <v>50113001</v>
      </c>
      <c r="F44" s="750" t="s">
        <v>591</v>
      </c>
      <c r="G44" s="749" t="s">
        <v>592</v>
      </c>
      <c r="H44" s="749">
        <v>112892</v>
      </c>
      <c r="I44" s="749">
        <v>12892</v>
      </c>
      <c r="J44" s="749" t="s">
        <v>664</v>
      </c>
      <c r="K44" s="749" t="s">
        <v>665</v>
      </c>
      <c r="L44" s="752">
        <v>104.31666666666666</v>
      </c>
      <c r="M44" s="752">
        <v>6</v>
      </c>
      <c r="N44" s="753">
        <v>625.9</v>
      </c>
    </row>
    <row r="45" spans="1:14" ht="14.45" customHeight="1" x14ac:dyDescent="0.2">
      <c r="A45" s="747" t="s">
        <v>567</v>
      </c>
      <c r="B45" s="748" t="s">
        <v>568</v>
      </c>
      <c r="C45" s="749" t="s">
        <v>580</v>
      </c>
      <c r="D45" s="750" t="s">
        <v>581</v>
      </c>
      <c r="E45" s="751">
        <v>50113001</v>
      </c>
      <c r="F45" s="750" t="s">
        <v>591</v>
      </c>
      <c r="G45" s="749" t="s">
        <v>592</v>
      </c>
      <c r="H45" s="749">
        <v>140275</v>
      </c>
      <c r="I45" s="749">
        <v>40275</v>
      </c>
      <c r="J45" s="749" t="s">
        <v>666</v>
      </c>
      <c r="K45" s="749" t="s">
        <v>667</v>
      </c>
      <c r="L45" s="752">
        <v>149.41</v>
      </c>
      <c r="M45" s="752">
        <v>1</v>
      </c>
      <c r="N45" s="753">
        <v>149.41</v>
      </c>
    </row>
    <row r="46" spans="1:14" ht="14.45" customHeight="1" x14ac:dyDescent="0.2">
      <c r="A46" s="747" t="s">
        <v>567</v>
      </c>
      <c r="B46" s="748" t="s">
        <v>568</v>
      </c>
      <c r="C46" s="749" t="s">
        <v>580</v>
      </c>
      <c r="D46" s="750" t="s">
        <v>581</v>
      </c>
      <c r="E46" s="751">
        <v>50113001</v>
      </c>
      <c r="F46" s="750" t="s">
        <v>591</v>
      </c>
      <c r="G46" s="749" t="s">
        <v>592</v>
      </c>
      <c r="H46" s="749">
        <v>140274</v>
      </c>
      <c r="I46" s="749">
        <v>40274</v>
      </c>
      <c r="J46" s="749" t="s">
        <v>666</v>
      </c>
      <c r="K46" s="749" t="s">
        <v>668</v>
      </c>
      <c r="L46" s="752">
        <v>87.516666666666666</v>
      </c>
      <c r="M46" s="752">
        <v>3</v>
      </c>
      <c r="N46" s="753">
        <v>262.55</v>
      </c>
    </row>
    <row r="47" spans="1:14" ht="14.45" customHeight="1" x14ac:dyDescent="0.2">
      <c r="A47" s="747" t="s">
        <v>567</v>
      </c>
      <c r="B47" s="748" t="s">
        <v>568</v>
      </c>
      <c r="C47" s="749" t="s">
        <v>580</v>
      </c>
      <c r="D47" s="750" t="s">
        <v>581</v>
      </c>
      <c r="E47" s="751">
        <v>50113001</v>
      </c>
      <c r="F47" s="750" t="s">
        <v>591</v>
      </c>
      <c r="G47" s="749" t="s">
        <v>592</v>
      </c>
      <c r="H47" s="749">
        <v>117166</v>
      </c>
      <c r="I47" s="749">
        <v>17166</v>
      </c>
      <c r="J47" s="749" t="s">
        <v>669</v>
      </c>
      <c r="K47" s="749" t="s">
        <v>670</v>
      </c>
      <c r="L47" s="752">
        <v>81.04000000000002</v>
      </c>
      <c r="M47" s="752">
        <v>2</v>
      </c>
      <c r="N47" s="753">
        <v>162.08000000000004</v>
      </c>
    </row>
    <row r="48" spans="1:14" ht="14.45" customHeight="1" x14ac:dyDescent="0.2">
      <c r="A48" s="747" t="s">
        <v>567</v>
      </c>
      <c r="B48" s="748" t="s">
        <v>568</v>
      </c>
      <c r="C48" s="749" t="s">
        <v>580</v>
      </c>
      <c r="D48" s="750" t="s">
        <v>581</v>
      </c>
      <c r="E48" s="751">
        <v>50113001</v>
      </c>
      <c r="F48" s="750" t="s">
        <v>591</v>
      </c>
      <c r="G48" s="749" t="s">
        <v>592</v>
      </c>
      <c r="H48" s="749">
        <v>176496</v>
      </c>
      <c r="I48" s="749">
        <v>76496</v>
      </c>
      <c r="J48" s="749" t="s">
        <v>671</v>
      </c>
      <c r="K48" s="749" t="s">
        <v>672</v>
      </c>
      <c r="L48" s="752">
        <v>125.43</v>
      </c>
      <c r="M48" s="752">
        <v>18</v>
      </c>
      <c r="N48" s="753">
        <v>2257.7400000000002</v>
      </c>
    </row>
    <row r="49" spans="1:14" ht="14.45" customHeight="1" x14ac:dyDescent="0.2">
      <c r="A49" s="747" t="s">
        <v>567</v>
      </c>
      <c r="B49" s="748" t="s">
        <v>568</v>
      </c>
      <c r="C49" s="749" t="s">
        <v>580</v>
      </c>
      <c r="D49" s="750" t="s">
        <v>581</v>
      </c>
      <c r="E49" s="751">
        <v>50113001</v>
      </c>
      <c r="F49" s="750" t="s">
        <v>591</v>
      </c>
      <c r="G49" s="749" t="s">
        <v>592</v>
      </c>
      <c r="H49" s="749">
        <v>102679</v>
      </c>
      <c r="I49" s="749">
        <v>2679</v>
      </c>
      <c r="J49" s="749" t="s">
        <v>673</v>
      </c>
      <c r="K49" s="749" t="s">
        <v>674</v>
      </c>
      <c r="L49" s="752">
        <v>164.48000000000002</v>
      </c>
      <c r="M49" s="752">
        <v>6</v>
      </c>
      <c r="N49" s="753">
        <v>986.88000000000011</v>
      </c>
    </row>
    <row r="50" spans="1:14" ht="14.45" customHeight="1" x14ac:dyDescent="0.2">
      <c r="A50" s="747" t="s">
        <v>567</v>
      </c>
      <c r="B50" s="748" t="s">
        <v>568</v>
      </c>
      <c r="C50" s="749" t="s">
        <v>580</v>
      </c>
      <c r="D50" s="750" t="s">
        <v>581</v>
      </c>
      <c r="E50" s="751">
        <v>50113001</v>
      </c>
      <c r="F50" s="750" t="s">
        <v>591</v>
      </c>
      <c r="G50" s="749" t="s">
        <v>592</v>
      </c>
      <c r="H50" s="749">
        <v>203323</v>
      </c>
      <c r="I50" s="749">
        <v>203323</v>
      </c>
      <c r="J50" s="749" t="s">
        <v>675</v>
      </c>
      <c r="K50" s="749" t="s">
        <v>676</v>
      </c>
      <c r="L50" s="752">
        <v>251.87999999999997</v>
      </c>
      <c r="M50" s="752">
        <v>1</v>
      </c>
      <c r="N50" s="753">
        <v>251.87999999999997</v>
      </c>
    </row>
    <row r="51" spans="1:14" ht="14.45" customHeight="1" x14ac:dyDescent="0.2">
      <c r="A51" s="747" t="s">
        <v>567</v>
      </c>
      <c r="B51" s="748" t="s">
        <v>568</v>
      </c>
      <c r="C51" s="749" t="s">
        <v>580</v>
      </c>
      <c r="D51" s="750" t="s">
        <v>581</v>
      </c>
      <c r="E51" s="751">
        <v>50113001</v>
      </c>
      <c r="F51" s="750" t="s">
        <v>591</v>
      </c>
      <c r="G51" s="749" t="s">
        <v>592</v>
      </c>
      <c r="H51" s="749">
        <v>162320</v>
      </c>
      <c r="I51" s="749">
        <v>62320</v>
      </c>
      <c r="J51" s="749" t="s">
        <v>675</v>
      </c>
      <c r="K51" s="749" t="s">
        <v>677</v>
      </c>
      <c r="L51" s="752">
        <v>75.89</v>
      </c>
      <c r="M51" s="752">
        <v>2</v>
      </c>
      <c r="N51" s="753">
        <v>151.78</v>
      </c>
    </row>
    <row r="52" spans="1:14" ht="14.45" customHeight="1" x14ac:dyDescent="0.2">
      <c r="A52" s="747" t="s">
        <v>567</v>
      </c>
      <c r="B52" s="748" t="s">
        <v>568</v>
      </c>
      <c r="C52" s="749" t="s">
        <v>580</v>
      </c>
      <c r="D52" s="750" t="s">
        <v>581</v>
      </c>
      <c r="E52" s="751">
        <v>50113001</v>
      </c>
      <c r="F52" s="750" t="s">
        <v>591</v>
      </c>
      <c r="G52" s="749" t="s">
        <v>569</v>
      </c>
      <c r="H52" s="749">
        <v>225589</v>
      </c>
      <c r="I52" s="749">
        <v>225589</v>
      </c>
      <c r="J52" s="749" t="s">
        <v>678</v>
      </c>
      <c r="K52" s="749" t="s">
        <v>679</v>
      </c>
      <c r="L52" s="752">
        <v>77.290000000000006</v>
      </c>
      <c r="M52" s="752">
        <v>3</v>
      </c>
      <c r="N52" s="753">
        <v>231.87</v>
      </c>
    </row>
    <row r="53" spans="1:14" ht="14.45" customHeight="1" x14ac:dyDescent="0.2">
      <c r="A53" s="747" t="s">
        <v>567</v>
      </c>
      <c r="B53" s="748" t="s">
        <v>568</v>
      </c>
      <c r="C53" s="749" t="s">
        <v>580</v>
      </c>
      <c r="D53" s="750" t="s">
        <v>581</v>
      </c>
      <c r="E53" s="751">
        <v>50113001</v>
      </c>
      <c r="F53" s="750" t="s">
        <v>591</v>
      </c>
      <c r="G53" s="749" t="s">
        <v>569</v>
      </c>
      <c r="H53" s="749">
        <v>848562</v>
      </c>
      <c r="I53" s="749">
        <v>126618</v>
      </c>
      <c r="J53" s="749" t="s">
        <v>680</v>
      </c>
      <c r="K53" s="749" t="s">
        <v>681</v>
      </c>
      <c r="L53" s="752">
        <v>77.290000000000006</v>
      </c>
      <c r="M53" s="752">
        <v>2</v>
      </c>
      <c r="N53" s="753">
        <v>154.58000000000001</v>
      </c>
    </row>
    <row r="54" spans="1:14" ht="14.45" customHeight="1" x14ac:dyDescent="0.2">
      <c r="A54" s="747" t="s">
        <v>567</v>
      </c>
      <c r="B54" s="748" t="s">
        <v>568</v>
      </c>
      <c r="C54" s="749" t="s">
        <v>580</v>
      </c>
      <c r="D54" s="750" t="s">
        <v>581</v>
      </c>
      <c r="E54" s="751">
        <v>50113001</v>
      </c>
      <c r="F54" s="750" t="s">
        <v>591</v>
      </c>
      <c r="G54" s="749" t="s">
        <v>599</v>
      </c>
      <c r="H54" s="749">
        <v>146980</v>
      </c>
      <c r="I54" s="749">
        <v>46980</v>
      </c>
      <c r="J54" s="749" t="s">
        <v>682</v>
      </c>
      <c r="K54" s="749" t="s">
        <v>683</v>
      </c>
      <c r="L54" s="752">
        <v>204.89000000000004</v>
      </c>
      <c r="M54" s="752">
        <v>1</v>
      </c>
      <c r="N54" s="753">
        <v>204.89000000000004</v>
      </c>
    </row>
    <row r="55" spans="1:14" ht="14.45" customHeight="1" x14ac:dyDescent="0.2">
      <c r="A55" s="747" t="s">
        <v>567</v>
      </c>
      <c r="B55" s="748" t="s">
        <v>568</v>
      </c>
      <c r="C55" s="749" t="s">
        <v>580</v>
      </c>
      <c r="D55" s="750" t="s">
        <v>581</v>
      </c>
      <c r="E55" s="751">
        <v>50113001</v>
      </c>
      <c r="F55" s="750" t="s">
        <v>591</v>
      </c>
      <c r="G55" s="749" t="s">
        <v>569</v>
      </c>
      <c r="H55" s="749">
        <v>231688</v>
      </c>
      <c r="I55" s="749">
        <v>231688</v>
      </c>
      <c r="J55" s="749" t="s">
        <v>682</v>
      </c>
      <c r="K55" s="749" t="s">
        <v>684</v>
      </c>
      <c r="L55" s="752">
        <v>97.489999999999981</v>
      </c>
      <c r="M55" s="752">
        <v>5</v>
      </c>
      <c r="N55" s="753">
        <v>487.44999999999993</v>
      </c>
    </row>
    <row r="56" spans="1:14" ht="14.45" customHeight="1" x14ac:dyDescent="0.2">
      <c r="A56" s="747" t="s">
        <v>567</v>
      </c>
      <c r="B56" s="748" t="s">
        <v>568</v>
      </c>
      <c r="C56" s="749" t="s">
        <v>580</v>
      </c>
      <c r="D56" s="750" t="s">
        <v>581</v>
      </c>
      <c r="E56" s="751">
        <v>50113001</v>
      </c>
      <c r="F56" s="750" t="s">
        <v>591</v>
      </c>
      <c r="G56" s="749" t="s">
        <v>599</v>
      </c>
      <c r="H56" s="749">
        <v>146981</v>
      </c>
      <c r="I56" s="749">
        <v>46981</v>
      </c>
      <c r="J56" s="749" t="s">
        <v>682</v>
      </c>
      <c r="K56" s="749" t="s">
        <v>684</v>
      </c>
      <c r="L56" s="752">
        <v>97.479999999999976</v>
      </c>
      <c r="M56" s="752">
        <v>2</v>
      </c>
      <c r="N56" s="753">
        <v>194.95999999999995</v>
      </c>
    </row>
    <row r="57" spans="1:14" ht="14.45" customHeight="1" x14ac:dyDescent="0.2">
      <c r="A57" s="747" t="s">
        <v>567</v>
      </c>
      <c r="B57" s="748" t="s">
        <v>568</v>
      </c>
      <c r="C57" s="749" t="s">
        <v>580</v>
      </c>
      <c r="D57" s="750" t="s">
        <v>581</v>
      </c>
      <c r="E57" s="751">
        <v>50113001</v>
      </c>
      <c r="F57" s="750" t="s">
        <v>591</v>
      </c>
      <c r="G57" s="749" t="s">
        <v>569</v>
      </c>
      <c r="H57" s="749">
        <v>231696</v>
      </c>
      <c r="I57" s="749">
        <v>231696</v>
      </c>
      <c r="J57" s="749" t="s">
        <v>685</v>
      </c>
      <c r="K57" s="749" t="s">
        <v>686</v>
      </c>
      <c r="L57" s="752">
        <v>207.33499999999995</v>
      </c>
      <c r="M57" s="752">
        <v>6</v>
      </c>
      <c r="N57" s="753">
        <v>1244.0099999999998</v>
      </c>
    </row>
    <row r="58" spans="1:14" ht="14.45" customHeight="1" x14ac:dyDescent="0.2">
      <c r="A58" s="747" t="s">
        <v>567</v>
      </c>
      <c r="B58" s="748" t="s">
        <v>568</v>
      </c>
      <c r="C58" s="749" t="s">
        <v>580</v>
      </c>
      <c r="D58" s="750" t="s">
        <v>581</v>
      </c>
      <c r="E58" s="751">
        <v>50113001</v>
      </c>
      <c r="F58" s="750" t="s">
        <v>591</v>
      </c>
      <c r="G58" s="749" t="s">
        <v>599</v>
      </c>
      <c r="H58" s="749">
        <v>231702</v>
      </c>
      <c r="I58" s="749">
        <v>231702</v>
      </c>
      <c r="J58" s="749" t="s">
        <v>685</v>
      </c>
      <c r="K58" s="749" t="s">
        <v>687</v>
      </c>
      <c r="L58" s="752">
        <v>250.55333333333331</v>
      </c>
      <c r="M58" s="752">
        <v>3</v>
      </c>
      <c r="N58" s="753">
        <v>751.66</v>
      </c>
    </row>
    <row r="59" spans="1:14" ht="14.45" customHeight="1" x14ac:dyDescent="0.2">
      <c r="A59" s="747" t="s">
        <v>567</v>
      </c>
      <c r="B59" s="748" t="s">
        <v>568</v>
      </c>
      <c r="C59" s="749" t="s">
        <v>580</v>
      </c>
      <c r="D59" s="750" t="s">
        <v>581</v>
      </c>
      <c r="E59" s="751">
        <v>50113001</v>
      </c>
      <c r="F59" s="750" t="s">
        <v>591</v>
      </c>
      <c r="G59" s="749" t="s">
        <v>599</v>
      </c>
      <c r="H59" s="749">
        <v>132225</v>
      </c>
      <c r="I59" s="749">
        <v>32225</v>
      </c>
      <c r="J59" s="749" t="s">
        <v>685</v>
      </c>
      <c r="K59" s="749" t="s">
        <v>688</v>
      </c>
      <c r="L59" s="752">
        <v>72.329999999999984</v>
      </c>
      <c r="M59" s="752">
        <v>4</v>
      </c>
      <c r="N59" s="753">
        <v>289.31999999999994</v>
      </c>
    </row>
    <row r="60" spans="1:14" ht="14.45" customHeight="1" x14ac:dyDescent="0.2">
      <c r="A60" s="747" t="s">
        <v>567</v>
      </c>
      <c r="B60" s="748" t="s">
        <v>568</v>
      </c>
      <c r="C60" s="749" t="s">
        <v>580</v>
      </c>
      <c r="D60" s="750" t="s">
        <v>581</v>
      </c>
      <c r="E60" s="751">
        <v>50113001</v>
      </c>
      <c r="F60" s="750" t="s">
        <v>591</v>
      </c>
      <c r="G60" s="749" t="s">
        <v>569</v>
      </c>
      <c r="H60" s="749">
        <v>231697</v>
      </c>
      <c r="I60" s="749">
        <v>231697</v>
      </c>
      <c r="J60" s="749" t="s">
        <v>685</v>
      </c>
      <c r="K60" s="749" t="s">
        <v>688</v>
      </c>
      <c r="L60" s="752">
        <v>72.3125</v>
      </c>
      <c r="M60" s="752">
        <v>4</v>
      </c>
      <c r="N60" s="753">
        <v>289.25</v>
      </c>
    </row>
    <row r="61" spans="1:14" ht="14.45" customHeight="1" x14ac:dyDescent="0.2">
      <c r="A61" s="747" t="s">
        <v>567</v>
      </c>
      <c r="B61" s="748" t="s">
        <v>568</v>
      </c>
      <c r="C61" s="749" t="s">
        <v>580</v>
      </c>
      <c r="D61" s="750" t="s">
        <v>581</v>
      </c>
      <c r="E61" s="751">
        <v>50113001</v>
      </c>
      <c r="F61" s="750" t="s">
        <v>591</v>
      </c>
      <c r="G61" s="749" t="s">
        <v>599</v>
      </c>
      <c r="H61" s="749">
        <v>231701</v>
      </c>
      <c r="I61" s="749">
        <v>231701</v>
      </c>
      <c r="J61" s="749" t="s">
        <v>685</v>
      </c>
      <c r="K61" s="749" t="s">
        <v>689</v>
      </c>
      <c r="L61" s="752">
        <v>93.817999999999984</v>
      </c>
      <c r="M61" s="752">
        <v>10</v>
      </c>
      <c r="N61" s="753">
        <v>938.17999999999984</v>
      </c>
    </row>
    <row r="62" spans="1:14" ht="14.45" customHeight="1" x14ac:dyDescent="0.2">
      <c r="A62" s="747" t="s">
        <v>567</v>
      </c>
      <c r="B62" s="748" t="s">
        <v>568</v>
      </c>
      <c r="C62" s="749" t="s">
        <v>580</v>
      </c>
      <c r="D62" s="750" t="s">
        <v>581</v>
      </c>
      <c r="E62" s="751">
        <v>50113001</v>
      </c>
      <c r="F62" s="750" t="s">
        <v>591</v>
      </c>
      <c r="G62" s="749" t="s">
        <v>569</v>
      </c>
      <c r="H62" s="749">
        <v>231691</v>
      </c>
      <c r="I62" s="749">
        <v>231691</v>
      </c>
      <c r="J62" s="749" t="s">
        <v>690</v>
      </c>
      <c r="K62" s="749" t="s">
        <v>691</v>
      </c>
      <c r="L62" s="752">
        <v>101.67857142857143</v>
      </c>
      <c r="M62" s="752">
        <v>7</v>
      </c>
      <c r="N62" s="753">
        <v>711.75</v>
      </c>
    </row>
    <row r="63" spans="1:14" ht="14.45" customHeight="1" x14ac:dyDescent="0.2">
      <c r="A63" s="747" t="s">
        <v>567</v>
      </c>
      <c r="B63" s="748" t="s">
        <v>568</v>
      </c>
      <c r="C63" s="749" t="s">
        <v>580</v>
      </c>
      <c r="D63" s="750" t="s">
        <v>581</v>
      </c>
      <c r="E63" s="751">
        <v>50113001</v>
      </c>
      <c r="F63" s="750" t="s">
        <v>591</v>
      </c>
      <c r="G63" s="749" t="s">
        <v>599</v>
      </c>
      <c r="H63" s="749">
        <v>229646</v>
      </c>
      <c r="I63" s="749">
        <v>229646</v>
      </c>
      <c r="J63" s="749" t="s">
        <v>692</v>
      </c>
      <c r="K63" s="749" t="s">
        <v>681</v>
      </c>
      <c r="L63" s="752">
        <v>77.190000000000012</v>
      </c>
      <c r="M63" s="752">
        <v>3</v>
      </c>
      <c r="N63" s="753">
        <v>231.57000000000002</v>
      </c>
    </row>
    <row r="64" spans="1:14" ht="14.45" customHeight="1" x14ac:dyDescent="0.2">
      <c r="A64" s="747" t="s">
        <v>567</v>
      </c>
      <c r="B64" s="748" t="s">
        <v>568</v>
      </c>
      <c r="C64" s="749" t="s">
        <v>580</v>
      </c>
      <c r="D64" s="750" t="s">
        <v>581</v>
      </c>
      <c r="E64" s="751">
        <v>50113001</v>
      </c>
      <c r="F64" s="750" t="s">
        <v>591</v>
      </c>
      <c r="G64" s="749" t="s">
        <v>592</v>
      </c>
      <c r="H64" s="749">
        <v>168008</v>
      </c>
      <c r="I64" s="749">
        <v>168008</v>
      </c>
      <c r="J64" s="749" t="s">
        <v>693</v>
      </c>
      <c r="K64" s="749" t="s">
        <v>694</v>
      </c>
      <c r="L64" s="752">
        <v>798.89000000000021</v>
      </c>
      <c r="M64" s="752">
        <v>3</v>
      </c>
      <c r="N64" s="753">
        <v>2396.6700000000005</v>
      </c>
    </row>
    <row r="65" spans="1:14" ht="14.45" customHeight="1" x14ac:dyDescent="0.2">
      <c r="A65" s="747" t="s">
        <v>567</v>
      </c>
      <c r="B65" s="748" t="s">
        <v>568</v>
      </c>
      <c r="C65" s="749" t="s">
        <v>580</v>
      </c>
      <c r="D65" s="750" t="s">
        <v>581</v>
      </c>
      <c r="E65" s="751">
        <v>50113001</v>
      </c>
      <c r="F65" s="750" t="s">
        <v>591</v>
      </c>
      <c r="G65" s="749" t="s">
        <v>592</v>
      </c>
      <c r="H65" s="749">
        <v>191729</v>
      </c>
      <c r="I65" s="749">
        <v>191729</v>
      </c>
      <c r="J65" s="749" t="s">
        <v>695</v>
      </c>
      <c r="K65" s="749" t="s">
        <v>696</v>
      </c>
      <c r="L65" s="752">
        <v>92.22399999999999</v>
      </c>
      <c r="M65" s="752">
        <v>5</v>
      </c>
      <c r="N65" s="753">
        <v>461.11999999999995</v>
      </c>
    </row>
    <row r="66" spans="1:14" ht="14.45" customHeight="1" x14ac:dyDescent="0.2">
      <c r="A66" s="747" t="s">
        <v>567</v>
      </c>
      <c r="B66" s="748" t="s">
        <v>568</v>
      </c>
      <c r="C66" s="749" t="s">
        <v>580</v>
      </c>
      <c r="D66" s="750" t="s">
        <v>581</v>
      </c>
      <c r="E66" s="751">
        <v>50113001</v>
      </c>
      <c r="F66" s="750" t="s">
        <v>591</v>
      </c>
      <c r="G66" s="749" t="s">
        <v>592</v>
      </c>
      <c r="H66" s="749">
        <v>993603</v>
      </c>
      <c r="I66" s="749">
        <v>0</v>
      </c>
      <c r="J66" s="749" t="s">
        <v>697</v>
      </c>
      <c r="K66" s="749" t="s">
        <v>569</v>
      </c>
      <c r="L66" s="752">
        <v>178.33107072057328</v>
      </c>
      <c r="M66" s="752">
        <v>56</v>
      </c>
      <c r="N66" s="753">
        <v>9986.5399603521037</v>
      </c>
    </row>
    <row r="67" spans="1:14" ht="14.45" customHeight="1" x14ac:dyDescent="0.2">
      <c r="A67" s="747" t="s">
        <v>567</v>
      </c>
      <c r="B67" s="748" t="s">
        <v>568</v>
      </c>
      <c r="C67" s="749" t="s">
        <v>580</v>
      </c>
      <c r="D67" s="750" t="s">
        <v>581</v>
      </c>
      <c r="E67" s="751">
        <v>50113001</v>
      </c>
      <c r="F67" s="750" t="s">
        <v>591</v>
      </c>
      <c r="G67" s="749" t="s">
        <v>592</v>
      </c>
      <c r="H67" s="749">
        <v>196620</v>
      </c>
      <c r="I67" s="749">
        <v>96620</v>
      </c>
      <c r="J67" s="749" t="s">
        <v>698</v>
      </c>
      <c r="K67" s="749" t="s">
        <v>699</v>
      </c>
      <c r="L67" s="752">
        <v>186.02</v>
      </c>
      <c r="M67" s="752">
        <v>1</v>
      </c>
      <c r="N67" s="753">
        <v>186.02</v>
      </c>
    </row>
    <row r="68" spans="1:14" ht="14.45" customHeight="1" x14ac:dyDescent="0.2">
      <c r="A68" s="747" t="s">
        <v>567</v>
      </c>
      <c r="B68" s="748" t="s">
        <v>568</v>
      </c>
      <c r="C68" s="749" t="s">
        <v>580</v>
      </c>
      <c r="D68" s="750" t="s">
        <v>581</v>
      </c>
      <c r="E68" s="751">
        <v>50113001</v>
      </c>
      <c r="F68" s="750" t="s">
        <v>591</v>
      </c>
      <c r="G68" s="749" t="s">
        <v>592</v>
      </c>
      <c r="H68" s="749">
        <v>203954</v>
      </c>
      <c r="I68" s="749">
        <v>203954</v>
      </c>
      <c r="J68" s="749" t="s">
        <v>700</v>
      </c>
      <c r="K68" s="749" t="s">
        <v>701</v>
      </c>
      <c r="L68" s="752">
        <v>92.365945945945924</v>
      </c>
      <c r="M68" s="752">
        <v>37</v>
      </c>
      <c r="N68" s="753">
        <v>3417.5399999999991</v>
      </c>
    </row>
    <row r="69" spans="1:14" ht="14.45" customHeight="1" x14ac:dyDescent="0.2">
      <c r="A69" s="747" t="s">
        <v>567</v>
      </c>
      <c r="B69" s="748" t="s">
        <v>568</v>
      </c>
      <c r="C69" s="749" t="s">
        <v>580</v>
      </c>
      <c r="D69" s="750" t="s">
        <v>581</v>
      </c>
      <c r="E69" s="751">
        <v>50113001</v>
      </c>
      <c r="F69" s="750" t="s">
        <v>591</v>
      </c>
      <c r="G69" s="749" t="s">
        <v>599</v>
      </c>
      <c r="H69" s="749">
        <v>992572</v>
      </c>
      <c r="I69" s="749">
        <v>158711</v>
      </c>
      <c r="J69" s="749" t="s">
        <v>702</v>
      </c>
      <c r="K69" s="749" t="s">
        <v>703</v>
      </c>
      <c r="L69" s="752">
        <v>52.222857142857158</v>
      </c>
      <c r="M69" s="752">
        <v>7</v>
      </c>
      <c r="N69" s="753">
        <v>365.56000000000012</v>
      </c>
    </row>
    <row r="70" spans="1:14" ht="14.45" customHeight="1" x14ac:dyDescent="0.2">
      <c r="A70" s="747" t="s">
        <v>567</v>
      </c>
      <c r="B70" s="748" t="s">
        <v>568</v>
      </c>
      <c r="C70" s="749" t="s">
        <v>580</v>
      </c>
      <c r="D70" s="750" t="s">
        <v>581</v>
      </c>
      <c r="E70" s="751">
        <v>50113001</v>
      </c>
      <c r="F70" s="750" t="s">
        <v>591</v>
      </c>
      <c r="G70" s="749" t="s">
        <v>569</v>
      </c>
      <c r="H70" s="749">
        <v>158716</v>
      </c>
      <c r="I70" s="749">
        <v>158716</v>
      </c>
      <c r="J70" s="749" t="s">
        <v>704</v>
      </c>
      <c r="K70" s="749" t="s">
        <v>705</v>
      </c>
      <c r="L70" s="752">
        <v>174.44999999999996</v>
      </c>
      <c r="M70" s="752">
        <v>2</v>
      </c>
      <c r="N70" s="753">
        <v>348.89999999999992</v>
      </c>
    </row>
    <row r="71" spans="1:14" ht="14.45" customHeight="1" x14ac:dyDescent="0.2">
      <c r="A71" s="747" t="s">
        <v>567</v>
      </c>
      <c r="B71" s="748" t="s">
        <v>568</v>
      </c>
      <c r="C71" s="749" t="s">
        <v>580</v>
      </c>
      <c r="D71" s="750" t="s">
        <v>581</v>
      </c>
      <c r="E71" s="751">
        <v>50113001</v>
      </c>
      <c r="F71" s="750" t="s">
        <v>591</v>
      </c>
      <c r="G71" s="749" t="s">
        <v>569</v>
      </c>
      <c r="H71" s="749">
        <v>158673</v>
      </c>
      <c r="I71" s="749">
        <v>158673</v>
      </c>
      <c r="J71" s="749" t="s">
        <v>706</v>
      </c>
      <c r="K71" s="749" t="s">
        <v>707</v>
      </c>
      <c r="L71" s="752">
        <v>26.421250000000001</v>
      </c>
      <c r="M71" s="752">
        <v>16</v>
      </c>
      <c r="N71" s="753">
        <v>422.74</v>
      </c>
    </row>
    <row r="72" spans="1:14" ht="14.45" customHeight="1" x14ac:dyDescent="0.2">
      <c r="A72" s="747" t="s">
        <v>567</v>
      </c>
      <c r="B72" s="748" t="s">
        <v>568</v>
      </c>
      <c r="C72" s="749" t="s">
        <v>580</v>
      </c>
      <c r="D72" s="750" t="s">
        <v>581</v>
      </c>
      <c r="E72" s="751">
        <v>50113001</v>
      </c>
      <c r="F72" s="750" t="s">
        <v>591</v>
      </c>
      <c r="G72" s="749" t="s">
        <v>599</v>
      </c>
      <c r="H72" s="749">
        <v>233559</v>
      </c>
      <c r="I72" s="749">
        <v>233559</v>
      </c>
      <c r="J72" s="749" t="s">
        <v>706</v>
      </c>
      <c r="K72" s="749" t="s">
        <v>707</v>
      </c>
      <c r="L72" s="752">
        <v>26.574999999999999</v>
      </c>
      <c r="M72" s="752">
        <v>8</v>
      </c>
      <c r="N72" s="753">
        <v>212.6</v>
      </c>
    </row>
    <row r="73" spans="1:14" ht="14.45" customHeight="1" x14ac:dyDescent="0.2">
      <c r="A73" s="747" t="s">
        <v>567</v>
      </c>
      <c r="B73" s="748" t="s">
        <v>568</v>
      </c>
      <c r="C73" s="749" t="s">
        <v>580</v>
      </c>
      <c r="D73" s="750" t="s">
        <v>581</v>
      </c>
      <c r="E73" s="751">
        <v>50113001</v>
      </c>
      <c r="F73" s="750" t="s">
        <v>591</v>
      </c>
      <c r="G73" s="749" t="s">
        <v>599</v>
      </c>
      <c r="H73" s="749">
        <v>233584</v>
      </c>
      <c r="I73" s="749">
        <v>233584</v>
      </c>
      <c r="J73" s="749" t="s">
        <v>708</v>
      </c>
      <c r="K73" s="749" t="s">
        <v>709</v>
      </c>
      <c r="L73" s="752">
        <v>87.02</v>
      </c>
      <c r="M73" s="752">
        <v>2</v>
      </c>
      <c r="N73" s="753">
        <v>174.04</v>
      </c>
    </row>
    <row r="74" spans="1:14" ht="14.45" customHeight="1" x14ac:dyDescent="0.2">
      <c r="A74" s="747" t="s">
        <v>567</v>
      </c>
      <c r="B74" s="748" t="s">
        <v>568</v>
      </c>
      <c r="C74" s="749" t="s">
        <v>580</v>
      </c>
      <c r="D74" s="750" t="s">
        <v>581</v>
      </c>
      <c r="E74" s="751">
        <v>50113001</v>
      </c>
      <c r="F74" s="750" t="s">
        <v>591</v>
      </c>
      <c r="G74" s="749" t="s">
        <v>569</v>
      </c>
      <c r="H74" s="749">
        <v>158692</v>
      </c>
      <c r="I74" s="749">
        <v>158692</v>
      </c>
      <c r="J74" s="749" t="s">
        <v>708</v>
      </c>
      <c r="K74" s="749" t="s">
        <v>710</v>
      </c>
      <c r="L74" s="752">
        <v>26.135833333333334</v>
      </c>
      <c r="M74" s="752">
        <v>12</v>
      </c>
      <c r="N74" s="753">
        <v>313.63</v>
      </c>
    </row>
    <row r="75" spans="1:14" ht="14.45" customHeight="1" x14ac:dyDescent="0.2">
      <c r="A75" s="747" t="s">
        <v>567</v>
      </c>
      <c r="B75" s="748" t="s">
        <v>568</v>
      </c>
      <c r="C75" s="749" t="s">
        <v>580</v>
      </c>
      <c r="D75" s="750" t="s">
        <v>581</v>
      </c>
      <c r="E75" s="751">
        <v>50113001</v>
      </c>
      <c r="F75" s="750" t="s">
        <v>591</v>
      </c>
      <c r="G75" s="749" t="s">
        <v>592</v>
      </c>
      <c r="H75" s="749">
        <v>207938</v>
      </c>
      <c r="I75" s="749">
        <v>207938</v>
      </c>
      <c r="J75" s="749" t="s">
        <v>711</v>
      </c>
      <c r="K75" s="749" t="s">
        <v>712</v>
      </c>
      <c r="L75" s="752">
        <v>150.22666666666669</v>
      </c>
      <c r="M75" s="752">
        <v>3</v>
      </c>
      <c r="N75" s="753">
        <v>450.68000000000006</v>
      </c>
    </row>
    <row r="76" spans="1:14" ht="14.45" customHeight="1" x14ac:dyDescent="0.2">
      <c r="A76" s="747" t="s">
        <v>567</v>
      </c>
      <c r="B76" s="748" t="s">
        <v>568</v>
      </c>
      <c r="C76" s="749" t="s">
        <v>580</v>
      </c>
      <c r="D76" s="750" t="s">
        <v>581</v>
      </c>
      <c r="E76" s="751">
        <v>50113001</v>
      </c>
      <c r="F76" s="750" t="s">
        <v>591</v>
      </c>
      <c r="G76" s="749" t="s">
        <v>592</v>
      </c>
      <c r="H76" s="749">
        <v>500458</v>
      </c>
      <c r="I76" s="749">
        <v>0</v>
      </c>
      <c r="J76" s="749" t="s">
        <v>713</v>
      </c>
      <c r="K76" s="749" t="s">
        <v>569</v>
      </c>
      <c r="L76" s="752">
        <v>136.69000000000003</v>
      </c>
      <c r="M76" s="752">
        <v>2</v>
      </c>
      <c r="N76" s="753">
        <v>273.38000000000005</v>
      </c>
    </row>
    <row r="77" spans="1:14" ht="14.45" customHeight="1" x14ac:dyDescent="0.2">
      <c r="A77" s="747" t="s">
        <v>567</v>
      </c>
      <c r="B77" s="748" t="s">
        <v>568</v>
      </c>
      <c r="C77" s="749" t="s">
        <v>580</v>
      </c>
      <c r="D77" s="750" t="s">
        <v>581</v>
      </c>
      <c r="E77" s="751">
        <v>50113001</v>
      </c>
      <c r="F77" s="750" t="s">
        <v>591</v>
      </c>
      <c r="G77" s="749" t="s">
        <v>592</v>
      </c>
      <c r="H77" s="749">
        <v>989607</v>
      </c>
      <c r="I77" s="749">
        <v>0</v>
      </c>
      <c r="J77" s="749" t="s">
        <v>714</v>
      </c>
      <c r="K77" s="749" t="s">
        <v>569</v>
      </c>
      <c r="L77" s="752">
        <v>44.900000000000006</v>
      </c>
      <c r="M77" s="752">
        <v>2</v>
      </c>
      <c r="N77" s="753">
        <v>89.800000000000011</v>
      </c>
    </row>
    <row r="78" spans="1:14" ht="14.45" customHeight="1" x14ac:dyDescent="0.2">
      <c r="A78" s="747" t="s">
        <v>567</v>
      </c>
      <c r="B78" s="748" t="s">
        <v>568</v>
      </c>
      <c r="C78" s="749" t="s">
        <v>580</v>
      </c>
      <c r="D78" s="750" t="s">
        <v>581</v>
      </c>
      <c r="E78" s="751">
        <v>50113001</v>
      </c>
      <c r="F78" s="750" t="s">
        <v>591</v>
      </c>
      <c r="G78" s="749" t="s">
        <v>592</v>
      </c>
      <c r="H78" s="749">
        <v>394130</v>
      </c>
      <c r="I78" s="749">
        <v>0</v>
      </c>
      <c r="J78" s="749" t="s">
        <v>715</v>
      </c>
      <c r="K78" s="749" t="s">
        <v>569</v>
      </c>
      <c r="L78" s="752">
        <v>37.710000000000008</v>
      </c>
      <c r="M78" s="752">
        <v>1</v>
      </c>
      <c r="N78" s="753">
        <v>37.710000000000008</v>
      </c>
    </row>
    <row r="79" spans="1:14" ht="14.45" customHeight="1" x14ac:dyDescent="0.2">
      <c r="A79" s="747" t="s">
        <v>567</v>
      </c>
      <c r="B79" s="748" t="s">
        <v>568</v>
      </c>
      <c r="C79" s="749" t="s">
        <v>580</v>
      </c>
      <c r="D79" s="750" t="s">
        <v>581</v>
      </c>
      <c r="E79" s="751">
        <v>50113001</v>
      </c>
      <c r="F79" s="750" t="s">
        <v>591</v>
      </c>
      <c r="G79" s="749" t="s">
        <v>592</v>
      </c>
      <c r="H79" s="749">
        <v>850607</v>
      </c>
      <c r="I79" s="749">
        <v>0</v>
      </c>
      <c r="J79" s="749" t="s">
        <v>716</v>
      </c>
      <c r="K79" s="749" t="s">
        <v>569</v>
      </c>
      <c r="L79" s="752">
        <v>75.95999999999998</v>
      </c>
      <c r="M79" s="752">
        <v>2</v>
      </c>
      <c r="N79" s="753">
        <v>151.91999999999996</v>
      </c>
    </row>
    <row r="80" spans="1:14" ht="14.45" customHeight="1" x14ac:dyDescent="0.2">
      <c r="A80" s="747" t="s">
        <v>567</v>
      </c>
      <c r="B80" s="748" t="s">
        <v>568</v>
      </c>
      <c r="C80" s="749" t="s">
        <v>580</v>
      </c>
      <c r="D80" s="750" t="s">
        <v>581</v>
      </c>
      <c r="E80" s="751">
        <v>50113001</v>
      </c>
      <c r="F80" s="750" t="s">
        <v>591</v>
      </c>
      <c r="G80" s="749" t="s">
        <v>592</v>
      </c>
      <c r="H80" s="749">
        <v>185300</v>
      </c>
      <c r="I80" s="749">
        <v>185300</v>
      </c>
      <c r="J80" s="749" t="s">
        <v>717</v>
      </c>
      <c r="K80" s="749" t="s">
        <v>718</v>
      </c>
      <c r="L80" s="752">
        <v>763.04</v>
      </c>
      <c r="M80" s="752">
        <v>2</v>
      </c>
      <c r="N80" s="753">
        <v>1526.08</v>
      </c>
    </row>
    <row r="81" spans="1:14" ht="14.45" customHeight="1" x14ac:dyDescent="0.2">
      <c r="A81" s="747" t="s">
        <v>567</v>
      </c>
      <c r="B81" s="748" t="s">
        <v>568</v>
      </c>
      <c r="C81" s="749" t="s">
        <v>580</v>
      </c>
      <c r="D81" s="750" t="s">
        <v>581</v>
      </c>
      <c r="E81" s="751">
        <v>50113001</v>
      </c>
      <c r="F81" s="750" t="s">
        <v>591</v>
      </c>
      <c r="G81" s="749" t="s">
        <v>592</v>
      </c>
      <c r="H81" s="749">
        <v>194726</v>
      </c>
      <c r="I81" s="749">
        <v>194726</v>
      </c>
      <c r="J81" s="749" t="s">
        <v>719</v>
      </c>
      <c r="K81" s="749" t="s">
        <v>720</v>
      </c>
      <c r="L81" s="752">
        <v>840.86000000000024</v>
      </c>
      <c r="M81" s="752">
        <v>1</v>
      </c>
      <c r="N81" s="753">
        <v>840.86000000000024</v>
      </c>
    </row>
    <row r="82" spans="1:14" ht="14.45" customHeight="1" x14ac:dyDescent="0.2">
      <c r="A82" s="747" t="s">
        <v>567</v>
      </c>
      <c r="B82" s="748" t="s">
        <v>568</v>
      </c>
      <c r="C82" s="749" t="s">
        <v>580</v>
      </c>
      <c r="D82" s="750" t="s">
        <v>581</v>
      </c>
      <c r="E82" s="751">
        <v>50113001</v>
      </c>
      <c r="F82" s="750" t="s">
        <v>591</v>
      </c>
      <c r="G82" s="749" t="s">
        <v>592</v>
      </c>
      <c r="H82" s="749">
        <v>215582</v>
      </c>
      <c r="I82" s="749">
        <v>215582</v>
      </c>
      <c r="J82" s="749" t="s">
        <v>721</v>
      </c>
      <c r="K82" s="749" t="s">
        <v>722</v>
      </c>
      <c r="L82" s="752">
        <v>35.5</v>
      </c>
      <c r="M82" s="752">
        <v>1</v>
      </c>
      <c r="N82" s="753">
        <v>35.5</v>
      </c>
    </row>
    <row r="83" spans="1:14" ht="14.45" customHeight="1" x14ac:dyDescent="0.2">
      <c r="A83" s="747" t="s">
        <v>567</v>
      </c>
      <c r="B83" s="748" t="s">
        <v>568</v>
      </c>
      <c r="C83" s="749" t="s">
        <v>580</v>
      </c>
      <c r="D83" s="750" t="s">
        <v>581</v>
      </c>
      <c r="E83" s="751">
        <v>50113001</v>
      </c>
      <c r="F83" s="750" t="s">
        <v>591</v>
      </c>
      <c r="G83" s="749" t="s">
        <v>592</v>
      </c>
      <c r="H83" s="749">
        <v>199466</v>
      </c>
      <c r="I83" s="749">
        <v>199466</v>
      </c>
      <c r="J83" s="749" t="s">
        <v>723</v>
      </c>
      <c r="K83" s="749" t="s">
        <v>724</v>
      </c>
      <c r="L83" s="752">
        <v>112.49666666666668</v>
      </c>
      <c r="M83" s="752">
        <v>12</v>
      </c>
      <c r="N83" s="753">
        <v>1349.9600000000003</v>
      </c>
    </row>
    <row r="84" spans="1:14" ht="14.45" customHeight="1" x14ac:dyDescent="0.2">
      <c r="A84" s="747" t="s">
        <v>567</v>
      </c>
      <c r="B84" s="748" t="s">
        <v>568</v>
      </c>
      <c r="C84" s="749" t="s">
        <v>580</v>
      </c>
      <c r="D84" s="750" t="s">
        <v>581</v>
      </c>
      <c r="E84" s="751">
        <v>50113001</v>
      </c>
      <c r="F84" s="750" t="s">
        <v>591</v>
      </c>
      <c r="G84" s="749" t="s">
        <v>592</v>
      </c>
      <c r="H84" s="749">
        <v>225150</v>
      </c>
      <c r="I84" s="749">
        <v>225150</v>
      </c>
      <c r="J84" s="749" t="s">
        <v>725</v>
      </c>
      <c r="K84" s="749" t="s">
        <v>726</v>
      </c>
      <c r="L84" s="752">
        <v>88.210000000000008</v>
      </c>
      <c r="M84" s="752">
        <v>1</v>
      </c>
      <c r="N84" s="753">
        <v>88.210000000000008</v>
      </c>
    </row>
    <row r="85" spans="1:14" ht="14.45" customHeight="1" x14ac:dyDescent="0.2">
      <c r="A85" s="747" t="s">
        <v>567</v>
      </c>
      <c r="B85" s="748" t="s">
        <v>568</v>
      </c>
      <c r="C85" s="749" t="s">
        <v>580</v>
      </c>
      <c r="D85" s="750" t="s">
        <v>581</v>
      </c>
      <c r="E85" s="751">
        <v>50113001</v>
      </c>
      <c r="F85" s="750" t="s">
        <v>591</v>
      </c>
      <c r="G85" s="749" t="s">
        <v>592</v>
      </c>
      <c r="H85" s="749">
        <v>225146</v>
      </c>
      <c r="I85" s="749">
        <v>225146</v>
      </c>
      <c r="J85" s="749" t="s">
        <v>727</v>
      </c>
      <c r="K85" s="749" t="s">
        <v>728</v>
      </c>
      <c r="L85" s="752">
        <v>50.34</v>
      </c>
      <c r="M85" s="752">
        <v>1</v>
      </c>
      <c r="N85" s="753">
        <v>50.34</v>
      </c>
    </row>
    <row r="86" spans="1:14" ht="14.45" customHeight="1" x14ac:dyDescent="0.2">
      <c r="A86" s="747" t="s">
        <v>567</v>
      </c>
      <c r="B86" s="748" t="s">
        <v>568</v>
      </c>
      <c r="C86" s="749" t="s">
        <v>580</v>
      </c>
      <c r="D86" s="750" t="s">
        <v>581</v>
      </c>
      <c r="E86" s="751">
        <v>50113001</v>
      </c>
      <c r="F86" s="750" t="s">
        <v>591</v>
      </c>
      <c r="G86" s="749" t="s">
        <v>592</v>
      </c>
      <c r="H86" s="749">
        <v>147515</v>
      </c>
      <c r="I86" s="749">
        <v>47515</v>
      </c>
      <c r="J86" s="749" t="s">
        <v>729</v>
      </c>
      <c r="K86" s="749" t="s">
        <v>730</v>
      </c>
      <c r="L86" s="752">
        <v>150.34</v>
      </c>
      <c r="M86" s="752">
        <v>3</v>
      </c>
      <c r="N86" s="753">
        <v>451.02</v>
      </c>
    </row>
    <row r="87" spans="1:14" ht="14.45" customHeight="1" x14ac:dyDescent="0.2">
      <c r="A87" s="747" t="s">
        <v>567</v>
      </c>
      <c r="B87" s="748" t="s">
        <v>568</v>
      </c>
      <c r="C87" s="749" t="s">
        <v>580</v>
      </c>
      <c r="D87" s="750" t="s">
        <v>581</v>
      </c>
      <c r="E87" s="751">
        <v>50113001</v>
      </c>
      <c r="F87" s="750" t="s">
        <v>591</v>
      </c>
      <c r="G87" s="749" t="s">
        <v>592</v>
      </c>
      <c r="H87" s="749">
        <v>147514</v>
      </c>
      <c r="I87" s="749">
        <v>47514</v>
      </c>
      <c r="J87" s="749" t="s">
        <v>729</v>
      </c>
      <c r="K87" s="749" t="s">
        <v>731</v>
      </c>
      <c r="L87" s="752">
        <v>37.562500000000007</v>
      </c>
      <c r="M87" s="752">
        <v>4</v>
      </c>
      <c r="N87" s="753">
        <v>150.25000000000003</v>
      </c>
    </row>
    <row r="88" spans="1:14" ht="14.45" customHeight="1" x14ac:dyDescent="0.2">
      <c r="A88" s="747" t="s">
        <v>567</v>
      </c>
      <c r="B88" s="748" t="s">
        <v>568</v>
      </c>
      <c r="C88" s="749" t="s">
        <v>580</v>
      </c>
      <c r="D88" s="750" t="s">
        <v>581</v>
      </c>
      <c r="E88" s="751">
        <v>50113001</v>
      </c>
      <c r="F88" s="750" t="s">
        <v>591</v>
      </c>
      <c r="G88" s="749" t="s">
        <v>592</v>
      </c>
      <c r="H88" s="749">
        <v>206529</v>
      </c>
      <c r="I88" s="749">
        <v>206529</v>
      </c>
      <c r="J88" s="749" t="s">
        <v>732</v>
      </c>
      <c r="K88" s="749" t="s">
        <v>733</v>
      </c>
      <c r="L88" s="752">
        <v>132.29909090909089</v>
      </c>
      <c r="M88" s="752">
        <v>11</v>
      </c>
      <c r="N88" s="753">
        <v>1455.2899999999997</v>
      </c>
    </row>
    <row r="89" spans="1:14" ht="14.45" customHeight="1" x14ac:dyDescent="0.2">
      <c r="A89" s="747" t="s">
        <v>567</v>
      </c>
      <c r="B89" s="748" t="s">
        <v>568</v>
      </c>
      <c r="C89" s="749" t="s">
        <v>580</v>
      </c>
      <c r="D89" s="750" t="s">
        <v>581</v>
      </c>
      <c r="E89" s="751">
        <v>50113001</v>
      </c>
      <c r="F89" s="750" t="s">
        <v>591</v>
      </c>
      <c r="G89" s="749" t="s">
        <v>592</v>
      </c>
      <c r="H89" s="749">
        <v>137275</v>
      </c>
      <c r="I89" s="749">
        <v>137275</v>
      </c>
      <c r="J89" s="749" t="s">
        <v>734</v>
      </c>
      <c r="K89" s="749" t="s">
        <v>735</v>
      </c>
      <c r="L89" s="752">
        <v>1055.8900000000003</v>
      </c>
      <c r="M89" s="752">
        <v>1</v>
      </c>
      <c r="N89" s="753">
        <v>1055.8900000000003</v>
      </c>
    </row>
    <row r="90" spans="1:14" ht="14.45" customHeight="1" x14ac:dyDescent="0.2">
      <c r="A90" s="747" t="s">
        <v>567</v>
      </c>
      <c r="B90" s="748" t="s">
        <v>568</v>
      </c>
      <c r="C90" s="749" t="s">
        <v>580</v>
      </c>
      <c r="D90" s="750" t="s">
        <v>581</v>
      </c>
      <c r="E90" s="751">
        <v>50113001</v>
      </c>
      <c r="F90" s="750" t="s">
        <v>591</v>
      </c>
      <c r="G90" s="749" t="s">
        <v>592</v>
      </c>
      <c r="H90" s="749">
        <v>164888</v>
      </c>
      <c r="I90" s="749">
        <v>164888</v>
      </c>
      <c r="J90" s="749" t="s">
        <v>736</v>
      </c>
      <c r="K90" s="749" t="s">
        <v>737</v>
      </c>
      <c r="L90" s="752">
        <v>233.36666666666667</v>
      </c>
      <c r="M90" s="752">
        <v>6</v>
      </c>
      <c r="N90" s="753">
        <v>1400.2</v>
      </c>
    </row>
    <row r="91" spans="1:14" ht="14.45" customHeight="1" x14ac:dyDescent="0.2">
      <c r="A91" s="747" t="s">
        <v>567</v>
      </c>
      <c r="B91" s="748" t="s">
        <v>568</v>
      </c>
      <c r="C91" s="749" t="s">
        <v>580</v>
      </c>
      <c r="D91" s="750" t="s">
        <v>581</v>
      </c>
      <c r="E91" s="751">
        <v>50113001</v>
      </c>
      <c r="F91" s="750" t="s">
        <v>591</v>
      </c>
      <c r="G91" s="749" t="s">
        <v>592</v>
      </c>
      <c r="H91" s="749">
        <v>195474</v>
      </c>
      <c r="I91" s="749">
        <v>195474</v>
      </c>
      <c r="J91" s="749" t="s">
        <v>738</v>
      </c>
      <c r="K91" s="749" t="s">
        <v>739</v>
      </c>
      <c r="L91" s="752">
        <v>70.660000000000011</v>
      </c>
      <c r="M91" s="752">
        <v>3</v>
      </c>
      <c r="N91" s="753">
        <v>211.98000000000002</v>
      </c>
    </row>
    <row r="92" spans="1:14" ht="14.45" customHeight="1" x14ac:dyDescent="0.2">
      <c r="A92" s="747" t="s">
        <v>567</v>
      </c>
      <c r="B92" s="748" t="s">
        <v>568</v>
      </c>
      <c r="C92" s="749" t="s">
        <v>580</v>
      </c>
      <c r="D92" s="750" t="s">
        <v>581</v>
      </c>
      <c r="E92" s="751">
        <v>50113001</v>
      </c>
      <c r="F92" s="750" t="s">
        <v>591</v>
      </c>
      <c r="G92" s="749" t="s">
        <v>592</v>
      </c>
      <c r="H92" s="749">
        <v>841498</v>
      </c>
      <c r="I92" s="749">
        <v>31951</v>
      </c>
      <c r="J92" s="749" t="s">
        <v>740</v>
      </c>
      <c r="K92" s="749" t="s">
        <v>741</v>
      </c>
      <c r="L92" s="752">
        <v>51.81</v>
      </c>
      <c r="M92" s="752">
        <v>2</v>
      </c>
      <c r="N92" s="753">
        <v>103.62</v>
      </c>
    </row>
    <row r="93" spans="1:14" ht="14.45" customHeight="1" x14ac:dyDescent="0.2">
      <c r="A93" s="747" t="s">
        <v>567</v>
      </c>
      <c r="B93" s="748" t="s">
        <v>568</v>
      </c>
      <c r="C93" s="749" t="s">
        <v>580</v>
      </c>
      <c r="D93" s="750" t="s">
        <v>581</v>
      </c>
      <c r="E93" s="751">
        <v>50113001</v>
      </c>
      <c r="F93" s="750" t="s">
        <v>591</v>
      </c>
      <c r="G93" s="749" t="s">
        <v>592</v>
      </c>
      <c r="H93" s="749">
        <v>218181</v>
      </c>
      <c r="I93" s="749">
        <v>218181</v>
      </c>
      <c r="J93" s="749" t="s">
        <v>742</v>
      </c>
      <c r="K93" s="749" t="s">
        <v>743</v>
      </c>
      <c r="L93" s="752">
        <v>86.39</v>
      </c>
      <c r="M93" s="752">
        <v>2</v>
      </c>
      <c r="N93" s="753">
        <v>172.78</v>
      </c>
    </row>
    <row r="94" spans="1:14" ht="14.45" customHeight="1" x14ac:dyDescent="0.2">
      <c r="A94" s="747" t="s">
        <v>567</v>
      </c>
      <c r="B94" s="748" t="s">
        <v>568</v>
      </c>
      <c r="C94" s="749" t="s">
        <v>580</v>
      </c>
      <c r="D94" s="750" t="s">
        <v>581</v>
      </c>
      <c r="E94" s="751">
        <v>50113001</v>
      </c>
      <c r="F94" s="750" t="s">
        <v>591</v>
      </c>
      <c r="G94" s="749" t="s">
        <v>592</v>
      </c>
      <c r="H94" s="749">
        <v>188356</v>
      </c>
      <c r="I94" s="749">
        <v>88356</v>
      </c>
      <c r="J94" s="749" t="s">
        <v>744</v>
      </c>
      <c r="K94" s="749" t="s">
        <v>745</v>
      </c>
      <c r="L94" s="752">
        <v>103.49000000000001</v>
      </c>
      <c r="M94" s="752">
        <v>2</v>
      </c>
      <c r="N94" s="753">
        <v>206.98000000000002</v>
      </c>
    </row>
    <row r="95" spans="1:14" ht="14.45" customHeight="1" x14ac:dyDescent="0.2">
      <c r="A95" s="747" t="s">
        <v>567</v>
      </c>
      <c r="B95" s="748" t="s">
        <v>568</v>
      </c>
      <c r="C95" s="749" t="s">
        <v>580</v>
      </c>
      <c r="D95" s="750" t="s">
        <v>581</v>
      </c>
      <c r="E95" s="751">
        <v>50113001</v>
      </c>
      <c r="F95" s="750" t="s">
        <v>591</v>
      </c>
      <c r="G95" s="749" t="s">
        <v>592</v>
      </c>
      <c r="H95" s="749">
        <v>178904</v>
      </c>
      <c r="I95" s="749">
        <v>78904</v>
      </c>
      <c r="J95" s="749" t="s">
        <v>746</v>
      </c>
      <c r="K95" s="749" t="s">
        <v>747</v>
      </c>
      <c r="L95" s="752">
        <v>74.240000000000009</v>
      </c>
      <c r="M95" s="752">
        <v>1</v>
      </c>
      <c r="N95" s="753">
        <v>74.240000000000009</v>
      </c>
    </row>
    <row r="96" spans="1:14" ht="14.45" customHeight="1" x14ac:dyDescent="0.2">
      <c r="A96" s="747" t="s">
        <v>567</v>
      </c>
      <c r="B96" s="748" t="s">
        <v>568</v>
      </c>
      <c r="C96" s="749" t="s">
        <v>580</v>
      </c>
      <c r="D96" s="750" t="s">
        <v>581</v>
      </c>
      <c r="E96" s="751">
        <v>50113001</v>
      </c>
      <c r="F96" s="750" t="s">
        <v>591</v>
      </c>
      <c r="G96" s="749" t="s">
        <v>592</v>
      </c>
      <c r="H96" s="749">
        <v>850078</v>
      </c>
      <c r="I96" s="749">
        <v>102608</v>
      </c>
      <c r="J96" s="749" t="s">
        <v>748</v>
      </c>
      <c r="K96" s="749" t="s">
        <v>749</v>
      </c>
      <c r="L96" s="752">
        <v>43.82</v>
      </c>
      <c r="M96" s="752">
        <v>1</v>
      </c>
      <c r="N96" s="753">
        <v>43.82</v>
      </c>
    </row>
    <row r="97" spans="1:14" ht="14.45" customHeight="1" x14ac:dyDescent="0.2">
      <c r="A97" s="747" t="s">
        <v>567</v>
      </c>
      <c r="B97" s="748" t="s">
        <v>568</v>
      </c>
      <c r="C97" s="749" t="s">
        <v>580</v>
      </c>
      <c r="D97" s="750" t="s">
        <v>581</v>
      </c>
      <c r="E97" s="751">
        <v>50113001</v>
      </c>
      <c r="F97" s="750" t="s">
        <v>591</v>
      </c>
      <c r="G97" s="749" t="s">
        <v>592</v>
      </c>
      <c r="H97" s="749">
        <v>850390</v>
      </c>
      <c r="I97" s="749">
        <v>102600</v>
      </c>
      <c r="J97" s="749" t="s">
        <v>750</v>
      </c>
      <c r="K97" s="749" t="s">
        <v>751</v>
      </c>
      <c r="L97" s="752">
        <v>67.963999999999984</v>
      </c>
      <c r="M97" s="752">
        <v>5</v>
      </c>
      <c r="N97" s="753">
        <v>339.81999999999994</v>
      </c>
    </row>
    <row r="98" spans="1:14" ht="14.45" customHeight="1" x14ac:dyDescent="0.2">
      <c r="A98" s="747" t="s">
        <v>567</v>
      </c>
      <c r="B98" s="748" t="s">
        <v>568</v>
      </c>
      <c r="C98" s="749" t="s">
        <v>580</v>
      </c>
      <c r="D98" s="750" t="s">
        <v>581</v>
      </c>
      <c r="E98" s="751">
        <v>50113001</v>
      </c>
      <c r="F98" s="750" t="s">
        <v>591</v>
      </c>
      <c r="G98" s="749" t="s">
        <v>592</v>
      </c>
      <c r="H98" s="749">
        <v>849990</v>
      </c>
      <c r="I98" s="749">
        <v>102596</v>
      </c>
      <c r="J98" s="749" t="s">
        <v>750</v>
      </c>
      <c r="K98" s="749" t="s">
        <v>752</v>
      </c>
      <c r="L98" s="752">
        <v>24.75714285714286</v>
      </c>
      <c r="M98" s="752">
        <v>7</v>
      </c>
      <c r="N98" s="753">
        <v>173.3</v>
      </c>
    </row>
    <row r="99" spans="1:14" ht="14.45" customHeight="1" x14ac:dyDescent="0.2">
      <c r="A99" s="747" t="s">
        <v>567</v>
      </c>
      <c r="B99" s="748" t="s">
        <v>568</v>
      </c>
      <c r="C99" s="749" t="s">
        <v>580</v>
      </c>
      <c r="D99" s="750" t="s">
        <v>581</v>
      </c>
      <c r="E99" s="751">
        <v>50113001</v>
      </c>
      <c r="F99" s="750" t="s">
        <v>591</v>
      </c>
      <c r="G99" s="749" t="s">
        <v>592</v>
      </c>
      <c r="H99" s="749">
        <v>171547</v>
      </c>
      <c r="I99" s="749">
        <v>171547</v>
      </c>
      <c r="J99" s="749" t="s">
        <v>753</v>
      </c>
      <c r="K99" s="749" t="s">
        <v>754</v>
      </c>
      <c r="L99" s="752">
        <v>54.95999999999998</v>
      </c>
      <c r="M99" s="752">
        <v>1</v>
      </c>
      <c r="N99" s="753">
        <v>54.95999999999998</v>
      </c>
    </row>
    <row r="100" spans="1:14" ht="14.45" customHeight="1" x14ac:dyDescent="0.2">
      <c r="A100" s="747" t="s">
        <v>567</v>
      </c>
      <c r="B100" s="748" t="s">
        <v>568</v>
      </c>
      <c r="C100" s="749" t="s">
        <v>580</v>
      </c>
      <c r="D100" s="750" t="s">
        <v>581</v>
      </c>
      <c r="E100" s="751">
        <v>50113001</v>
      </c>
      <c r="F100" s="750" t="s">
        <v>591</v>
      </c>
      <c r="G100" s="749" t="s">
        <v>592</v>
      </c>
      <c r="H100" s="749">
        <v>171539</v>
      </c>
      <c r="I100" s="749">
        <v>171539</v>
      </c>
      <c r="J100" s="749" t="s">
        <v>755</v>
      </c>
      <c r="K100" s="749" t="s">
        <v>756</v>
      </c>
      <c r="L100" s="752">
        <v>27.479999999999997</v>
      </c>
      <c r="M100" s="752">
        <v>2</v>
      </c>
      <c r="N100" s="753">
        <v>54.959999999999994</v>
      </c>
    </row>
    <row r="101" spans="1:14" ht="14.45" customHeight="1" x14ac:dyDescent="0.2">
      <c r="A101" s="747" t="s">
        <v>567</v>
      </c>
      <c r="B101" s="748" t="s">
        <v>568</v>
      </c>
      <c r="C101" s="749" t="s">
        <v>580</v>
      </c>
      <c r="D101" s="750" t="s">
        <v>581</v>
      </c>
      <c r="E101" s="751">
        <v>50113001</v>
      </c>
      <c r="F101" s="750" t="s">
        <v>591</v>
      </c>
      <c r="G101" s="749" t="s">
        <v>592</v>
      </c>
      <c r="H101" s="749">
        <v>171571</v>
      </c>
      <c r="I101" s="749">
        <v>171571</v>
      </c>
      <c r="J101" s="749" t="s">
        <v>757</v>
      </c>
      <c r="K101" s="749" t="s">
        <v>739</v>
      </c>
      <c r="L101" s="752">
        <v>59.730000000000004</v>
      </c>
      <c r="M101" s="752">
        <v>2</v>
      </c>
      <c r="N101" s="753">
        <v>119.46000000000001</v>
      </c>
    </row>
    <row r="102" spans="1:14" ht="14.45" customHeight="1" x14ac:dyDescent="0.2">
      <c r="A102" s="747" t="s">
        <v>567</v>
      </c>
      <c r="B102" s="748" t="s">
        <v>568</v>
      </c>
      <c r="C102" s="749" t="s">
        <v>580</v>
      </c>
      <c r="D102" s="750" t="s">
        <v>581</v>
      </c>
      <c r="E102" s="751">
        <v>50113001</v>
      </c>
      <c r="F102" s="750" t="s">
        <v>591</v>
      </c>
      <c r="G102" s="749" t="s">
        <v>599</v>
      </c>
      <c r="H102" s="749">
        <v>110252</v>
      </c>
      <c r="I102" s="749">
        <v>10252</v>
      </c>
      <c r="J102" s="749" t="s">
        <v>758</v>
      </c>
      <c r="K102" s="749" t="s">
        <v>612</v>
      </c>
      <c r="L102" s="752">
        <v>70.40000000000002</v>
      </c>
      <c r="M102" s="752">
        <v>3</v>
      </c>
      <c r="N102" s="753">
        <v>211.20000000000005</v>
      </c>
    </row>
    <row r="103" spans="1:14" ht="14.45" customHeight="1" x14ac:dyDescent="0.2">
      <c r="A103" s="747" t="s">
        <v>567</v>
      </c>
      <c r="B103" s="748" t="s">
        <v>568</v>
      </c>
      <c r="C103" s="749" t="s">
        <v>580</v>
      </c>
      <c r="D103" s="750" t="s">
        <v>581</v>
      </c>
      <c r="E103" s="751">
        <v>50113001</v>
      </c>
      <c r="F103" s="750" t="s">
        <v>591</v>
      </c>
      <c r="G103" s="749" t="s">
        <v>592</v>
      </c>
      <c r="H103" s="749">
        <v>145981</v>
      </c>
      <c r="I103" s="749">
        <v>45981</v>
      </c>
      <c r="J103" s="749" t="s">
        <v>759</v>
      </c>
      <c r="K103" s="749" t="s">
        <v>760</v>
      </c>
      <c r="L103" s="752">
        <v>1704.5600000000004</v>
      </c>
      <c r="M103" s="752">
        <v>1</v>
      </c>
      <c r="N103" s="753">
        <v>1704.5600000000004</v>
      </c>
    </row>
    <row r="104" spans="1:14" ht="14.45" customHeight="1" x14ac:dyDescent="0.2">
      <c r="A104" s="747" t="s">
        <v>567</v>
      </c>
      <c r="B104" s="748" t="s">
        <v>568</v>
      </c>
      <c r="C104" s="749" t="s">
        <v>580</v>
      </c>
      <c r="D104" s="750" t="s">
        <v>581</v>
      </c>
      <c r="E104" s="751">
        <v>50113001</v>
      </c>
      <c r="F104" s="750" t="s">
        <v>591</v>
      </c>
      <c r="G104" s="749" t="s">
        <v>592</v>
      </c>
      <c r="H104" s="749">
        <v>848477</v>
      </c>
      <c r="I104" s="749">
        <v>124346</v>
      </c>
      <c r="J104" s="749" t="s">
        <v>761</v>
      </c>
      <c r="K104" s="749" t="s">
        <v>762</v>
      </c>
      <c r="L104" s="752">
        <v>131.27000000000004</v>
      </c>
      <c r="M104" s="752">
        <v>1</v>
      </c>
      <c r="N104" s="753">
        <v>131.27000000000004</v>
      </c>
    </row>
    <row r="105" spans="1:14" ht="14.45" customHeight="1" x14ac:dyDescent="0.2">
      <c r="A105" s="747" t="s">
        <v>567</v>
      </c>
      <c r="B105" s="748" t="s">
        <v>568</v>
      </c>
      <c r="C105" s="749" t="s">
        <v>580</v>
      </c>
      <c r="D105" s="750" t="s">
        <v>581</v>
      </c>
      <c r="E105" s="751">
        <v>50113001</v>
      </c>
      <c r="F105" s="750" t="s">
        <v>591</v>
      </c>
      <c r="G105" s="749" t="s">
        <v>592</v>
      </c>
      <c r="H105" s="749">
        <v>846446</v>
      </c>
      <c r="I105" s="749">
        <v>124343</v>
      </c>
      <c r="J105" s="749" t="s">
        <v>761</v>
      </c>
      <c r="K105" s="749" t="s">
        <v>763</v>
      </c>
      <c r="L105" s="752">
        <v>30.64</v>
      </c>
      <c r="M105" s="752">
        <v>1</v>
      </c>
      <c r="N105" s="753">
        <v>30.64</v>
      </c>
    </row>
    <row r="106" spans="1:14" ht="14.45" customHeight="1" x14ac:dyDescent="0.2">
      <c r="A106" s="747" t="s">
        <v>567</v>
      </c>
      <c r="B106" s="748" t="s">
        <v>568</v>
      </c>
      <c r="C106" s="749" t="s">
        <v>580</v>
      </c>
      <c r="D106" s="750" t="s">
        <v>581</v>
      </c>
      <c r="E106" s="751">
        <v>50113001</v>
      </c>
      <c r="F106" s="750" t="s">
        <v>591</v>
      </c>
      <c r="G106" s="749" t="s">
        <v>592</v>
      </c>
      <c r="H106" s="749">
        <v>230417</v>
      </c>
      <c r="I106" s="749">
        <v>230417</v>
      </c>
      <c r="J106" s="749" t="s">
        <v>764</v>
      </c>
      <c r="K106" s="749" t="s">
        <v>765</v>
      </c>
      <c r="L106" s="752">
        <v>53.929999999999993</v>
      </c>
      <c r="M106" s="752">
        <v>2</v>
      </c>
      <c r="N106" s="753">
        <v>107.85999999999999</v>
      </c>
    </row>
    <row r="107" spans="1:14" ht="14.45" customHeight="1" x14ac:dyDescent="0.2">
      <c r="A107" s="747" t="s">
        <v>567</v>
      </c>
      <c r="B107" s="748" t="s">
        <v>568</v>
      </c>
      <c r="C107" s="749" t="s">
        <v>580</v>
      </c>
      <c r="D107" s="750" t="s">
        <v>581</v>
      </c>
      <c r="E107" s="751">
        <v>50113001</v>
      </c>
      <c r="F107" s="750" t="s">
        <v>591</v>
      </c>
      <c r="G107" s="749" t="s">
        <v>592</v>
      </c>
      <c r="H107" s="749">
        <v>230409</v>
      </c>
      <c r="I107" s="749">
        <v>230409</v>
      </c>
      <c r="J107" s="749" t="s">
        <v>766</v>
      </c>
      <c r="K107" s="749" t="s">
        <v>703</v>
      </c>
      <c r="L107" s="752">
        <v>19.799999999999997</v>
      </c>
      <c r="M107" s="752">
        <v>9</v>
      </c>
      <c r="N107" s="753">
        <v>178.2</v>
      </c>
    </row>
    <row r="108" spans="1:14" ht="14.45" customHeight="1" x14ac:dyDescent="0.2">
      <c r="A108" s="747" t="s">
        <v>567</v>
      </c>
      <c r="B108" s="748" t="s">
        <v>568</v>
      </c>
      <c r="C108" s="749" t="s">
        <v>580</v>
      </c>
      <c r="D108" s="750" t="s">
        <v>581</v>
      </c>
      <c r="E108" s="751">
        <v>50113001</v>
      </c>
      <c r="F108" s="750" t="s">
        <v>591</v>
      </c>
      <c r="G108" s="749" t="s">
        <v>592</v>
      </c>
      <c r="H108" s="749">
        <v>230415</v>
      </c>
      <c r="I108" s="749">
        <v>230415</v>
      </c>
      <c r="J108" s="749" t="s">
        <v>767</v>
      </c>
      <c r="K108" s="749" t="s">
        <v>768</v>
      </c>
      <c r="L108" s="752">
        <v>27.24</v>
      </c>
      <c r="M108" s="752">
        <v>3</v>
      </c>
      <c r="N108" s="753">
        <v>81.72</v>
      </c>
    </row>
    <row r="109" spans="1:14" ht="14.45" customHeight="1" x14ac:dyDescent="0.2">
      <c r="A109" s="747" t="s">
        <v>567</v>
      </c>
      <c r="B109" s="748" t="s">
        <v>568</v>
      </c>
      <c r="C109" s="749" t="s">
        <v>580</v>
      </c>
      <c r="D109" s="750" t="s">
        <v>581</v>
      </c>
      <c r="E109" s="751">
        <v>50113001</v>
      </c>
      <c r="F109" s="750" t="s">
        <v>591</v>
      </c>
      <c r="G109" s="749" t="s">
        <v>592</v>
      </c>
      <c r="H109" s="749">
        <v>848783</v>
      </c>
      <c r="I109" s="749">
        <v>115400</v>
      </c>
      <c r="J109" s="749" t="s">
        <v>769</v>
      </c>
      <c r="K109" s="749" t="s">
        <v>770</v>
      </c>
      <c r="L109" s="752">
        <v>309.4408753694272</v>
      </c>
      <c r="M109" s="752">
        <v>2</v>
      </c>
      <c r="N109" s="753">
        <v>618.88175073885441</v>
      </c>
    </row>
    <row r="110" spans="1:14" ht="14.45" customHeight="1" x14ac:dyDescent="0.2">
      <c r="A110" s="747" t="s">
        <v>567</v>
      </c>
      <c r="B110" s="748" t="s">
        <v>568</v>
      </c>
      <c r="C110" s="749" t="s">
        <v>580</v>
      </c>
      <c r="D110" s="750" t="s">
        <v>581</v>
      </c>
      <c r="E110" s="751">
        <v>50113001</v>
      </c>
      <c r="F110" s="750" t="s">
        <v>591</v>
      </c>
      <c r="G110" s="749" t="s">
        <v>592</v>
      </c>
      <c r="H110" s="749">
        <v>114808</v>
      </c>
      <c r="I110" s="749">
        <v>14808</v>
      </c>
      <c r="J110" s="749" t="s">
        <v>771</v>
      </c>
      <c r="K110" s="749" t="s">
        <v>772</v>
      </c>
      <c r="L110" s="752">
        <v>53.46</v>
      </c>
      <c r="M110" s="752">
        <v>6</v>
      </c>
      <c r="N110" s="753">
        <v>320.76</v>
      </c>
    </row>
    <row r="111" spans="1:14" ht="14.45" customHeight="1" x14ac:dyDescent="0.2">
      <c r="A111" s="747" t="s">
        <v>567</v>
      </c>
      <c r="B111" s="748" t="s">
        <v>568</v>
      </c>
      <c r="C111" s="749" t="s">
        <v>580</v>
      </c>
      <c r="D111" s="750" t="s">
        <v>581</v>
      </c>
      <c r="E111" s="751">
        <v>50113001</v>
      </c>
      <c r="F111" s="750" t="s">
        <v>591</v>
      </c>
      <c r="G111" s="749" t="s">
        <v>592</v>
      </c>
      <c r="H111" s="749">
        <v>849382</v>
      </c>
      <c r="I111" s="749">
        <v>119697</v>
      </c>
      <c r="J111" s="749" t="s">
        <v>773</v>
      </c>
      <c r="K111" s="749" t="s">
        <v>774</v>
      </c>
      <c r="L111" s="752">
        <v>172.21000000000004</v>
      </c>
      <c r="M111" s="752">
        <v>1</v>
      </c>
      <c r="N111" s="753">
        <v>172.21000000000004</v>
      </c>
    </row>
    <row r="112" spans="1:14" ht="14.45" customHeight="1" x14ac:dyDescent="0.2">
      <c r="A112" s="747" t="s">
        <v>567</v>
      </c>
      <c r="B112" s="748" t="s">
        <v>568</v>
      </c>
      <c r="C112" s="749" t="s">
        <v>580</v>
      </c>
      <c r="D112" s="750" t="s">
        <v>581</v>
      </c>
      <c r="E112" s="751">
        <v>50113001</v>
      </c>
      <c r="F112" s="750" t="s">
        <v>591</v>
      </c>
      <c r="G112" s="749" t="s">
        <v>592</v>
      </c>
      <c r="H112" s="749">
        <v>114821</v>
      </c>
      <c r="I112" s="749">
        <v>14821</v>
      </c>
      <c r="J112" s="749" t="s">
        <v>775</v>
      </c>
      <c r="K112" s="749" t="s">
        <v>776</v>
      </c>
      <c r="L112" s="752">
        <v>289.92000000000013</v>
      </c>
      <c r="M112" s="752">
        <v>1</v>
      </c>
      <c r="N112" s="753">
        <v>289.92000000000013</v>
      </c>
    </row>
    <row r="113" spans="1:14" ht="14.45" customHeight="1" x14ac:dyDescent="0.2">
      <c r="A113" s="747" t="s">
        <v>567</v>
      </c>
      <c r="B113" s="748" t="s">
        <v>568</v>
      </c>
      <c r="C113" s="749" t="s">
        <v>580</v>
      </c>
      <c r="D113" s="750" t="s">
        <v>581</v>
      </c>
      <c r="E113" s="751">
        <v>50113001</v>
      </c>
      <c r="F113" s="750" t="s">
        <v>591</v>
      </c>
      <c r="G113" s="749" t="s">
        <v>592</v>
      </c>
      <c r="H113" s="749">
        <v>214526</v>
      </c>
      <c r="I113" s="749">
        <v>214526</v>
      </c>
      <c r="J113" s="749" t="s">
        <v>777</v>
      </c>
      <c r="K113" s="749" t="s">
        <v>778</v>
      </c>
      <c r="L113" s="752">
        <v>85.759999999999991</v>
      </c>
      <c r="M113" s="752">
        <v>3</v>
      </c>
      <c r="N113" s="753">
        <v>257.27999999999997</v>
      </c>
    </row>
    <row r="114" spans="1:14" ht="14.45" customHeight="1" x14ac:dyDescent="0.2">
      <c r="A114" s="747" t="s">
        <v>567</v>
      </c>
      <c r="B114" s="748" t="s">
        <v>568</v>
      </c>
      <c r="C114" s="749" t="s">
        <v>580</v>
      </c>
      <c r="D114" s="750" t="s">
        <v>581</v>
      </c>
      <c r="E114" s="751">
        <v>50113001</v>
      </c>
      <c r="F114" s="750" t="s">
        <v>591</v>
      </c>
      <c r="G114" s="749" t="s">
        <v>599</v>
      </c>
      <c r="H114" s="749">
        <v>214435</v>
      </c>
      <c r="I114" s="749">
        <v>214435</v>
      </c>
      <c r="J114" s="749" t="s">
        <v>779</v>
      </c>
      <c r="K114" s="749" t="s">
        <v>780</v>
      </c>
      <c r="L114" s="752">
        <v>42.879999999999995</v>
      </c>
      <c r="M114" s="752">
        <v>12</v>
      </c>
      <c r="N114" s="753">
        <v>514.55999999999995</v>
      </c>
    </row>
    <row r="115" spans="1:14" ht="14.45" customHeight="1" x14ac:dyDescent="0.2">
      <c r="A115" s="747" t="s">
        <v>567</v>
      </c>
      <c r="B115" s="748" t="s">
        <v>568</v>
      </c>
      <c r="C115" s="749" t="s">
        <v>580</v>
      </c>
      <c r="D115" s="750" t="s">
        <v>581</v>
      </c>
      <c r="E115" s="751">
        <v>50113001</v>
      </c>
      <c r="F115" s="750" t="s">
        <v>591</v>
      </c>
      <c r="G115" s="749" t="s">
        <v>599</v>
      </c>
      <c r="H115" s="749">
        <v>214433</v>
      </c>
      <c r="I115" s="749">
        <v>214433</v>
      </c>
      <c r="J115" s="749" t="s">
        <v>779</v>
      </c>
      <c r="K115" s="749" t="s">
        <v>781</v>
      </c>
      <c r="L115" s="752">
        <v>12.206896551724139</v>
      </c>
      <c r="M115" s="752">
        <v>58</v>
      </c>
      <c r="N115" s="753">
        <v>708</v>
      </c>
    </row>
    <row r="116" spans="1:14" ht="14.45" customHeight="1" x14ac:dyDescent="0.2">
      <c r="A116" s="747" t="s">
        <v>567</v>
      </c>
      <c r="B116" s="748" t="s">
        <v>568</v>
      </c>
      <c r="C116" s="749" t="s">
        <v>580</v>
      </c>
      <c r="D116" s="750" t="s">
        <v>581</v>
      </c>
      <c r="E116" s="751">
        <v>50113001</v>
      </c>
      <c r="F116" s="750" t="s">
        <v>591</v>
      </c>
      <c r="G116" s="749" t="s">
        <v>592</v>
      </c>
      <c r="H116" s="749">
        <v>214525</v>
      </c>
      <c r="I116" s="749">
        <v>214525</v>
      </c>
      <c r="J116" s="749" t="s">
        <v>782</v>
      </c>
      <c r="K116" s="749" t="s">
        <v>783</v>
      </c>
      <c r="L116" s="752">
        <v>26.452500000000001</v>
      </c>
      <c r="M116" s="752">
        <v>8</v>
      </c>
      <c r="N116" s="753">
        <v>211.62</v>
      </c>
    </row>
    <row r="117" spans="1:14" ht="14.45" customHeight="1" x14ac:dyDescent="0.2">
      <c r="A117" s="747" t="s">
        <v>567</v>
      </c>
      <c r="B117" s="748" t="s">
        <v>568</v>
      </c>
      <c r="C117" s="749" t="s">
        <v>580</v>
      </c>
      <c r="D117" s="750" t="s">
        <v>581</v>
      </c>
      <c r="E117" s="751">
        <v>50113001</v>
      </c>
      <c r="F117" s="750" t="s">
        <v>591</v>
      </c>
      <c r="G117" s="749" t="s">
        <v>599</v>
      </c>
      <c r="H117" s="749">
        <v>214427</v>
      </c>
      <c r="I117" s="749">
        <v>214427</v>
      </c>
      <c r="J117" s="749" t="s">
        <v>784</v>
      </c>
      <c r="K117" s="749" t="s">
        <v>785</v>
      </c>
      <c r="L117" s="752">
        <v>16.572631578947369</v>
      </c>
      <c r="M117" s="752">
        <v>38</v>
      </c>
      <c r="N117" s="753">
        <v>629.76</v>
      </c>
    </row>
    <row r="118" spans="1:14" ht="14.45" customHeight="1" x14ac:dyDescent="0.2">
      <c r="A118" s="747" t="s">
        <v>567</v>
      </c>
      <c r="B118" s="748" t="s">
        <v>568</v>
      </c>
      <c r="C118" s="749" t="s">
        <v>580</v>
      </c>
      <c r="D118" s="750" t="s">
        <v>581</v>
      </c>
      <c r="E118" s="751">
        <v>50113001</v>
      </c>
      <c r="F118" s="750" t="s">
        <v>591</v>
      </c>
      <c r="G118" s="749" t="s">
        <v>599</v>
      </c>
      <c r="H118" s="749">
        <v>848765</v>
      </c>
      <c r="I118" s="749">
        <v>107938</v>
      </c>
      <c r="J118" s="749" t="s">
        <v>786</v>
      </c>
      <c r="K118" s="749" t="s">
        <v>787</v>
      </c>
      <c r="L118" s="752">
        <v>128.44999999999999</v>
      </c>
      <c r="M118" s="752">
        <v>1</v>
      </c>
      <c r="N118" s="753">
        <v>128.44999999999999</v>
      </c>
    </row>
    <row r="119" spans="1:14" ht="14.45" customHeight="1" x14ac:dyDescent="0.2">
      <c r="A119" s="747" t="s">
        <v>567</v>
      </c>
      <c r="B119" s="748" t="s">
        <v>568</v>
      </c>
      <c r="C119" s="749" t="s">
        <v>580</v>
      </c>
      <c r="D119" s="750" t="s">
        <v>581</v>
      </c>
      <c r="E119" s="751">
        <v>50113001</v>
      </c>
      <c r="F119" s="750" t="s">
        <v>591</v>
      </c>
      <c r="G119" s="749" t="s">
        <v>599</v>
      </c>
      <c r="H119" s="749">
        <v>113768</v>
      </c>
      <c r="I119" s="749">
        <v>13768</v>
      </c>
      <c r="J119" s="749" t="s">
        <v>786</v>
      </c>
      <c r="K119" s="749" t="s">
        <v>788</v>
      </c>
      <c r="L119" s="752">
        <v>89.31</v>
      </c>
      <c r="M119" s="752">
        <v>2</v>
      </c>
      <c r="N119" s="753">
        <v>178.62</v>
      </c>
    </row>
    <row r="120" spans="1:14" ht="14.45" customHeight="1" x14ac:dyDescent="0.2">
      <c r="A120" s="747" t="s">
        <v>567</v>
      </c>
      <c r="B120" s="748" t="s">
        <v>568</v>
      </c>
      <c r="C120" s="749" t="s">
        <v>580</v>
      </c>
      <c r="D120" s="750" t="s">
        <v>581</v>
      </c>
      <c r="E120" s="751">
        <v>50113001</v>
      </c>
      <c r="F120" s="750" t="s">
        <v>591</v>
      </c>
      <c r="G120" s="749" t="s">
        <v>599</v>
      </c>
      <c r="H120" s="749">
        <v>113767</v>
      </c>
      <c r="I120" s="749">
        <v>13767</v>
      </c>
      <c r="J120" s="749" t="s">
        <v>786</v>
      </c>
      <c r="K120" s="749" t="s">
        <v>789</v>
      </c>
      <c r="L120" s="752">
        <v>44.659999999999989</v>
      </c>
      <c r="M120" s="752">
        <v>6</v>
      </c>
      <c r="N120" s="753">
        <v>267.95999999999992</v>
      </c>
    </row>
    <row r="121" spans="1:14" ht="14.45" customHeight="1" x14ac:dyDescent="0.2">
      <c r="A121" s="747" t="s">
        <v>567</v>
      </c>
      <c r="B121" s="748" t="s">
        <v>568</v>
      </c>
      <c r="C121" s="749" t="s">
        <v>580</v>
      </c>
      <c r="D121" s="750" t="s">
        <v>581</v>
      </c>
      <c r="E121" s="751">
        <v>50113001</v>
      </c>
      <c r="F121" s="750" t="s">
        <v>591</v>
      </c>
      <c r="G121" s="749" t="s">
        <v>592</v>
      </c>
      <c r="H121" s="749">
        <v>218354</v>
      </c>
      <c r="I121" s="749">
        <v>218354</v>
      </c>
      <c r="J121" s="749" t="s">
        <v>790</v>
      </c>
      <c r="K121" s="749" t="s">
        <v>791</v>
      </c>
      <c r="L121" s="752">
        <v>167.45</v>
      </c>
      <c r="M121" s="752">
        <v>1</v>
      </c>
      <c r="N121" s="753">
        <v>167.45</v>
      </c>
    </row>
    <row r="122" spans="1:14" ht="14.45" customHeight="1" x14ac:dyDescent="0.2">
      <c r="A122" s="747" t="s">
        <v>567</v>
      </c>
      <c r="B122" s="748" t="s">
        <v>568</v>
      </c>
      <c r="C122" s="749" t="s">
        <v>580</v>
      </c>
      <c r="D122" s="750" t="s">
        <v>581</v>
      </c>
      <c r="E122" s="751">
        <v>50113001</v>
      </c>
      <c r="F122" s="750" t="s">
        <v>591</v>
      </c>
      <c r="G122" s="749" t="s">
        <v>592</v>
      </c>
      <c r="H122" s="749">
        <v>176155</v>
      </c>
      <c r="I122" s="749">
        <v>76155</v>
      </c>
      <c r="J122" s="749" t="s">
        <v>792</v>
      </c>
      <c r="K122" s="749" t="s">
        <v>793</v>
      </c>
      <c r="L122" s="752">
        <v>61.41</v>
      </c>
      <c r="M122" s="752">
        <v>2</v>
      </c>
      <c r="N122" s="753">
        <v>122.82</v>
      </c>
    </row>
    <row r="123" spans="1:14" ht="14.45" customHeight="1" x14ac:dyDescent="0.2">
      <c r="A123" s="747" t="s">
        <v>567</v>
      </c>
      <c r="B123" s="748" t="s">
        <v>568</v>
      </c>
      <c r="C123" s="749" t="s">
        <v>580</v>
      </c>
      <c r="D123" s="750" t="s">
        <v>581</v>
      </c>
      <c r="E123" s="751">
        <v>50113001</v>
      </c>
      <c r="F123" s="750" t="s">
        <v>591</v>
      </c>
      <c r="G123" s="749" t="s">
        <v>592</v>
      </c>
      <c r="H123" s="749">
        <v>213255</v>
      </c>
      <c r="I123" s="749">
        <v>213255</v>
      </c>
      <c r="J123" s="749" t="s">
        <v>794</v>
      </c>
      <c r="K123" s="749" t="s">
        <v>795</v>
      </c>
      <c r="L123" s="752">
        <v>125.71999999999997</v>
      </c>
      <c r="M123" s="752">
        <v>1</v>
      </c>
      <c r="N123" s="753">
        <v>125.71999999999997</v>
      </c>
    </row>
    <row r="124" spans="1:14" ht="14.45" customHeight="1" x14ac:dyDescent="0.2">
      <c r="A124" s="747" t="s">
        <v>567</v>
      </c>
      <c r="B124" s="748" t="s">
        <v>568</v>
      </c>
      <c r="C124" s="749" t="s">
        <v>580</v>
      </c>
      <c r="D124" s="750" t="s">
        <v>581</v>
      </c>
      <c r="E124" s="751">
        <v>50113001</v>
      </c>
      <c r="F124" s="750" t="s">
        <v>591</v>
      </c>
      <c r="G124" s="749" t="s">
        <v>592</v>
      </c>
      <c r="H124" s="749">
        <v>128389</v>
      </c>
      <c r="I124" s="749">
        <v>28389</v>
      </c>
      <c r="J124" s="749" t="s">
        <v>796</v>
      </c>
      <c r="K124" s="749" t="s">
        <v>797</v>
      </c>
      <c r="L124" s="752">
        <v>427.99</v>
      </c>
      <c r="M124" s="752">
        <v>1</v>
      </c>
      <c r="N124" s="753">
        <v>427.99</v>
      </c>
    </row>
    <row r="125" spans="1:14" ht="14.45" customHeight="1" x14ac:dyDescent="0.2">
      <c r="A125" s="747" t="s">
        <v>567</v>
      </c>
      <c r="B125" s="748" t="s">
        <v>568</v>
      </c>
      <c r="C125" s="749" t="s">
        <v>580</v>
      </c>
      <c r="D125" s="750" t="s">
        <v>581</v>
      </c>
      <c r="E125" s="751">
        <v>50113001</v>
      </c>
      <c r="F125" s="750" t="s">
        <v>591</v>
      </c>
      <c r="G125" s="749" t="s">
        <v>592</v>
      </c>
      <c r="H125" s="749">
        <v>167746</v>
      </c>
      <c r="I125" s="749">
        <v>167746</v>
      </c>
      <c r="J125" s="749" t="s">
        <v>798</v>
      </c>
      <c r="K125" s="749" t="s">
        <v>799</v>
      </c>
      <c r="L125" s="752">
        <v>1087.06</v>
      </c>
      <c r="M125" s="752">
        <v>1</v>
      </c>
      <c r="N125" s="753">
        <v>1087.06</v>
      </c>
    </row>
    <row r="126" spans="1:14" ht="14.45" customHeight="1" x14ac:dyDescent="0.2">
      <c r="A126" s="747" t="s">
        <v>567</v>
      </c>
      <c r="B126" s="748" t="s">
        <v>568</v>
      </c>
      <c r="C126" s="749" t="s">
        <v>580</v>
      </c>
      <c r="D126" s="750" t="s">
        <v>581</v>
      </c>
      <c r="E126" s="751">
        <v>50113001</v>
      </c>
      <c r="F126" s="750" t="s">
        <v>591</v>
      </c>
      <c r="G126" s="749" t="s">
        <v>599</v>
      </c>
      <c r="H126" s="749">
        <v>192587</v>
      </c>
      <c r="I126" s="749">
        <v>92587</v>
      </c>
      <c r="J126" s="749" t="s">
        <v>800</v>
      </c>
      <c r="K126" s="749" t="s">
        <v>801</v>
      </c>
      <c r="L126" s="752">
        <v>58.250000000000007</v>
      </c>
      <c r="M126" s="752">
        <v>12</v>
      </c>
      <c r="N126" s="753">
        <v>699.00000000000011</v>
      </c>
    </row>
    <row r="127" spans="1:14" ht="14.45" customHeight="1" x14ac:dyDescent="0.2">
      <c r="A127" s="747" t="s">
        <v>567</v>
      </c>
      <c r="B127" s="748" t="s">
        <v>568</v>
      </c>
      <c r="C127" s="749" t="s">
        <v>580</v>
      </c>
      <c r="D127" s="750" t="s">
        <v>581</v>
      </c>
      <c r="E127" s="751">
        <v>50113001</v>
      </c>
      <c r="F127" s="750" t="s">
        <v>591</v>
      </c>
      <c r="G127" s="749" t="s">
        <v>592</v>
      </c>
      <c r="H127" s="749">
        <v>114075</v>
      </c>
      <c r="I127" s="749">
        <v>14075</v>
      </c>
      <c r="J127" s="749" t="s">
        <v>802</v>
      </c>
      <c r="K127" s="749" t="s">
        <v>803</v>
      </c>
      <c r="L127" s="752">
        <v>294.82947368421054</v>
      </c>
      <c r="M127" s="752">
        <v>19</v>
      </c>
      <c r="N127" s="753">
        <v>5601.76</v>
      </c>
    </row>
    <row r="128" spans="1:14" ht="14.45" customHeight="1" x14ac:dyDescent="0.2">
      <c r="A128" s="747" t="s">
        <v>567</v>
      </c>
      <c r="B128" s="748" t="s">
        <v>568</v>
      </c>
      <c r="C128" s="749" t="s">
        <v>580</v>
      </c>
      <c r="D128" s="750" t="s">
        <v>581</v>
      </c>
      <c r="E128" s="751">
        <v>50113001</v>
      </c>
      <c r="F128" s="750" t="s">
        <v>591</v>
      </c>
      <c r="G128" s="749" t="s">
        <v>592</v>
      </c>
      <c r="H128" s="749">
        <v>201992</v>
      </c>
      <c r="I128" s="749">
        <v>201992</v>
      </c>
      <c r="J128" s="749" t="s">
        <v>802</v>
      </c>
      <c r="K128" s="749" t="s">
        <v>804</v>
      </c>
      <c r="L128" s="752">
        <v>553.25</v>
      </c>
      <c r="M128" s="752">
        <v>9</v>
      </c>
      <c r="N128" s="753">
        <v>4979.25</v>
      </c>
    </row>
    <row r="129" spans="1:14" ht="14.45" customHeight="1" x14ac:dyDescent="0.2">
      <c r="A129" s="747" t="s">
        <v>567</v>
      </c>
      <c r="B129" s="748" t="s">
        <v>568</v>
      </c>
      <c r="C129" s="749" t="s">
        <v>580</v>
      </c>
      <c r="D129" s="750" t="s">
        <v>581</v>
      </c>
      <c r="E129" s="751">
        <v>50113001</v>
      </c>
      <c r="F129" s="750" t="s">
        <v>591</v>
      </c>
      <c r="G129" s="749" t="s">
        <v>592</v>
      </c>
      <c r="H129" s="749">
        <v>197522</v>
      </c>
      <c r="I129" s="749">
        <v>97522</v>
      </c>
      <c r="J129" s="749" t="s">
        <v>802</v>
      </c>
      <c r="K129" s="749" t="s">
        <v>805</v>
      </c>
      <c r="L129" s="752">
        <v>159.16733333333332</v>
      </c>
      <c r="M129" s="752">
        <v>15</v>
      </c>
      <c r="N129" s="753">
        <v>2387.5099999999998</v>
      </c>
    </row>
    <row r="130" spans="1:14" ht="14.45" customHeight="1" x14ac:dyDescent="0.2">
      <c r="A130" s="747" t="s">
        <v>567</v>
      </c>
      <c r="B130" s="748" t="s">
        <v>568</v>
      </c>
      <c r="C130" s="749" t="s">
        <v>580</v>
      </c>
      <c r="D130" s="750" t="s">
        <v>581</v>
      </c>
      <c r="E130" s="751">
        <v>50113001</v>
      </c>
      <c r="F130" s="750" t="s">
        <v>591</v>
      </c>
      <c r="G130" s="749" t="s">
        <v>592</v>
      </c>
      <c r="H130" s="749">
        <v>184090</v>
      </c>
      <c r="I130" s="749">
        <v>84090</v>
      </c>
      <c r="J130" s="749" t="s">
        <v>806</v>
      </c>
      <c r="K130" s="749" t="s">
        <v>807</v>
      </c>
      <c r="L130" s="752">
        <v>59.55</v>
      </c>
      <c r="M130" s="752">
        <v>2</v>
      </c>
      <c r="N130" s="753">
        <v>119.1</v>
      </c>
    </row>
    <row r="131" spans="1:14" ht="14.45" customHeight="1" x14ac:dyDescent="0.2">
      <c r="A131" s="747" t="s">
        <v>567</v>
      </c>
      <c r="B131" s="748" t="s">
        <v>568</v>
      </c>
      <c r="C131" s="749" t="s">
        <v>580</v>
      </c>
      <c r="D131" s="750" t="s">
        <v>581</v>
      </c>
      <c r="E131" s="751">
        <v>50113001</v>
      </c>
      <c r="F131" s="750" t="s">
        <v>591</v>
      </c>
      <c r="G131" s="749" t="s">
        <v>592</v>
      </c>
      <c r="H131" s="749">
        <v>101290</v>
      </c>
      <c r="I131" s="749">
        <v>1290</v>
      </c>
      <c r="J131" s="749" t="s">
        <v>808</v>
      </c>
      <c r="K131" s="749" t="s">
        <v>809</v>
      </c>
      <c r="L131" s="752">
        <v>134.48166666666671</v>
      </c>
      <c r="M131" s="752">
        <v>6</v>
      </c>
      <c r="N131" s="753">
        <v>806.89000000000021</v>
      </c>
    </row>
    <row r="132" spans="1:14" ht="14.45" customHeight="1" x14ac:dyDescent="0.2">
      <c r="A132" s="747" t="s">
        <v>567</v>
      </c>
      <c r="B132" s="748" t="s">
        <v>568</v>
      </c>
      <c r="C132" s="749" t="s">
        <v>580</v>
      </c>
      <c r="D132" s="750" t="s">
        <v>581</v>
      </c>
      <c r="E132" s="751">
        <v>50113001</v>
      </c>
      <c r="F132" s="750" t="s">
        <v>591</v>
      </c>
      <c r="G132" s="749" t="s">
        <v>592</v>
      </c>
      <c r="H132" s="749">
        <v>169418</v>
      </c>
      <c r="I132" s="749">
        <v>69418</v>
      </c>
      <c r="J132" s="749" t="s">
        <v>810</v>
      </c>
      <c r="K132" s="749" t="s">
        <v>811</v>
      </c>
      <c r="L132" s="752">
        <v>135.15000000000003</v>
      </c>
      <c r="M132" s="752">
        <v>1</v>
      </c>
      <c r="N132" s="753">
        <v>135.15000000000003</v>
      </c>
    </row>
    <row r="133" spans="1:14" ht="14.45" customHeight="1" x14ac:dyDescent="0.2">
      <c r="A133" s="747" t="s">
        <v>567</v>
      </c>
      <c r="B133" s="748" t="s">
        <v>568</v>
      </c>
      <c r="C133" s="749" t="s">
        <v>580</v>
      </c>
      <c r="D133" s="750" t="s">
        <v>581</v>
      </c>
      <c r="E133" s="751">
        <v>50113001</v>
      </c>
      <c r="F133" s="750" t="s">
        <v>591</v>
      </c>
      <c r="G133" s="749" t="s">
        <v>592</v>
      </c>
      <c r="H133" s="749">
        <v>102478</v>
      </c>
      <c r="I133" s="749">
        <v>2478</v>
      </c>
      <c r="J133" s="749" t="s">
        <v>812</v>
      </c>
      <c r="K133" s="749" t="s">
        <v>813</v>
      </c>
      <c r="L133" s="752">
        <v>77.076818305703327</v>
      </c>
      <c r="M133" s="752">
        <v>1</v>
      </c>
      <c r="N133" s="753">
        <v>77.076818305703327</v>
      </c>
    </row>
    <row r="134" spans="1:14" ht="14.45" customHeight="1" x14ac:dyDescent="0.2">
      <c r="A134" s="747" t="s">
        <v>567</v>
      </c>
      <c r="B134" s="748" t="s">
        <v>568</v>
      </c>
      <c r="C134" s="749" t="s">
        <v>580</v>
      </c>
      <c r="D134" s="750" t="s">
        <v>581</v>
      </c>
      <c r="E134" s="751">
        <v>50113001</v>
      </c>
      <c r="F134" s="750" t="s">
        <v>591</v>
      </c>
      <c r="G134" s="749" t="s">
        <v>592</v>
      </c>
      <c r="H134" s="749">
        <v>846346</v>
      </c>
      <c r="I134" s="749">
        <v>119672</v>
      </c>
      <c r="J134" s="749" t="s">
        <v>814</v>
      </c>
      <c r="K134" s="749" t="s">
        <v>815</v>
      </c>
      <c r="L134" s="752">
        <v>118.66800000000003</v>
      </c>
      <c r="M134" s="752">
        <v>5</v>
      </c>
      <c r="N134" s="753">
        <v>593.34000000000015</v>
      </c>
    </row>
    <row r="135" spans="1:14" ht="14.45" customHeight="1" x14ac:dyDescent="0.2">
      <c r="A135" s="747" t="s">
        <v>567</v>
      </c>
      <c r="B135" s="748" t="s">
        <v>568</v>
      </c>
      <c r="C135" s="749" t="s">
        <v>580</v>
      </c>
      <c r="D135" s="750" t="s">
        <v>581</v>
      </c>
      <c r="E135" s="751">
        <v>50113001</v>
      </c>
      <c r="F135" s="750" t="s">
        <v>591</v>
      </c>
      <c r="G135" s="749" t="s">
        <v>592</v>
      </c>
      <c r="H135" s="749">
        <v>101807</v>
      </c>
      <c r="I135" s="749">
        <v>40538</v>
      </c>
      <c r="J135" s="749" t="s">
        <v>816</v>
      </c>
      <c r="K135" s="749" t="s">
        <v>817</v>
      </c>
      <c r="L135" s="752">
        <v>758.74500000000012</v>
      </c>
      <c r="M135" s="752">
        <v>8</v>
      </c>
      <c r="N135" s="753">
        <v>6069.9600000000009</v>
      </c>
    </row>
    <row r="136" spans="1:14" ht="14.45" customHeight="1" x14ac:dyDescent="0.2">
      <c r="A136" s="747" t="s">
        <v>567</v>
      </c>
      <c r="B136" s="748" t="s">
        <v>568</v>
      </c>
      <c r="C136" s="749" t="s">
        <v>580</v>
      </c>
      <c r="D136" s="750" t="s">
        <v>581</v>
      </c>
      <c r="E136" s="751">
        <v>50113001</v>
      </c>
      <c r="F136" s="750" t="s">
        <v>591</v>
      </c>
      <c r="G136" s="749" t="s">
        <v>592</v>
      </c>
      <c r="H136" s="749">
        <v>117011</v>
      </c>
      <c r="I136" s="749">
        <v>17011</v>
      </c>
      <c r="J136" s="749" t="s">
        <v>818</v>
      </c>
      <c r="K136" s="749" t="s">
        <v>819</v>
      </c>
      <c r="L136" s="752">
        <v>145.26045454545454</v>
      </c>
      <c r="M136" s="752">
        <v>22</v>
      </c>
      <c r="N136" s="753">
        <v>3195.73</v>
      </c>
    </row>
    <row r="137" spans="1:14" ht="14.45" customHeight="1" x14ac:dyDescent="0.2">
      <c r="A137" s="747" t="s">
        <v>567</v>
      </c>
      <c r="B137" s="748" t="s">
        <v>568</v>
      </c>
      <c r="C137" s="749" t="s">
        <v>580</v>
      </c>
      <c r="D137" s="750" t="s">
        <v>581</v>
      </c>
      <c r="E137" s="751">
        <v>50113001</v>
      </c>
      <c r="F137" s="750" t="s">
        <v>591</v>
      </c>
      <c r="G137" s="749" t="s">
        <v>592</v>
      </c>
      <c r="H137" s="749">
        <v>183318</v>
      </c>
      <c r="I137" s="749">
        <v>83318</v>
      </c>
      <c r="J137" s="749" t="s">
        <v>820</v>
      </c>
      <c r="K137" s="749" t="s">
        <v>821</v>
      </c>
      <c r="L137" s="752">
        <v>31.798999999999999</v>
      </c>
      <c r="M137" s="752">
        <v>10</v>
      </c>
      <c r="N137" s="753">
        <v>317.99</v>
      </c>
    </row>
    <row r="138" spans="1:14" ht="14.45" customHeight="1" x14ac:dyDescent="0.2">
      <c r="A138" s="747" t="s">
        <v>567</v>
      </c>
      <c r="B138" s="748" t="s">
        <v>568</v>
      </c>
      <c r="C138" s="749" t="s">
        <v>580</v>
      </c>
      <c r="D138" s="750" t="s">
        <v>581</v>
      </c>
      <c r="E138" s="751">
        <v>50113001</v>
      </c>
      <c r="F138" s="750" t="s">
        <v>591</v>
      </c>
      <c r="G138" s="749" t="s">
        <v>592</v>
      </c>
      <c r="H138" s="749">
        <v>102479</v>
      </c>
      <c r="I138" s="749">
        <v>2479</v>
      </c>
      <c r="J138" s="749" t="s">
        <v>822</v>
      </c>
      <c r="K138" s="749" t="s">
        <v>823</v>
      </c>
      <c r="L138" s="752">
        <v>65.561111111111089</v>
      </c>
      <c r="M138" s="752">
        <v>9</v>
      </c>
      <c r="N138" s="753">
        <v>590.04999999999984</v>
      </c>
    </row>
    <row r="139" spans="1:14" ht="14.45" customHeight="1" x14ac:dyDescent="0.2">
      <c r="A139" s="747" t="s">
        <v>567</v>
      </c>
      <c r="B139" s="748" t="s">
        <v>568</v>
      </c>
      <c r="C139" s="749" t="s">
        <v>580</v>
      </c>
      <c r="D139" s="750" t="s">
        <v>581</v>
      </c>
      <c r="E139" s="751">
        <v>50113001</v>
      </c>
      <c r="F139" s="750" t="s">
        <v>591</v>
      </c>
      <c r="G139" s="749" t="s">
        <v>592</v>
      </c>
      <c r="H139" s="749">
        <v>104071</v>
      </c>
      <c r="I139" s="749">
        <v>4071</v>
      </c>
      <c r="J139" s="749" t="s">
        <v>822</v>
      </c>
      <c r="K139" s="749" t="s">
        <v>824</v>
      </c>
      <c r="L139" s="752">
        <v>152.96999999999997</v>
      </c>
      <c r="M139" s="752">
        <v>1</v>
      </c>
      <c r="N139" s="753">
        <v>152.96999999999997</v>
      </c>
    </row>
    <row r="140" spans="1:14" ht="14.45" customHeight="1" x14ac:dyDescent="0.2">
      <c r="A140" s="747" t="s">
        <v>567</v>
      </c>
      <c r="B140" s="748" t="s">
        <v>568</v>
      </c>
      <c r="C140" s="749" t="s">
        <v>580</v>
      </c>
      <c r="D140" s="750" t="s">
        <v>581</v>
      </c>
      <c r="E140" s="751">
        <v>50113001</v>
      </c>
      <c r="F140" s="750" t="s">
        <v>591</v>
      </c>
      <c r="G140" s="749" t="s">
        <v>592</v>
      </c>
      <c r="H140" s="749">
        <v>58880</v>
      </c>
      <c r="I140" s="749">
        <v>58880</v>
      </c>
      <c r="J140" s="749" t="s">
        <v>825</v>
      </c>
      <c r="K140" s="749" t="s">
        <v>826</v>
      </c>
      <c r="L140" s="752">
        <v>105.22999999999999</v>
      </c>
      <c r="M140" s="752">
        <v>1</v>
      </c>
      <c r="N140" s="753">
        <v>105.22999999999999</v>
      </c>
    </row>
    <row r="141" spans="1:14" ht="14.45" customHeight="1" x14ac:dyDescent="0.2">
      <c r="A141" s="747" t="s">
        <v>567</v>
      </c>
      <c r="B141" s="748" t="s">
        <v>568</v>
      </c>
      <c r="C141" s="749" t="s">
        <v>580</v>
      </c>
      <c r="D141" s="750" t="s">
        <v>581</v>
      </c>
      <c r="E141" s="751">
        <v>50113001</v>
      </c>
      <c r="F141" s="750" t="s">
        <v>591</v>
      </c>
      <c r="G141" s="749" t="s">
        <v>592</v>
      </c>
      <c r="H141" s="749">
        <v>154539</v>
      </c>
      <c r="I141" s="749">
        <v>54539</v>
      </c>
      <c r="J141" s="749" t="s">
        <v>827</v>
      </c>
      <c r="K141" s="749" t="s">
        <v>828</v>
      </c>
      <c r="L141" s="752">
        <v>60.21</v>
      </c>
      <c r="M141" s="752">
        <v>24</v>
      </c>
      <c r="N141" s="753">
        <v>1445.04</v>
      </c>
    </row>
    <row r="142" spans="1:14" ht="14.45" customHeight="1" x14ac:dyDescent="0.2">
      <c r="A142" s="747" t="s">
        <v>567</v>
      </c>
      <c r="B142" s="748" t="s">
        <v>568</v>
      </c>
      <c r="C142" s="749" t="s">
        <v>580</v>
      </c>
      <c r="D142" s="750" t="s">
        <v>581</v>
      </c>
      <c r="E142" s="751">
        <v>50113001</v>
      </c>
      <c r="F142" s="750" t="s">
        <v>591</v>
      </c>
      <c r="G142" s="749" t="s">
        <v>599</v>
      </c>
      <c r="H142" s="749">
        <v>148748</v>
      </c>
      <c r="I142" s="749">
        <v>148748</v>
      </c>
      <c r="J142" s="749" t="s">
        <v>829</v>
      </c>
      <c r="K142" s="749" t="s">
        <v>830</v>
      </c>
      <c r="L142" s="752">
        <v>404.79</v>
      </c>
      <c r="M142" s="752">
        <v>2</v>
      </c>
      <c r="N142" s="753">
        <v>809.58</v>
      </c>
    </row>
    <row r="143" spans="1:14" ht="14.45" customHeight="1" x14ac:dyDescent="0.2">
      <c r="A143" s="747" t="s">
        <v>567</v>
      </c>
      <c r="B143" s="748" t="s">
        <v>568</v>
      </c>
      <c r="C143" s="749" t="s">
        <v>580</v>
      </c>
      <c r="D143" s="750" t="s">
        <v>581</v>
      </c>
      <c r="E143" s="751">
        <v>50113001</v>
      </c>
      <c r="F143" s="750" t="s">
        <v>591</v>
      </c>
      <c r="G143" s="749" t="s">
        <v>569</v>
      </c>
      <c r="H143" s="749">
        <v>142150</v>
      </c>
      <c r="I143" s="749">
        <v>142150</v>
      </c>
      <c r="J143" s="749" t="s">
        <v>831</v>
      </c>
      <c r="K143" s="749" t="s">
        <v>832</v>
      </c>
      <c r="L143" s="752">
        <v>197.58</v>
      </c>
      <c r="M143" s="752">
        <v>4</v>
      </c>
      <c r="N143" s="753">
        <v>790.32</v>
      </c>
    </row>
    <row r="144" spans="1:14" ht="14.45" customHeight="1" x14ac:dyDescent="0.2">
      <c r="A144" s="747" t="s">
        <v>567</v>
      </c>
      <c r="B144" s="748" t="s">
        <v>568</v>
      </c>
      <c r="C144" s="749" t="s">
        <v>580</v>
      </c>
      <c r="D144" s="750" t="s">
        <v>581</v>
      </c>
      <c r="E144" s="751">
        <v>50113001</v>
      </c>
      <c r="F144" s="750" t="s">
        <v>591</v>
      </c>
      <c r="G144" s="749" t="s">
        <v>592</v>
      </c>
      <c r="H144" s="749">
        <v>101328</v>
      </c>
      <c r="I144" s="749">
        <v>1328</v>
      </c>
      <c r="J144" s="749" t="s">
        <v>833</v>
      </c>
      <c r="K144" s="749" t="s">
        <v>834</v>
      </c>
      <c r="L144" s="752">
        <v>126.8</v>
      </c>
      <c r="M144" s="752">
        <v>1</v>
      </c>
      <c r="N144" s="753">
        <v>126.8</v>
      </c>
    </row>
    <row r="145" spans="1:14" ht="14.45" customHeight="1" x14ac:dyDescent="0.2">
      <c r="A145" s="747" t="s">
        <v>567</v>
      </c>
      <c r="B145" s="748" t="s">
        <v>568</v>
      </c>
      <c r="C145" s="749" t="s">
        <v>580</v>
      </c>
      <c r="D145" s="750" t="s">
        <v>581</v>
      </c>
      <c r="E145" s="751">
        <v>50113001</v>
      </c>
      <c r="F145" s="750" t="s">
        <v>591</v>
      </c>
      <c r="G145" s="749" t="s">
        <v>592</v>
      </c>
      <c r="H145" s="749">
        <v>179327</v>
      </c>
      <c r="I145" s="749">
        <v>179327</v>
      </c>
      <c r="J145" s="749" t="s">
        <v>835</v>
      </c>
      <c r="K145" s="749" t="s">
        <v>836</v>
      </c>
      <c r="L145" s="752">
        <v>74.38000000000001</v>
      </c>
      <c r="M145" s="752">
        <v>3</v>
      </c>
      <c r="N145" s="753">
        <v>223.14000000000004</v>
      </c>
    </row>
    <row r="146" spans="1:14" ht="14.45" customHeight="1" x14ac:dyDescent="0.2">
      <c r="A146" s="747" t="s">
        <v>567</v>
      </c>
      <c r="B146" s="748" t="s">
        <v>568</v>
      </c>
      <c r="C146" s="749" t="s">
        <v>580</v>
      </c>
      <c r="D146" s="750" t="s">
        <v>581</v>
      </c>
      <c r="E146" s="751">
        <v>50113001</v>
      </c>
      <c r="F146" s="750" t="s">
        <v>591</v>
      </c>
      <c r="G146" s="749" t="s">
        <v>592</v>
      </c>
      <c r="H146" s="749">
        <v>179326</v>
      </c>
      <c r="I146" s="749">
        <v>179326</v>
      </c>
      <c r="J146" s="749" t="s">
        <v>835</v>
      </c>
      <c r="K146" s="749" t="s">
        <v>837</v>
      </c>
      <c r="L146" s="752">
        <v>67.90000000000002</v>
      </c>
      <c r="M146" s="752">
        <v>1</v>
      </c>
      <c r="N146" s="753">
        <v>67.90000000000002</v>
      </c>
    </row>
    <row r="147" spans="1:14" ht="14.45" customHeight="1" x14ac:dyDescent="0.2">
      <c r="A147" s="747" t="s">
        <v>567</v>
      </c>
      <c r="B147" s="748" t="s">
        <v>568</v>
      </c>
      <c r="C147" s="749" t="s">
        <v>580</v>
      </c>
      <c r="D147" s="750" t="s">
        <v>581</v>
      </c>
      <c r="E147" s="751">
        <v>50113001</v>
      </c>
      <c r="F147" s="750" t="s">
        <v>591</v>
      </c>
      <c r="G147" s="749" t="s">
        <v>592</v>
      </c>
      <c r="H147" s="749">
        <v>175080</v>
      </c>
      <c r="I147" s="749">
        <v>175080</v>
      </c>
      <c r="J147" s="749" t="s">
        <v>838</v>
      </c>
      <c r="K147" s="749" t="s">
        <v>839</v>
      </c>
      <c r="L147" s="752">
        <v>169.44</v>
      </c>
      <c r="M147" s="752">
        <v>1</v>
      </c>
      <c r="N147" s="753">
        <v>169.44</v>
      </c>
    </row>
    <row r="148" spans="1:14" ht="14.45" customHeight="1" x14ac:dyDescent="0.2">
      <c r="A148" s="747" t="s">
        <v>567</v>
      </c>
      <c r="B148" s="748" t="s">
        <v>568</v>
      </c>
      <c r="C148" s="749" t="s">
        <v>580</v>
      </c>
      <c r="D148" s="750" t="s">
        <v>581</v>
      </c>
      <c r="E148" s="751">
        <v>50113001</v>
      </c>
      <c r="F148" s="750" t="s">
        <v>591</v>
      </c>
      <c r="G148" s="749" t="s">
        <v>592</v>
      </c>
      <c r="H148" s="749">
        <v>145988</v>
      </c>
      <c r="I148" s="749">
        <v>145988</v>
      </c>
      <c r="J148" s="749" t="s">
        <v>840</v>
      </c>
      <c r="K148" s="749" t="s">
        <v>841</v>
      </c>
      <c r="L148" s="752">
        <v>1327.37</v>
      </c>
      <c r="M148" s="752">
        <v>1</v>
      </c>
      <c r="N148" s="753">
        <v>1327.37</v>
      </c>
    </row>
    <row r="149" spans="1:14" ht="14.45" customHeight="1" x14ac:dyDescent="0.2">
      <c r="A149" s="747" t="s">
        <v>567</v>
      </c>
      <c r="B149" s="748" t="s">
        <v>568</v>
      </c>
      <c r="C149" s="749" t="s">
        <v>580</v>
      </c>
      <c r="D149" s="750" t="s">
        <v>581</v>
      </c>
      <c r="E149" s="751">
        <v>50113001</v>
      </c>
      <c r="F149" s="750" t="s">
        <v>591</v>
      </c>
      <c r="G149" s="749" t="s">
        <v>592</v>
      </c>
      <c r="H149" s="749">
        <v>226525</v>
      </c>
      <c r="I149" s="749">
        <v>226525</v>
      </c>
      <c r="J149" s="749" t="s">
        <v>842</v>
      </c>
      <c r="K149" s="749" t="s">
        <v>843</v>
      </c>
      <c r="L149" s="752">
        <v>66.34</v>
      </c>
      <c r="M149" s="752">
        <v>25</v>
      </c>
      <c r="N149" s="753">
        <v>1658.5</v>
      </c>
    </row>
    <row r="150" spans="1:14" ht="14.45" customHeight="1" x14ac:dyDescent="0.2">
      <c r="A150" s="747" t="s">
        <v>567</v>
      </c>
      <c r="B150" s="748" t="s">
        <v>568</v>
      </c>
      <c r="C150" s="749" t="s">
        <v>580</v>
      </c>
      <c r="D150" s="750" t="s">
        <v>581</v>
      </c>
      <c r="E150" s="751">
        <v>50113001</v>
      </c>
      <c r="F150" s="750" t="s">
        <v>591</v>
      </c>
      <c r="G150" s="749" t="s">
        <v>592</v>
      </c>
      <c r="H150" s="749">
        <v>226523</v>
      </c>
      <c r="I150" s="749">
        <v>226523</v>
      </c>
      <c r="J150" s="749" t="s">
        <v>842</v>
      </c>
      <c r="K150" s="749" t="s">
        <v>844</v>
      </c>
      <c r="L150" s="752">
        <v>51.960000000000015</v>
      </c>
      <c r="M150" s="752">
        <v>1</v>
      </c>
      <c r="N150" s="753">
        <v>51.960000000000015</v>
      </c>
    </row>
    <row r="151" spans="1:14" ht="14.45" customHeight="1" x14ac:dyDescent="0.2">
      <c r="A151" s="747" t="s">
        <v>567</v>
      </c>
      <c r="B151" s="748" t="s">
        <v>568</v>
      </c>
      <c r="C151" s="749" t="s">
        <v>580</v>
      </c>
      <c r="D151" s="750" t="s">
        <v>581</v>
      </c>
      <c r="E151" s="751">
        <v>50113001</v>
      </c>
      <c r="F151" s="750" t="s">
        <v>591</v>
      </c>
      <c r="G151" s="749" t="s">
        <v>599</v>
      </c>
      <c r="H151" s="749">
        <v>111955</v>
      </c>
      <c r="I151" s="749">
        <v>11955</v>
      </c>
      <c r="J151" s="749" t="s">
        <v>845</v>
      </c>
      <c r="K151" s="749" t="s">
        <v>846</v>
      </c>
      <c r="L151" s="752">
        <v>173.32040000000001</v>
      </c>
      <c r="M151" s="752">
        <v>25</v>
      </c>
      <c r="N151" s="753">
        <v>4333.01</v>
      </c>
    </row>
    <row r="152" spans="1:14" ht="14.45" customHeight="1" x14ac:dyDescent="0.2">
      <c r="A152" s="747" t="s">
        <v>567</v>
      </c>
      <c r="B152" s="748" t="s">
        <v>568</v>
      </c>
      <c r="C152" s="749" t="s">
        <v>580</v>
      </c>
      <c r="D152" s="750" t="s">
        <v>581</v>
      </c>
      <c r="E152" s="751">
        <v>50113001</v>
      </c>
      <c r="F152" s="750" t="s">
        <v>591</v>
      </c>
      <c r="G152" s="749" t="s">
        <v>599</v>
      </c>
      <c r="H152" s="749">
        <v>159448</v>
      </c>
      <c r="I152" s="749">
        <v>59448</v>
      </c>
      <c r="J152" s="749" t="s">
        <v>847</v>
      </c>
      <c r="K152" s="749" t="s">
        <v>848</v>
      </c>
      <c r="L152" s="752">
        <v>368.80763157894739</v>
      </c>
      <c r="M152" s="752">
        <v>38</v>
      </c>
      <c r="N152" s="753">
        <v>14014.69</v>
      </c>
    </row>
    <row r="153" spans="1:14" ht="14.45" customHeight="1" x14ac:dyDescent="0.2">
      <c r="A153" s="747" t="s">
        <v>567</v>
      </c>
      <c r="B153" s="748" t="s">
        <v>568</v>
      </c>
      <c r="C153" s="749" t="s">
        <v>580</v>
      </c>
      <c r="D153" s="750" t="s">
        <v>581</v>
      </c>
      <c r="E153" s="751">
        <v>50113001</v>
      </c>
      <c r="F153" s="750" t="s">
        <v>591</v>
      </c>
      <c r="G153" s="749" t="s">
        <v>599</v>
      </c>
      <c r="H153" s="749">
        <v>159449</v>
      </c>
      <c r="I153" s="749">
        <v>59449</v>
      </c>
      <c r="J153" s="749" t="s">
        <v>849</v>
      </c>
      <c r="K153" s="749" t="s">
        <v>850</v>
      </c>
      <c r="L153" s="752">
        <v>774.27000000000021</v>
      </c>
      <c r="M153" s="752">
        <v>14</v>
      </c>
      <c r="N153" s="753">
        <v>10839.780000000002</v>
      </c>
    </row>
    <row r="154" spans="1:14" ht="14.45" customHeight="1" x14ac:dyDescent="0.2">
      <c r="A154" s="747" t="s">
        <v>567</v>
      </c>
      <c r="B154" s="748" t="s">
        <v>568</v>
      </c>
      <c r="C154" s="749" t="s">
        <v>580</v>
      </c>
      <c r="D154" s="750" t="s">
        <v>581</v>
      </c>
      <c r="E154" s="751">
        <v>50113001</v>
      </c>
      <c r="F154" s="750" t="s">
        <v>591</v>
      </c>
      <c r="G154" s="749" t="s">
        <v>592</v>
      </c>
      <c r="H154" s="749">
        <v>127177</v>
      </c>
      <c r="I154" s="749">
        <v>127177</v>
      </c>
      <c r="J154" s="749" t="s">
        <v>851</v>
      </c>
      <c r="K154" s="749" t="s">
        <v>852</v>
      </c>
      <c r="L154" s="752">
        <v>473.23000000000013</v>
      </c>
      <c r="M154" s="752">
        <v>1</v>
      </c>
      <c r="N154" s="753">
        <v>473.23000000000013</v>
      </c>
    </row>
    <row r="155" spans="1:14" ht="14.45" customHeight="1" x14ac:dyDescent="0.2">
      <c r="A155" s="747" t="s">
        <v>567</v>
      </c>
      <c r="B155" s="748" t="s">
        <v>568</v>
      </c>
      <c r="C155" s="749" t="s">
        <v>580</v>
      </c>
      <c r="D155" s="750" t="s">
        <v>581</v>
      </c>
      <c r="E155" s="751">
        <v>50113001</v>
      </c>
      <c r="F155" s="750" t="s">
        <v>591</v>
      </c>
      <c r="G155" s="749" t="s">
        <v>592</v>
      </c>
      <c r="H155" s="749">
        <v>920235</v>
      </c>
      <c r="I155" s="749">
        <v>15880</v>
      </c>
      <c r="J155" s="749" t="s">
        <v>853</v>
      </c>
      <c r="K155" s="749" t="s">
        <v>569</v>
      </c>
      <c r="L155" s="752">
        <v>163.57</v>
      </c>
      <c r="M155" s="752">
        <v>1</v>
      </c>
      <c r="N155" s="753">
        <v>163.57</v>
      </c>
    </row>
    <row r="156" spans="1:14" ht="14.45" customHeight="1" x14ac:dyDescent="0.2">
      <c r="A156" s="747" t="s">
        <v>567</v>
      </c>
      <c r="B156" s="748" t="s">
        <v>568</v>
      </c>
      <c r="C156" s="749" t="s">
        <v>580</v>
      </c>
      <c r="D156" s="750" t="s">
        <v>581</v>
      </c>
      <c r="E156" s="751">
        <v>50113001</v>
      </c>
      <c r="F156" s="750" t="s">
        <v>591</v>
      </c>
      <c r="G156" s="749" t="s">
        <v>592</v>
      </c>
      <c r="H156" s="749">
        <v>905098</v>
      </c>
      <c r="I156" s="749">
        <v>23989</v>
      </c>
      <c r="J156" s="749" t="s">
        <v>854</v>
      </c>
      <c r="K156" s="749" t="s">
        <v>569</v>
      </c>
      <c r="L156" s="752">
        <v>398.86047045105698</v>
      </c>
      <c r="M156" s="752">
        <v>6</v>
      </c>
      <c r="N156" s="753">
        <v>2393.162822706342</v>
      </c>
    </row>
    <row r="157" spans="1:14" ht="14.45" customHeight="1" x14ac:dyDescent="0.2">
      <c r="A157" s="747" t="s">
        <v>567</v>
      </c>
      <c r="B157" s="748" t="s">
        <v>568</v>
      </c>
      <c r="C157" s="749" t="s">
        <v>580</v>
      </c>
      <c r="D157" s="750" t="s">
        <v>581</v>
      </c>
      <c r="E157" s="751">
        <v>50113001</v>
      </c>
      <c r="F157" s="750" t="s">
        <v>591</v>
      </c>
      <c r="G157" s="749" t="s">
        <v>592</v>
      </c>
      <c r="H157" s="749">
        <v>846873</v>
      </c>
      <c r="I157" s="749">
        <v>0</v>
      </c>
      <c r="J157" s="749" t="s">
        <v>855</v>
      </c>
      <c r="K157" s="749" t="s">
        <v>569</v>
      </c>
      <c r="L157" s="752">
        <v>235.54399999999995</v>
      </c>
      <c r="M157" s="752">
        <v>4</v>
      </c>
      <c r="N157" s="753">
        <v>942.17599999999982</v>
      </c>
    </row>
    <row r="158" spans="1:14" ht="14.45" customHeight="1" x14ac:dyDescent="0.2">
      <c r="A158" s="747" t="s">
        <v>567</v>
      </c>
      <c r="B158" s="748" t="s">
        <v>568</v>
      </c>
      <c r="C158" s="749" t="s">
        <v>580</v>
      </c>
      <c r="D158" s="750" t="s">
        <v>581</v>
      </c>
      <c r="E158" s="751">
        <v>50113001</v>
      </c>
      <c r="F158" s="750" t="s">
        <v>591</v>
      </c>
      <c r="G158" s="749" t="s">
        <v>592</v>
      </c>
      <c r="H158" s="749">
        <v>900240</v>
      </c>
      <c r="I158" s="749">
        <v>0</v>
      </c>
      <c r="J158" s="749" t="s">
        <v>856</v>
      </c>
      <c r="K158" s="749" t="s">
        <v>569</v>
      </c>
      <c r="L158" s="752">
        <v>67.760000000000005</v>
      </c>
      <c r="M158" s="752">
        <v>7</v>
      </c>
      <c r="N158" s="753">
        <v>474.32000000000005</v>
      </c>
    </row>
    <row r="159" spans="1:14" ht="14.45" customHeight="1" x14ac:dyDescent="0.2">
      <c r="A159" s="747" t="s">
        <v>567</v>
      </c>
      <c r="B159" s="748" t="s">
        <v>568</v>
      </c>
      <c r="C159" s="749" t="s">
        <v>580</v>
      </c>
      <c r="D159" s="750" t="s">
        <v>581</v>
      </c>
      <c r="E159" s="751">
        <v>50113001</v>
      </c>
      <c r="F159" s="750" t="s">
        <v>591</v>
      </c>
      <c r="G159" s="749" t="s">
        <v>592</v>
      </c>
      <c r="H159" s="749">
        <v>126502</v>
      </c>
      <c r="I159" s="749">
        <v>26502</v>
      </c>
      <c r="J159" s="749" t="s">
        <v>857</v>
      </c>
      <c r="K159" s="749" t="s">
        <v>858</v>
      </c>
      <c r="L159" s="752">
        <v>723.64333333333332</v>
      </c>
      <c r="M159" s="752">
        <v>3</v>
      </c>
      <c r="N159" s="753">
        <v>2170.9299999999998</v>
      </c>
    </row>
    <row r="160" spans="1:14" ht="14.45" customHeight="1" x14ac:dyDescent="0.2">
      <c r="A160" s="747" t="s">
        <v>567</v>
      </c>
      <c r="B160" s="748" t="s">
        <v>568</v>
      </c>
      <c r="C160" s="749" t="s">
        <v>580</v>
      </c>
      <c r="D160" s="750" t="s">
        <v>581</v>
      </c>
      <c r="E160" s="751">
        <v>50113001</v>
      </c>
      <c r="F160" s="750" t="s">
        <v>591</v>
      </c>
      <c r="G160" s="749" t="s">
        <v>592</v>
      </c>
      <c r="H160" s="749">
        <v>29468</v>
      </c>
      <c r="I160" s="749">
        <v>29468</v>
      </c>
      <c r="J160" s="749" t="s">
        <v>859</v>
      </c>
      <c r="K160" s="749" t="s">
        <v>860</v>
      </c>
      <c r="L160" s="752">
        <v>878.73999999999978</v>
      </c>
      <c r="M160" s="752">
        <v>1</v>
      </c>
      <c r="N160" s="753">
        <v>878.73999999999978</v>
      </c>
    </row>
    <row r="161" spans="1:14" ht="14.45" customHeight="1" x14ac:dyDescent="0.2">
      <c r="A161" s="747" t="s">
        <v>567</v>
      </c>
      <c r="B161" s="748" t="s">
        <v>568</v>
      </c>
      <c r="C161" s="749" t="s">
        <v>580</v>
      </c>
      <c r="D161" s="750" t="s">
        <v>581</v>
      </c>
      <c r="E161" s="751">
        <v>50113001</v>
      </c>
      <c r="F161" s="750" t="s">
        <v>591</v>
      </c>
      <c r="G161" s="749" t="s">
        <v>592</v>
      </c>
      <c r="H161" s="749">
        <v>215476</v>
      </c>
      <c r="I161" s="749">
        <v>215476</v>
      </c>
      <c r="J161" s="749" t="s">
        <v>861</v>
      </c>
      <c r="K161" s="749" t="s">
        <v>862</v>
      </c>
      <c r="L161" s="752">
        <v>140.89428571428567</v>
      </c>
      <c r="M161" s="752">
        <v>7</v>
      </c>
      <c r="N161" s="753">
        <v>986.25999999999976</v>
      </c>
    </row>
    <row r="162" spans="1:14" ht="14.45" customHeight="1" x14ac:dyDescent="0.2">
      <c r="A162" s="747" t="s">
        <v>567</v>
      </c>
      <c r="B162" s="748" t="s">
        <v>568</v>
      </c>
      <c r="C162" s="749" t="s">
        <v>580</v>
      </c>
      <c r="D162" s="750" t="s">
        <v>581</v>
      </c>
      <c r="E162" s="751">
        <v>50113001</v>
      </c>
      <c r="F162" s="750" t="s">
        <v>591</v>
      </c>
      <c r="G162" s="749" t="s">
        <v>592</v>
      </c>
      <c r="H162" s="749">
        <v>501596</v>
      </c>
      <c r="I162" s="749">
        <v>0</v>
      </c>
      <c r="J162" s="749" t="s">
        <v>863</v>
      </c>
      <c r="K162" s="749" t="s">
        <v>864</v>
      </c>
      <c r="L162" s="752">
        <v>113.25999999999999</v>
      </c>
      <c r="M162" s="752">
        <v>1</v>
      </c>
      <c r="N162" s="753">
        <v>113.25999999999999</v>
      </c>
    </row>
    <row r="163" spans="1:14" ht="14.45" customHeight="1" x14ac:dyDescent="0.2">
      <c r="A163" s="747" t="s">
        <v>567</v>
      </c>
      <c r="B163" s="748" t="s">
        <v>568</v>
      </c>
      <c r="C163" s="749" t="s">
        <v>580</v>
      </c>
      <c r="D163" s="750" t="s">
        <v>581</v>
      </c>
      <c r="E163" s="751">
        <v>50113001</v>
      </c>
      <c r="F163" s="750" t="s">
        <v>591</v>
      </c>
      <c r="G163" s="749" t="s">
        <v>599</v>
      </c>
      <c r="H163" s="749">
        <v>847627</v>
      </c>
      <c r="I163" s="749">
        <v>134502</v>
      </c>
      <c r="J163" s="749" t="s">
        <v>865</v>
      </c>
      <c r="K163" s="749" t="s">
        <v>720</v>
      </c>
      <c r="L163" s="752">
        <v>50.13333333333334</v>
      </c>
      <c r="M163" s="752">
        <v>9</v>
      </c>
      <c r="N163" s="753">
        <v>451.20000000000005</v>
      </c>
    </row>
    <row r="164" spans="1:14" ht="14.45" customHeight="1" x14ac:dyDescent="0.2">
      <c r="A164" s="747" t="s">
        <v>567</v>
      </c>
      <c r="B164" s="748" t="s">
        <v>568</v>
      </c>
      <c r="C164" s="749" t="s">
        <v>580</v>
      </c>
      <c r="D164" s="750" t="s">
        <v>581</v>
      </c>
      <c r="E164" s="751">
        <v>50113001</v>
      </c>
      <c r="F164" s="750" t="s">
        <v>591</v>
      </c>
      <c r="G164" s="749" t="s">
        <v>599</v>
      </c>
      <c r="H164" s="749">
        <v>134505</v>
      </c>
      <c r="I164" s="749">
        <v>134505</v>
      </c>
      <c r="J164" s="749" t="s">
        <v>865</v>
      </c>
      <c r="K164" s="749" t="s">
        <v>866</v>
      </c>
      <c r="L164" s="752">
        <v>99.62</v>
      </c>
      <c r="M164" s="752">
        <v>1</v>
      </c>
      <c r="N164" s="753">
        <v>99.62</v>
      </c>
    </row>
    <row r="165" spans="1:14" ht="14.45" customHeight="1" x14ac:dyDescent="0.2">
      <c r="A165" s="747" t="s">
        <v>567</v>
      </c>
      <c r="B165" s="748" t="s">
        <v>568</v>
      </c>
      <c r="C165" s="749" t="s">
        <v>580</v>
      </c>
      <c r="D165" s="750" t="s">
        <v>581</v>
      </c>
      <c r="E165" s="751">
        <v>50113001</v>
      </c>
      <c r="F165" s="750" t="s">
        <v>591</v>
      </c>
      <c r="G165" s="749" t="s">
        <v>599</v>
      </c>
      <c r="H165" s="749">
        <v>168328</v>
      </c>
      <c r="I165" s="749">
        <v>168328</v>
      </c>
      <c r="J165" s="749" t="s">
        <v>867</v>
      </c>
      <c r="K165" s="749" t="s">
        <v>868</v>
      </c>
      <c r="L165" s="752">
        <v>1266.0799999999997</v>
      </c>
      <c r="M165" s="752">
        <v>1</v>
      </c>
      <c r="N165" s="753">
        <v>1266.0799999999997</v>
      </c>
    </row>
    <row r="166" spans="1:14" ht="14.45" customHeight="1" x14ac:dyDescent="0.2">
      <c r="A166" s="747" t="s">
        <v>567</v>
      </c>
      <c r="B166" s="748" t="s">
        <v>568</v>
      </c>
      <c r="C166" s="749" t="s">
        <v>580</v>
      </c>
      <c r="D166" s="750" t="s">
        <v>581</v>
      </c>
      <c r="E166" s="751">
        <v>50113001</v>
      </c>
      <c r="F166" s="750" t="s">
        <v>591</v>
      </c>
      <c r="G166" s="749" t="s">
        <v>599</v>
      </c>
      <c r="H166" s="749">
        <v>168326</v>
      </c>
      <c r="I166" s="749">
        <v>168326</v>
      </c>
      <c r="J166" s="749" t="s">
        <v>869</v>
      </c>
      <c r="K166" s="749" t="s">
        <v>870</v>
      </c>
      <c r="L166" s="752">
        <v>368.07799999999997</v>
      </c>
      <c r="M166" s="752">
        <v>10</v>
      </c>
      <c r="N166" s="753">
        <v>3680.7799999999997</v>
      </c>
    </row>
    <row r="167" spans="1:14" ht="14.45" customHeight="1" x14ac:dyDescent="0.2">
      <c r="A167" s="747" t="s">
        <v>567</v>
      </c>
      <c r="B167" s="748" t="s">
        <v>568</v>
      </c>
      <c r="C167" s="749" t="s">
        <v>580</v>
      </c>
      <c r="D167" s="750" t="s">
        <v>581</v>
      </c>
      <c r="E167" s="751">
        <v>50113001</v>
      </c>
      <c r="F167" s="750" t="s">
        <v>591</v>
      </c>
      <c r="G167" s="749" t="s">
        <v>592</v>
      </c>
      <c r="H167" s="749">
        <v>192202</v>
      </c>
      <c r="I167" s="749">
        <v>192202</v>
      </c>
      <c r="J167" s="749" t="s">
        <v>871</v>
      </c>
      <c r="K167" s="749" t="s">
        <v>872</v>
      </c>
      <c r="L167" s="752">
        <v>87.88</v>
      </c>
      <c r="M167" s="752">
        <v>1</v>
      </c>
      <c r="N167" s="753">
        <v>87.88</v>
      </c>
    </row>
    <row r="168" spans="1:14" ht="14.45" customHeight="1" x14ac:dyDescent="0.2">
      <c r="A168" s="747" t="s">
        <v>567</v>
      </c>
      <c r="B168" s="748" t="s">
        <v>568</v>
      </c>
      <c r="C168" s="749" t="s">
        <v>580</v>
      </c>
      <c r="D168" s="750" t="s">
        <v>581</v>
      </c>
      <c r="E168" s="751">
        <v>50113001</v>
      </c>
      <c r="F168" s="750" t="s">
        <v>591</v>
      </c>
      <c r="G168" s="749" t="s">
        <v>592</v>
      </c>
      <c r="H168" s="749">
        <v>239534</v>
      </c>
      <c r="I168" s="749">
        <v>239534</v>
      </c>
      <c r="J168" s="749" t="s">
        <v>873</v>
      </c>
      <c r="K168" s="749" t="s">
        <v>874</v>
      </c>
      <c r="L168" s="752">
        <v>294.45999999999998</v>
      </c>
      <c r="M168" s="752">
        <v>1</v>
      </c>
      <c r="N168" s="753">
        <v>294.45999999999998</v>
      </c>
    </row>
    <row r="169" spans="1:14" ht="14.45" customHeight="1" x14ac:dyDescent="0.2">
      <c r="A169" s="747" t="s">
        <v>567</v>
      </c>
      <c r="B169" s="748" t="s">
        <v>568</v>
      </c>
      <c r="C169" s="749" t="s">
        <v>580</v>
      </c>
      <c r="D169" s="750" t="s">
        <v>581</v>
      </c>
      <c r="E169" s="751">
        <v>50113001</v>
      </c>
      <c r="F169" s="750" t="s">
        <v>591</v>
      </c>
      <c r="G169" s="749" t="s">
        <v>592</v>
      </c>
      <c r="H169" s="749">
        <v>29028</v>
      </c>
      <c r="I169" s="749">
        <v>29028</v>
      </c>
      <c r="J169" s="749" t="s">
        <v>875</v>
      </c>
      <c r="K169" s="749" t="s">
        <v>876</v>
      </c>
      <c r="L169" s="752">
        <v>347.98999999999995</v>
      </c>
      <c r="M169" s="752">
        <v>2</v>
      </c>
      <c r="N169" s="753">
        <v>695.9799999999999</v>
      </c>
    </row>
    <row r="170" spans="1:14" ht="14.45" customHeight="1" x14ac:dyDescent="0.2">
      <c r="A170" s="747" t="s">
        <v>567</v>
      </c>
      <c r="B170" s="748" t="s">
        <v>568</v>
      </c>
      <c r="C170" s="749" t="s">
        <v>580</v>
      </c>
      <c r="D170" s="750" t="s">
        <v>581</v>
      </c>
      <c r="E170" s="751">
        <v>50113001</v>
      </c>
      <c r="F170" s="750" t="s">
        <v>591</v>
      </c>
      <c r="G170" s="749" t="s">
        <v>592</v>
      </c>
      <c r="H170" s="749">
        <v>229191</v>
      </c>
      <c r="I170" s="749">
        <v>229191</v>
      </c>
      <c r="J170" s="749" t="s">
        <v>877</v>
      </c>
      <c r="K170" s="749" t="s">
        <v>878</v>
      </c>
      <c r="L170" s="752">
        <v>141.37000000000003</v>
      </c>
      <c r="M170" s="752">
        <v>7</v>
      </c>
      <c r="N170" s="753">
        <v>989.59000000000026</v>
      </c>
    </row>
    <row r="171" spans="1:14" ht="14.45" customHeight="1" x14ac:dyDescent="0.2">
      <c r="A171" s="747" t="s">
        <v>567</v>
      </c>
      <c r="B171" s="748" t="s">
        <v>568</v>
      </c>
      <c r="C171" s="749" t="s">
        <v>580</v>
      </c>
      <c r="D171" s="750" t="s">
        <v>581</v>
      </c>
      <c r="E171" s="751">
        <v>50113001</v>
      </c>
      <c r="F171" s="750" t="s">
        <v>591</v>
      </c>
      <c r="G171" s="749" t="s">
        <v>592</v>
      </c>
      <c r="H171" s="749">
        <v>166015</v>
      </c>
      <c r="I171" s="749">
        <v>66015</v>
      </c>
      <c r="J171" s="749" t="s">
        <v>879</v>
      </c>
      <c r="K171" s="749" t="s">
        <v>880</v>
      </c>
      <c r="L171" s="752">
        <v>83.37</v>
      </c>
      <c r="M171" s="752">
        <v>9</v>
      </c>
      <c r="N171" s="753">
        <v>750.33</v>
      </c>
    </row>
    <row r="172" spans="1:14" ht="14.45" customHeight="1" x14ac:dyDescent="0.2">
      <c r="A172" s="747" t="s">
        <v>567</v>
      </c>
      <c r="B172" s="748" t="s">
        <v>568</v>
      </c>
      <c r="C172" s="749" t="s">
        <v>580</v>
      </c>
      <c r="D172" s="750" t="s">
        <v>581</v>
      </c>
      <c r="E172" s="751">
        <v>50113001</v>
      </c>
      <c r="F172" s="750" t="s">
        <v>591</v>
      </c>
      <c r="G172" s="749" t="s">
        <v>592</v>
      </c>
      <c r="H172" s="749">
        <v>197026</v>
      </c>
      <c r="I172" s="749">
        <v>97026</v>
      </c>
      <c r="J172" s="749" t="s">
        <v>881</v>
      </c>
      <c r="K172" s="749" t="s">
        <v>882</v>
      </c>
      <c r="L172" s="752">
        <v>45.101111111111116</v>
      </c>
      <c r="M172" s="752">
        <v>9</v>
      </c>
      <c r="N172" s="753">
        <v>405.91</v>
      </c>
    </row>
    <row r="173" spans="1:14" ht="14.45" customHeight="1" x14ac:dyDescent="0.2">
      <c r="A173" s="747" t="s">
        <v>567</v>
      </c>
      <c r="B173" s="748" t="s">
        <v>568</v>
      </c>
      <c r="C173" s="749" t="s">
        <v>580</v>
      </c>
      <c r="D173" s="750" t="s">
        <v>581</v>
      </c>
      <c r="E173" s="751">
        <v>50113001</v>
      </c>
      <c r="F173" s="750" t="s">
        <v>591</v>
      </c>
      <c r="G173" s="749" t="s">
        <v>592</v>
      </c>
      <c r="H173" s="749">
        <v>202796</v>
      </c>
      <c r="I173" s="749">
        <v>202796</v>
      </c>
      <c r="J173" s="749" t="s">
        <v>883</v>
      </c>
      <c r="K173" s="749" t="s">
        <v>884</v>
      </c>
      <c r="L173" s="752">
        <v>309.34700000000004</v>
      </c>
      <c r="M173" s="752">
        <v>10</v>
      </c>
      <c r="N173" s="753">
        <v>3093.4700000000003</v>
      </c>
    </row>
    <row r="174" spans="1:14" ht="14.45" customHeight="1" x14ac:dyDescent="0.2">
      <c r="A174" s="747" t="s">
        <v>567</v>
      </c>
      <c r="B174" s="748" t="s">
        <v>568</v>
      </c>
      <c r="C174" s="749" t="s">
        <v>580</v>
      </c>
      <c r="D174" s="750" t="s">
        <v>581</v>
      </c>
      <c r="E174" s="751">
        <v>50113001</v>
      </c>
      <c r="F174" s="750" t="s">
        <v>591</v>
      </c>
      <c r="G174" s="749" t="s">
        <v>592</v>
      </c>
      <c r="H174" s="749">
        <v>162083</v>
      </c>
      <c r="I174" s="749">
        <v>162083</v>
      </c>
      <c r="J174" s="749" t="s">
        <v>883</v>
      </c>
      <c r="K174" s="749" t="s">
        <v>885</v>
      </c>
      <c r="L174" s="752">
        <v>495.72</v>
      </c>
      <c r="M174" s="752">
        <v>2</v>
      </c>
      <c r="N174" s="753">
        <v>991.44</v>
      </c>
    </row>
    <row r="175" spans="1:14" ht="14.45" customHeight="1" x14ac:dyDescent="0.2">
      <c r="A175" s="747" t="s">
        <v>567</v>
      </c>
      <c r="B175" s="748" t="s">
        <v>568</v>
      </c>
      <c r="C175" s="749" t="s">
        <v>580</v>
      </c>
      <c r="D175" s="750" t="s">
        <v>581</v>
      </c>
      <c r="E175" s="751">
        <v>50113001</v>
      </c>
      <c r="F175" s="750" t="s">
        <v>591</v>
      </c>
      <c r="G175" s="749" t="s">
        <v>592</v>
      </c>
      <c r="H175" s="749">
        <v>992047</v>
      </c>
      <c r="I175" s="749">
        <v>0</v>
      </c>
      <c r="J175" s="749" t="s">
        <v>886</v>
      </c>
      <c r="K175" s="749" t="s">
        <v>569</v>
      </c>
      <c r="L175" s="752">
        <v>161.22999999999999</v>
      </c>
      <c r="M175" s="752">
        <v>1</v>
      </c>
      <c r="N175" s="753">
        <v>161.22999999999999</v>
      </c>
    </row>
    <row r="176" spans="1:14" ht="14.45" customHeight="1" x14ac:dyDescent="0.2">
      <c r="A176" s="747" t="s">
        <v>567</v>
      </c>
      <c r="B176" s="748" t="s">
        <v>568</v>
      </c>
      <c r="C176" s="749" t="s">
        <v>580</v>
      </c>
      <c r="D176" s="750" t="s">
        <v>581</v>
      </c>
      <c r="E176" s="751">
        <v>50113001</v>
      </c>
      <c r="F176" s="750" t="s">
        <v>591</v>
      </c>
      <c r="G176" s="749" t="s">
        <v>592</v>
      </c>
      <c r="H176" s="749">
        <v>850053</v>
      </c>
      <c r="I176" s="749">
        <v>162694</v>
      </c>
      <c r="J176" s="749" t="s">
        <v>887</v>
      </c>
      <c r="K176" s="749" t="s">
        <v>888</v>
      </c>
      <c r="L176" s="752">
        <v>56.605000000000004</v>
      </c>
      <c r="M176" s="752">
        <v>4</v>
      </c>
      <c r="N176" s="753">
        <v>226.42000000000002</v>
      </c>
    </row>
    <row r="177" spans="1:14" ht="14.45" customHeight="1" x14ac:dyDescent="0.2">
      <c r="A177" s="747" t="s">
        <v>567</v>
      </c>
      <c r="B177" s="748" t="s">
        <v>568</v>
      </c>
      <c r="C177" s="749" t="s">
        <v>580</v>
      </c>
      <c r="D177" s="750" t="s">
        <v>581</v>
      </c>
      <c r="E177" s="751">
        <v>50113001</v>
      </c>
      <c r="F177" s="750" t="s">
        <v>591</v>
      </c>
      <c r="G177" s="749" t="s">
        <v>592</v>
      </c>
      <c r="H177" s="749">
        <v>203030</v>
      </c>
      <c r="I177" s="749">
        <v>203030</v>
      </c>
      <c r="J177" s="749" t="s">
        <v>889</v>
      </c>
      <c r="K177" s="749" t="s">
        <v>890</v>
      </c>
      <c r="L177" s="752">
        <v>207.49</v>
      </c>
      <c r="M177" s="752">
        <v>1</v>
      </c>
      <c r="N177" s="753">
        <v>207.49</v>
      </c>
    </row>
    <row r="178" spans="1:14" ht="14.45" customHeight="1" x14ac:dyDescent="0.2">
      <c r="A178" s="747" t="s">
        <v>567</v>
      </c>
      <c r="B178" s="748" t="s">
        <v>568</v>
      </c>
      <c r="C178" s="749" t="s">
        <v>580</v>
      </c>
      <c r="D178" s="750" t="s">
        <v>581</v>
      </c>
      <c r="E178" s="751">
        <v>50113001</v>
      </c>
      <c r="F178" s="750" t="s">
        <v>591</v>
      </c>
      <c r="G178" s="749" t="s">
        <v>592</v>
      </c>
      <c r="H178" s="749">
        <v>199680</v>
      </c>
      <c r="I178" s="749">
        <v>199680</v>
      </c>
      <c r="J178" s="749" t="s">
        <v>891</v>
      </c>
      <c r="K178" s="749" t="s">
        <v>892</v>
      </c>
      <c r="L178" s="752">
        <v>362.00750000000005</v>
      </c>
      <c r="M178" s="752">
        <v>4</v>
      </c>
      <c r="N178" s="753">
        <v>1448.0300000000002</v>
      </c>
    </row>
    <row r="179" spans="1:14" ht="14.45" customHeight="1" x14ac:dyDescent="0.2">
      <c r="A179" s="747" t="s">
        <v>567</v>
      </c>
      <c r="B179" s="748" t="s">
        <v>568</v>
      </c>
      <c r="C179" s="749" t="s">
        <v>580</v>
      </c>
      <c r="D179" s="750" t="s">
        <v>581</v>
      </c>
      <c r="E179" s="751">
        <v>50113001</v>
      </c>
      <c r="F179" s="750" t="s">
        <v>591</v>
      </c>
      <c r="G179" s="749" t="s">
        <v>592</v>
      </c>
      <c r="H179" s="749">
        <v>192757</v>
      </c>
      <c r="I179" s="749">
        <v>92757</v>
      </c>
      <c r="J179" s="749" t="s">
        <v>893</v>
      </c>
      <c r="K179" s="749" t="s">
        <v>894</v>
      </c>
      <c r="L179" s="752">
        <v>74.340000000000018</v>
      </c>
      <c r="M179" s="752">
        <v>2</v>
      </c>
      <c r="N179" s="753">
        <v>148.68000000000004</v>
      </c>
    </row>
    <row r="180" spans="1:14" ht="14.45" customHeight="1" x14ac:dyDescent="0.2">
      <c r="A180" s="747" t="s">
        <v>567</v>
      </c>
      <c r="B180" s="748" t="s">
        <v>568</v>
      </c>
      <c r="C180" s="749" t="s">
        <v>580</v>
      </c>
      <c r="D180" s="750" t="s">
        <v>581</v>
      </c>
      <c r="E180" s="751">
        <v>50113001</v>
      </c>
      <c r="F180" s="750" t="s">
        <v>591</v>
      </c>
      <c r="G180" s="749" t="s">
        <v>592</v>
      </c>
      <c r="H180" s="749">
        <v>187076</v>
      </c>
      <c r="I180" s="749">
        <v>87076</v>
      </c>
      <c r="J180" s="749" t="s">
        <v>893</v>
      </c>
      <c r="K180" s="749" t="s">
        <v>895</v>
      </c>
      <c r="L180" s="752">
        <v>133.21777777777777</v>
      </c>
      <c r="M180" s="752">
        <v>18</v>
      </c>
      <c r="N180" s="753">
        <v>2397.92</v>
      </c>
    </row>
    <row r="181" spans="1:14" ht="14.45" customHeight="1" x14ac:dyDescent="0.2">
      <c r="A181" s="747" t="s">
        <v>567</v>
      </c>
      <c r="B181" s="748" t="s">
        <v>568</v>
      </c>
      <c r="C181" s="749" t="s">
        <v>580</v>
      </c>
      <c r="D181" s="750" t="s">
        <v>581</v>
      </c>
      <c r="E181" s="751">
        <v>50113001</v>
      </c>
      <c r="F181" s="750" t="s">
        <v>591</v>
      </c>
      <c r="G181" s="749" t="s">
        <v>592</v>
      </c>
      <c r="H181" s="749">
        <v>185581</v>
      </c>
      <c r="I181" s="749">
        <v>185581</v>
      </c>
      <c r="J181" s="749" t="s">
        <v>896</v>
      </c>
      <c r="K181" s="749" t="s">
        <v>897</v>
      </c>
      <c r="L181" s="752">
        <v>133.13000000000002</v>
      </c>
      <c r="M181" s="752">
        <v>4</v>
      </c>
      <c r="N181" s="753">
        <v>532.5200000000001</v>
      </c>
    </row>
    <row r="182" spans="1:14" ht="14.45" customHeight="1" x14ac:dyDescent="0.2">
      <c r="A182" s="747" t="s">
        <v>567</v>
      </c>
      <c r="B182" s="748" t="s">
        <v>568</v>
      </c>
      <c r="C182" s="749" t="s">
        <v>580</v>
      </c>
      <c r="D182" s="750" t="s">
        <v>581</v>
      </c>
      <c r="E182" s="751">
        <v>50113001</v>
      </c>
      <c r="F182" s="750" t="s">
        <v>591</v>
      </c>
      <c r="G182" s="749" t="s">
        <v>592</v>
      </c>
      <c r="H182" s="749">
        <v>157586</v>
      </c>
      <c r="I182" s="749">
        <v>57586</v>
      </c>
      <c r="J182" s="749" t="s">
        <v>898</v>
      </c>
      <c r="K182" s="749" t="s">
        <v>899</v>
      </c>
      <c r="L182" s="752">
        <v>73.710000000000008</v>
      </c>
      <c r="M182" s="752">
        <v>14</v>
      </c>
      <c r="N182" s="753">
        <v>1031.94</v>
      </c>
    </row>
    <row r="183" spans="1:14" ht="14.45" customHeight="1" x14ac:dyDescent="0.2">
      <c r="A183" s="747" t="s">
        <v>567</v>
      </c>
      <c r="B183" s="748" t="s">
        <v>568</v>
      </c>
      <c r="C183" s="749" t="s">
        <v>580</v>
      </c>
      <c r="D183" s="750" t="s">
        <v>581</v>
      </c>
      <c r="E183" s="751">
        <v>50113001</v>
      </c>
      <c r="F183" s="750" t="s">
        <v>591</v>
      </c>
      <c r="G183" s="749" t="s">
        <v>592</v>
      </c>
      <c r="H183" s="749">
        <v>850308</v>
      </c>
      <c r="I183" s="749">
        <v>130719</v>
      </c>
      <c r="J183" s="749" t="s">
        <v>900</v>
      </c>
      <c r="K183" s="749" t="s">
        <v>569</v>
      </c>
      <c r="L183" s="752">
        <v>115.53000000000002</v>
      </c>
      <c r="M183" s="752">
        <v>3</v>
      </c>
      <c r="N183" s="753">
        <v>346.59000000000003</v>
      </c>
    </row>
    <row r="184" spans="1:14" ht="14.45" customHeight="1" x14ac:dyDescent="0.2">
      <c r="A184" s="747" t="s">
        <v>567</v>
      </c>
      <c r="B184" s="748" t="s">
        <v>568</v>
      </c>
      <c r="C184" s="749" t="s">
        <v>580</v>
      </c>
      <c r="D184" s="750" t="s">
        <v>581</v>
      </c>
      <c r="E184" s="751">
        <v>50113001</v>
      </c>
      <c r="F184" s="750" t="s">
        <v>591</v>
      </c>
      <c r="G184" s="749" t="s">
        <v>592</v>
      </c>
      <c r="H184" s="749">
        <v>848560</v>
      </c>
      <c r="I184" s="749">
        <v>125752</v>
      </c>
      <c r="J184" s="749" t="s">
        <v>901</v>
      </c>
      <c r="K184" s="749" t="s">
        <v>902</v>
      </c>
      <c r="L184" s="752">
        <v>223.26</v>
      </c>
      <c r="M184" s="752">
        <v>3</v>
      </c>
      <c r="N184" s="753">
        <v>669.78</v>
      </c>
    </row>
    <row r="185" spans="1:14" ht="14.45" customHeight="1" x14ac:dyDescent="0.2">
      <c r="A185" s="747" t="s">
        <v>567</v>
      </c>
      <c r="B185" s="748" t="s">
        <v>568</v>
      </c>
      <c r="C185" s="749" t="s">
        <v>580</v>
      </c>
      <c r="D185" s="750" t="s">
        <v>581</v>
      </c>
      <c r="E185" s="751">
        <v>50113001</v>
      </c>
      <c r="F185" s="750" t="s">
        <v>591</v>
      </c>
      <c r="G185" s="749" t="s">
        <v>592</v>
      </c>
      <c r="H185" s="749">
        <v>129740</v>
      </c>
      <c r="I185" s="749">
        <v>29740</v>
      </c>
      <c r="J185" s="749" t="s">
        <v>903</v>
      </c>
      <c r="K185" s="749" t="s">
        <v>803</v>
      </c>
      <c r="L185" s="752">
        <v>707.92</v>
      </c>
      <c r="M185" s="752">
        <v>1</v>
      </c>
      <c r="N185" s="753">
        <v>707.92</v>
      </c>
    </row>
    <row r="186" spans="1:14" ht="14.45" customHeight="1" x14ac:dyDescent="0.2">
      <c r="A186" s="747" t="s">
        <v>567</v>
      </c>
      <c r="B186" s="748" t="s">
        <v>568</v>
      </c>
      <c r="C186" s="749" t="s">
        <v>580</v>
      </c>
      <c r="D186" s="750" t="s">
        <v>581</v>
      </c>
      <c r="E186" s="751">
        <v>50113001</v>
      </c>
      <c r="F186" s="750" t="s">
        <v>591</v>
      </c>
      <c r="G186" s="749" t="s">
        <v>592</v>
      </c>
      <c r="H186" s="749">
        <v>129734</v>
      </c>
      <c r="I186" s="749">
        <v>29734</v>
      </c>
      <c r="J186" s="749" t="s">
        <v>904</v>
      </c>
      <c r="K186" s="749" t="s">
        <v>803</v>
      </c>
      <c r="L186" s="752">
        <v>806.3</v>
      </c>
      <c r="M186" s="752">
        <v>1</v>
      </c>
      <c r="N186" s="753">
        <v>806.3</v>
      </c>
    </row>
    <row r="187" spans="1:14" ht="14.45" customHeight="1" x14ac:dyDescent="0.2">
      <c r="A187" s="747" t="s">
        <v>567</v>
      </c>
      <c r="B187" s="748" t="s">
        <v>568</v>
      </c>
      <c r="C187" s="749" t="s">
        <v>580</v>
      </c>
      <c r="D187" s="750" t="s">
        <v>581</v>
      </c>
      <c r="E187" s="751">
        <v>50113001</v>
      </c>
      <c r="F187" s="750" t="s">
        <v>591</v>
      </c>
      <c r="G187" s="749" t="s">
        <v>592</v>
      </c>
      <c r="H187" s="749">
        <v>225508</v>
      </c>
      <c r="I187" s="749">
        <v>225508</v>
      </c>
      <c r="J187" s="749" t="s">
        <v>905</v>
      </c>
      <c r="K187" s="749" t="s">
        <v>906</v>
      </c>
      <c r="L187" s="752">
        <v>48.88</v>
      </c>
      <c r="M187" s="752">
        <v>3</v>
      </c>
      <c r="N187" s="753">
        <v>146.64000000000001</v>
      </c>
    </row>
    <row r="188" spans="1:14" ht="14.45" customHeight="1" x14ac:dyDescent="0.2">
      <c r="A188" s="747" t="s">
        <v>567</v>
      </c>
      <c r="B188" s="748" t="s">
        <v>568</v>
      </c>
      <c r="C188" s="749" t="s">
        <v>580</v>
      </c>
      <c r="D188" s="750" t="s">
        <v>581</v>
      </c>
      <c r="E188" s="751">
        <v>50113001</v>
      </c>
      <c r="F188" s="750" t="s">
        <v>591</v>
      </c>
      <c r="G188" s="749" t="s">
        <v>592</v>
      </c>
      <c r="H188" s="749">
        <v>225510</v>
      </c>
      <c r="I188" s="749">
        <v>225510</v>
      </c>
      <c r="J188" s="749" t="s">
        <v>907</v>
      </c>
      <c r="K188" s="749" t="s">
        <v>908</v>
      </c>
      <c r="L188" s="752">
        <v>64.720000000000013</v>
      </c>
      <c r="M188" s="752">
        <v>11</v>
      </c>
      <c r="N188" s="753">
        <v>711.92000000000007</v>
      </c>
    </row>
    <row r="189" spans="1:14" ht="14.45" customHeight="1" x14ac:dyDescent="0.2">
      <c r="A189" s="747" t="s">
        <v>567</v>
      </c>
      <c r="B189" s="748" t="s">
        <v>568</v>
      </c>
      <c r="C189" s="749" t="s">
        <v>580</v>
      </c>
      <c r="D189" s="750" t="s">
        <v>581</v>
      </c>
      <c r="E189" s="751">
        <v>50113001</v>
      </c>
      <c r="F189" s="750" t="s">
        <v>591</v>
      </c>
      <c r="G189" s="749" t="s">
        <v>592</v>
      </c>
      <c r="H189" s="749">
        <v>225512</v>
      </c>
      <c r="I189" s="749">
        <v>225512</v>
      </c>
      <c r="J189" s="749" t="s">
        <v>909</v>
      </c>
      <c r="K189" s="749" t="s">
        <v>910</v>
      </c>
      <c r="L189" s="752">
        <v>88.79</v>
      </c>
      <c r="M189" s="752">
        <v>2</v>
      </c>
      <c r="N189" s="753">
        <v>177.58</v>
      </c>
    </row>
    <row r="190" spans="1:14" ht="14.45" customHeight="1" x14ac:dyDescent="0.2">
      <c r="A190" s="747" t="s">
        <v>567</v>
      </c>
      <c r="B190" s="748" t="s">
        <v>568</v>
      </c>
      <c r="C190" s="749" t="s">
        <v>580</v>
      </c>
      <c r="D190" s="750" t="s">
        <v>581</v>
      </c>
      <c r="E190" s="751">
        <v>50113001</v>
      </c>
      <c r="F190" s="750" t="s">
        <v>591</v>
      </c>
      <c r="G190" s="749" t="s">
        <v>599</v>
      </c>
      <c r="H190" s="749">
        <v>147458</v>
      </c>
      <c r="I190" s="749">
        <v>147458</v>
      </c>
      <c r="J190" s="749" t="s">
        <v>911</v>
      </c>
      <c r="K190" s="749" t="s">
        <v>912</v>
      </c>
      <c r="L190" s="752">
        <v>99.29</v>
      </c>
      <c r="M190" s="752">
        <v>1</v>
      </c>
      <c r="N190" s="753">
        <v>99.29</v>
      </c>
    </row>
    <row r="191" spans="1:14" ht="14.45" customHeight="1" x14ac:dyDescent="0.2">
      <c r="A191" s="747" t="s">
        <v>567</v>
      </c>
      <c r="B191" s="748" t="s">
        <v>568</v>
      </c>
      <c r="C191" s="749" t="s">
        <v>580</v>
      </c>
      <c r="D191" s="750" t="s">
        <v>581</v>
      </c>
      <c r="E191" s="751">
        <v>50113001</v>
      </c>
      <c r="F191" s="750" t="s">
        <v>591</v>
      </c>
      <c r="G191" s="749" t="s">
        <v>599</v>
      </c>
      <c r="H191" s="749">
        <v>146694</v>
      </c>
      <c r="I191" s="749">
        <v>46694</v>
      </c>
      <c r="J191" s="749" t="s">
        <v>913</v>
      </c>
      <c r="K191" s="749" t="s">
        <v>914</v>
      </c>
      <c r="L191" s="752">
        <v>101.26999999999997</v>
      </c>
      <c r="M191" s="752">
        <v>1</v>
      </c>
      <c r="N191" s="753">
        <v>101.26999999999997</v>
      </c>
    </row>
    <row r="192" spans="1:14" ht="14.45" customHeight="1" x14ac:dyDescent="0.2">
      <c r="A192" s="747" t="s">
        <v>567</v>
      </c>
      <c r="B192" s="748" t="s">
        <v>568</v>
      </c>
      <c r="C192" s="749" t="s">
        <v>580</v>
      </c>
      <c r="D192" s="750" t="s">
        <v>581</v>
      </c>
      <c r="E192" s="751">
        <v>50113001</v>
      </c>
      <c r="F192" s="750" t="s">
        <v>591</v>
      </c>
      <c r="G192" s="749" t="s">
        <v>599</v>
      </c>
      <c r="H192" s="749">
        <v>147466</v>
      </c>
      <c r="I192" s="749">
        <v>147466</v>
      </c>
      <c r="J192" s="749" t="s">
        <v>915</v>
      </c>
      <c r="K192" s="749" t="s">
        <v>916</v>
      </c>
      <c r="L192" s="752">
        <v>131.01</v>
      </c>
      <c r="M192" s="752">
        <v>1</v>
      </c>
      <c r="N192" s="753">
        <v>131.01</v>
      </c>
    </row>
    <row r="193" spans="1:14" ht="14.45" customHeight="1" x14ac:dyDescent="0.2">
      <c r="A193" s="747" t="s">
        <v>567</v>
      </c>
      <c r="B193" s="748" t="s">
        <v>568</v>
      </c>
      <c r="C193" s="749" t="s">
        <v>580</v>
      </c>
      <c r="D193" s="750" t="s">
        <v>581</v>
      </c>
      <c r="E193" s="751">
        <v>50113001</v>
      </c>
      <c r="F193" s="750" t="s">
        <v>591</v>
      </c>
      <c r="G193" s="749" t="s">
        <v>599</v>
      </c>
      <c r="H193" s="749">
        <v>169189</v>
      </c>
      <c r="I193" s="749">
        <v>69189</v>
      </c>
      <c r="J193" s="749" t="s">
        <v>917</v>
      </c>
      <c r="K193" s="749" t="s">
        <v>918</v>
      </c>
      <c r="L193" s="752">
        <v>61.109999999999992</v>
      </c>
      <c r="M193" s="752">
        <v>3</v>
      </c>
      <c r="N193" s="753">
        <v>183.32999999999998</v>
      </c>
    </row>
    <row r="194" spans="1:14" ht="14.45" customHeight="1" x14ac:dyDescent="0.2">
      <c r="A194" s="747" t="s">
        <v>567</v>
      </c>
      <c r="B194" s="748" t="s">
        <v>568</v>
      </c>
      <c r="C194" s="749" t="s">
        <v>580</v>
      </c>
      <c r="D194" s="750" t="s">
        <v>581</v>
      </c>
      <c r="E194" s="751">
        <v>50113001</v>
      </c>
      <c r="F194" s="750" t="s">
        <v>591</v>
      </c>
      <c r="G194" s="749" t="s">
        <v>599</v>
      </c>
      <c r="H194" s="749">
        <v>146692</v>
      </c>
      <c r="I194" s="749">
        <v>46692</v>
      </c>
      <c r="J194" s="749" t="s">
        <v>919</v>
      </c>
      <c r="K194" s="749" t="s">
        <v>920</v>
      </c>
      <c r="L194" s="752">
        <v>77.704999999999984</v>
      </c>
      <c r="M194" s="752">
        <v>2</v>
      </c>
      <c r="N194" s="753">
        <v>155.40999999999997</v>
      </c>
    </row>
    <row r="195" spans="1:14" ht="14.45" customHeight="1" x14ac:dyDescent="0.2">
      <c r="A195" s="747" t="s">
        <v>567</v>
      </c>
      <c r="B195" s="748" t="s">
        <v>568</v>
      </c>
      <c r="C195" s="749" t="s">
        <v>580</v>
      </c>
      <c r="D195" s="750" t="s">
        <v>581</v>
      </c>
      <c r="E195" s="751">
        <v>50113001</v>
      </c>
      <c r="F195" s="750" t="s">
        <v>591</v>
      </c>
      <c r="G195" s="749" t="s">
        <v>592</v>
      </c>
      <c r="H195" s="749">
        <v>142613</v>
      </c>
      <c r="I195" s="749">
        <v>42613</v>
      </c>
      <c r="J195" s="749" t="s">
        <v>921</v>
      </c>
      <c r="K195" s="749" t="s">
        <v>922</v>
      </c>
      <c r="L195" s="752">
        <v>134.66000000000003</v>
      </c>
      <c r="M195" s="752">
        <v>2</v>
      </c>
      <c r="N195" s="753">
        <v>269.32000000000005</v>
      </c>
    </row>
    <row r="196" spans="1:14" ht="14.45" customHeight="1" x14ac:dyDescent="0.2">
      <c r="A196" s="747" t="s">
        <v>567</v>
      </c>
      <c r="B196" s="748" t="s">
        <v>568</v>
      </c>
      <c r="C196" s="749" t="s">
        <v>580</v>
      </c>
      <c r="D196" s="750" t="s">
        <v>581</v>
      </c>
      <c r="E196" s="751">
        <v>50113001</v>
      </c>
      <c r="F196" s="750" t="s">
        <v>591</v>
      </c>
      <c r="G196" s="749" t="s">
        <v>592</v>
      </c>
      <c r="H196" s="749">
        <v>149990</v>
      </c>
      <c r="I196" s="749">
        <v>49990</v>
      </c>
      <c r="J196" s="749" t="s">
        <v>921</v>
      </c>
      <c r="K196" s="749" t="s">
        <v>923</v>
      </c>
      <c r="L196" s="752">
        <v>121.77</v>
      </c>
      <c r="M196" s="752">
        <v>1</v>
      </c>
      <c r="N196" s="753">
        <v>121.77</v>
      </c>
    </row>
    <row r="197" spans="1:14" ht="14.45" customHeight="1" x14ac:dyDescent="0.2">
      <c r="A197" s="747" t="s">
        <v>567</v>
      </c>
      <c r="B197" s="748" t="s">
        <v>568</v>
      </c>
      <c r="C197" s="749" t="s">
        <v>580</v>
      </c>
      <c r="D197" s="750" t="s">
        <v>581</v>
      </c>
      <c r="E197" s="751">
        <v>50113001</v>
      </c>
      <c r="F197" s="750" t="s">
        <v>591</v>
      </c>
      <c r="G197" s="749" t="s">
        <v>592</v>
      </c>
      <c r="H197" s="749">
        <v>116463</v>
      </c>
      <c r="I197" s="749">
        <v>16463</v>
      </c>
      <c r="J197" s="749" t="s">
        <v>924</v>
      </c>
      <c r="K197" s="749" t="s">
        <v>925</v>
      </c>
      <c r="L197" s="752">
        <v>128.55000000000001</v>
      </c>
      <c r="M197" s="752">
        <v>1</v>
      </c>
      <c r="N197" s="753">
        <v>128.55000000000001</v>
      </c>
    </row>
    <row r="198" spans="1:14" ht="14.45" customHeight="1" x14ac:dyDescent="0.2">
      <c r="A198" s="747" t="s">
        <v>567</v>
      </c>
      <c r="B198" s="748" t="s">
        <v>568</v>
      </c>
      <c r="C198" s="749" t="s">
        <v>580</v>
      </c>
      <c r="D198" s="750" t="s">
        <v>581</v>
      </c>
      <c r="E198" s="751">
        <v>50113001</v>
      </c>
      <c r="F198" s="750" t="s">
        <v>591</v>
      </c>
      <c r="G198" s="749" t="s">
        <v>592</v>
      </c>
      <c r="H198" s="749">
        <v>116461</v>
      </c>
      <c r="I198" s="749">
        <v>16461</v>
      </c>
      <c r="J198" s="749" t="s">
        <v>926</v>
      </c>
      <c r="K198" s="749" t="s">
        <v>927</v>
      </c>
      <c r="L198" s="752">
        <v>82.850000000000009</v>
      </c>
      <c r="M198" s="752">
        <v>3</v>
      </c>
      <c r="N198" s="753">
        <v>248.55</v>
      </c>
    </row>
    <row r="199" spans="1:14" ht="14.45" customHeight="1" x14ac:dyDescent="0.2">
      <c r="A199" s="747" t="s">
        <v>567</v>
      </c>
      <c r="B199" s="748" t="s">
        <v>568</v>
      </c>
      <c r="C199" s="749" t="s">
        <v>580</v>
      </c>
      <c r="D199" s="750" t="s">
        <v>581</v>
      </c>
      <c r="E199" s="751">
        <v>50113001</v>
      </c>
      <c r="F199" s="750" t="s">
        <v>591</v>
      </c>
      <c r="G199" s="749" t="s">
        <v>592</v>
      </c>
      <c r="H199" s="749">
        <v>116462</v>
      </c>
      <c r="I199" s="749">
        <v>16462</v>
      </c>
      <c r="J199" s="749" t="s">
        <v>928</v>
      </c>
      <c r="K199" s="749" t="s">
        <v>927</v>
      </c>
      <c r="L199" s="752">
        <v>134.0033333333333</v>
      </c>
      <c r="M199" s="752">
        <v>3</v>
      </c>
      <c r="N199" s="753">
        <v>402.00999999999988</v>
      </c>
    </row>
    <row r="200" spans="1:14" ht="14.45" customHeight="1" x14ac:dyDescent="0.2">
      <c r="A200" s="747" t="s">
        <v>567</v>
      </c>
      <c r="B200" s="748" t="s">
        <v>568</v>
      </c>
      <c r="C200" s="749" t="s">
        <v>580</v>
      </c>
      <c r="D200" s="750" t="s">
        <v>581</v>
      </c>
      <c r="E200" s="751">
        <v>50113001</v>
      </c>
      <c r="F200" s="750" t="s">
        <v>591</v>
      </c>
      <c r="G200" s="749" t="s">
        <v>592</v>
      </c>
      <c r="H200" s="749">
        <v>126533</v>
      </c>
      <c r="I200" s="749">
        <v>26533</v>
      </c>
      <c r="J200" s="749" t="s">
        <v>929</v>
      </c>
      <c r="K200" s="749" t="s">
        <v>930</v>
      </c>
      <c r="L200" s="752">
        <v>322.05000000000007</v>
      </c>
      <c r="M200" s="752">
        <v>2</v>
      </c>
      <c r="N200" s="753">
        <v>644.10000000000014</v>
      </c>
    </row>
    <row r="201" spans="1:14" ht="14.45" customHeight="1" x14ac:dyDescent="0.2">
      <c r="A201" s="747" t="s">
        <v>567</v>
      </c>
      <c r="B201" s="748" t="s">
        <v>568</v>
      </c>
      <c r="C201" s="749" t="s">
        <v>580</v>
      </c>
      <c r="D201" s="750" t="s">
        <v>581</v>
      </c>
      <c r="E201" s="751">
        <v>50113001</v>
      </c>
      <c r="F201" s="750" t="s">
        <v>591</v>
      </c>
      <c r="G201" s="749" t="s">
        <v>592</v>
      </c>
      <c r="H201" s="749">
        <v>126539</v>
      </c>
      <c r="I201" s="749">
        <v>26539</v>
      </c>
      <c r="J201" s="749" t="s">
        <v>931</v>
      </c>
      <c r="K201" s="749" t="s">
        <v>932</v>
      </c>
      <c r="L201" s="752">
        <v>602.4</v>
      </c>
      <c r="M201" s="752">
        <v>1</v>
      </c>
      <c r="N201" s="753">
        <v>602.4</v>
      </c>
    </row>
    <row r="202" spans="1:14" ht="14.45" customHeight="1" x14ac:dyDescent="0.2">
      <c r="A202" s="747" t="s">
        <v>567</v>
      </c>
      <c r="B202" s="748" t="s">
        <v>568</v>
      </c>
      <c r="C202" s="749" t="s">
        <v>580</v>
      </c>
      <c r="D202" s="750" t="s">
        <v>581</v>
      </c>
      <c r="E202" s="751">
        <v>50113001</v>
      </c>
      <c r="F202" s="750" t="s">
        <v>591</v>
      </c>
      <c r="G202" s="749" t="s">
        <v>592</v>
      </c>
      <c r="H202" s="749">
        <v>129188</v>
      </c>
      <c r="I202" s="749">
        <v>29188</v>
      </c>
      <c r="J202" s="749" t="s">
        <v>933</v>
      </c>
      <c r="K202" s="749" t="s">
        <v>934</v>
      </c>
      <c r="L202" s="752">
        <v>1387.6</v>
      </c>
      <c r="M202" s="752">
        <v>1</v>
      </c>
      <c r="N202" s="753">
        <v>1387.6</v>
      </c>
    </row>
    <row r="203" spans="1:14" ht="14.45" customHeight="1" x14ac:dyDescent="0.2">
      <c r="A203" s="747" t="s">
        <v>567</v>
      </c>
      <c r="B203" s="748" t="s">
        <v>568</v>
      </c>
      <c r="C203" s="749" t="s">
        <v>580</v>
      </c>
      <c r="D203" s="750" t="s">
        <v>581</v>
      </c>
      <c r="E203" s="751">
        <v>50113001</v>
      </c>
      <c r="F203" s="750" t="s">
        <v>591</v>
      </c>
      <c r="G203" s="749" t="s">
        <v>592</v>
      </c>
      <c r="H203" s="749">
        <v>49505</v>
      </c>
      <c r="I203" s="749">
        <v>49505</v>
      </c>
      <c r="J203" s="749" t="s">
        <v>935</v>
      </c>
      <c r="K203" s="749" t="s">
        <v>936</v>
      </c>
      <c r="L203" s="752">
        <v>154.00999999999996</v>
      </c>
      <c r="M203" s="752">
        <v>1</v>
      </c>
      <c r="N203" s="753">
        <v>154.00999999999996</v>
      </c>
    </row>
    <row r="204" spans="1:14" ht="14.45" customHeight="1" x14ac:dyDescent="0.2">
      <c r="A204" s="747" t="s">
        <v>567</v>
      </c>
      <c r="B204" s="748" t="s">
        <v>568</v>
      </c>
      <c r="C204" s="749" t="s">
        <v>580</v>
      </c>
      <c r="D204" s="750" t="s">
        <v>581</v>
      </c>
      <c r="E204" s="751">
        <v>50113001</v>
      </c>
      <c r="F204" s="750" t="s">
        <v>591</v>
      </c>
      <c r="G204" s="749" t="s">
        <v>592</v>
      </c>
      <c r="H204" s="749">
        <v>214595</v>
      </c>
      <c r="I204" s="749">
        <v>214595</v>
      </c>
      <c r="J204" s="749" t="s">
        <v>937</v>
      </c>
      <c r="K204" s="749" t="s">
        <v>938</v>
      </c>
      <c r="L204" s="752">
        <v>125.29</v>
      </c>
      <c r="M204" s="752">
        <v>5</v>
      </c>
      <c r="N204" s="753">
        <v>626.45000000000005</v>
      </c>
    </row>
    <row r="205" spans="1:14" ht="14.45" customHeight="1" x14ac:dyDescent="0.2">
      <c r="A205" s="747" t="s">
        <v>567</v>
      </c>
      <c r="B205" s="748" t="s">
        <v>568</v>
      </c>
      <c r="C205" s="749" t="s">
        <v>580</v>
      </c>
      <c r="D205" s="750" t="s">
        <v>581</v>
      </c>
      <c r="E205" s="751">
        <v>50113001</v>
      </c>
      <c r="F205" s="750" t="s">
        <v>591</v>
      </c>
      <c r="G205" s="749" t="s">
        <v>592</v>
      </c>
      <c r="H205" s="749">
        <v>214598</v>
      </c>
      <c r="I205" s="749">
        <v>214598</v>
      </c>
      <c r="J205" s="749" t="s">
        <v>939</v>
      </c>
      <c r="K205" s="749" t="s">
        <v>940</v>
      </c>
      <c r="L205" s="752">
        <v>166.65</v>
      </c>
      <c r="M205" s="752">
        <v>2</v>
      </c>
      <c r="N205" s="753">
        <v>333.3</v>
      </c>
    </row>
    <row r="206" spans="1:14" ht="14.45" customHeight="1" x14ac:dyDescent="0.2">
      <c r="A206" s="747" t="s">
        <v>567</v>
      </c>
      <c r="B206" s="748" t="s">
        <v>568</v>
      </c>
      <c r="C206" s="749" t="s">
        <v>580</v>
      </c>
      <c r="D206" s="750" t="s">
        <v>581</v>
      </c>
      <c r="E206" s="751">
        <v>50113001</v>
      </c>
      <c r="F206" s="750" t="s">
        <v>591</v>
      </c>
      <c r="G206" s="749" t="s">
        <v>599</v>
      </c>
      <c r="H206" s="749">
        <v>114439</v>
      </c>
      <c r="I206" s="749">
        <v>14439</v>
      </c>
      <c r="J206" s="749" t="s">
        <v>941</v>
      </c>
      <c r="K206" s="749" t="s">
        <v>942</v>
      </c>
      <c r="L206" s="752">
        <v>74.270000000000024</v>
      </c>
      <c r="M206" s="752">
        <v>3</v>
      </c>
      <c r="N206" s="753">
        <v>222.81000000000006</v>
      </c>
    </row>
    <row r="207" spans="1:14" ht="14.45" customHeight="1" x14ac:dyDescent="0.2">
      <c r="A207" s="747" t="s">
        <v>567</v>
      </c>
      <c r="B207" s="748" t="s">
        <v>568</v>
      </c>
      <c r="C207" s="749" t="s">
        <v>580</v>
      </c>
      <c r="D207" s="750" t="s">
        <v>581</v>
      </c>
      <c r="E207" s="751">
        <v>50113001</v>
      </c>
      <c r="F207" s="750" t="s">
        <v>591</v>
      </c>
      <c r="G207" s="749" t="s">
        <v>599</v>
      </c>
      <c r="H207" s="749">
        <v>149195</v>
      </c>
      <c r="I207" s="749">
        <v>49195</v>
      </c>
      <c r="J207" s="749" t="s">
        <v>941</v>
      </c>
      <c r="K207" s="749" t="s">
        <v>943</v>
      </c>
      <c r="L207" s="752">
        <v>225.24</v>
      </c>
      <c r="M207" s="752">
        <v>1</v>
      </c>
      <c r="N207" s="753">
        <v>225.24</v>
      </c>
    </row>
    <row r="208" spans="1:14" ht="14.45" customHeight="1" x14ac:dyDescent="0.2">
      <c r="A208" s="747" t="s">
        <v>567</v>
      </c>
      <c r="B208" s="748" t="s">
        <v>568</v>
      </c>
      <c r="C208" s="749" t="s">
        <v>580</v>
      </c>
      <c r="D208" s="750" t="s">
        <v>581</v>
      </c>
      <c r="E208" s="751">
        <v>50113001</v>
      </c>
      <c r="F208" s="750" t="s">
        <v>591</v>
      </c>
      <c r="G208" s="749" t="s">
        <v>592</v>
      </c>
      <c r="H208" s="749">
        <v>184039</v>
      </c>
      <c r="I208" s="749">
        <v>184039</v>
      </c>
      <c r="J208" s="749" t="s">
        <v>944</v>
      </c>
      <c r="K208" s="749" t="s">
        <v>945</v>
      </c>
      <c r="L208" s="752">
        <v>102.94000000000003</v>
      </c>
      <c r="M208" s="752">
        <v>1</v>
      </c>
      <c r="N208" s="753">
        <v>102.94000000000003</v>
      </c>
    </row>
    <row r="209" spans="1:14" ht="14.45" customHeight="1" x14ac:dyDescent="0.2">
      <c r="A209" s="747" t="s">
        <v>567</v>
      </c>
      <c r="B209" s="748" t="s">
        <v>568</v>
      </c>
      <c r="C209" s="749" t="s">
        <v>580</v>
      </c>
      <c r="D209" s="750" t="s">
        <v>581</v>
      </c>
      <c r="E209" s="751">
        <v>50113001</v>
      </c>
      <c r="F209" s="750" t="s">
        <v>591</v>
      </c>
      <c r="G209" s="749" t="s">
        <v>592</v>
      </c>
      <c r="H209" s="749">
        <v>216978</v>
      </c>
      <c r="I209" s="749">
        <v>216978</v>
      </c>
      <c r="J209" s="749" t="s">
        <v>946</v>
      </c>
      <c r="K209" s="749" t="s">
        <v>947</v>
      </c>
      <c r="L209" s="752">
        <v>291.36999999999995</v>
      </c>
      <c r="M209" s="752">
        <v>1</v>
      </c>
      <c r="N209" s="753">
        <v>291.36999999999995</v>
      </c>
    </row>
    <row r="210" spans="1:14" ht="14.45" customHeight="1" x14ac:dyDescent="0.2">
      <c r="A210" s="747" t="s">
        <v>567</v>
      </c>
      <c r="B210" s="748" t="s">
        <v>568</v>
      </c>
      <c r="C210" s="749" t="s">
        <v>580</v>
      </c>
      <c r="D210" s="750" t="s">
        <v>581</v>
      </c>
      <c r="E210" s="751">
        <v>50113001</v>
      </c>
      <c r="F210" s="750" t="s">
        <v>591</v>
      </c>
      <c r="G210" s="749" t="s">
        <v>592</v>
      </c>
      <c r="H210" s="749">
        <v>152334</v>
      </c>
      <c r="I210" s="749">
        <v>52334</v>
      </c>
      <c r="J210" s="749" t="s">
        <v>948</v>
      </c>
      <c r="K210" s="749" t="s">
        <v>949</v>
      </c>
      <c r="L210" s="752">
        <v>193.11500000000001</v>
      </c>
      <c r="M210" s="752">
        <v>2</v>
      </c>
      <c r="N210" s="753">
        <v>386.23</v>
      </c>
    </row>
    <row r="211" spans="1:14" ht="14.45" customHeight="1" x14ac:dyDescent="0.2">
      <c r="A211" s="747" t="s">
        <v>567</v>
      </c>
      <c r="B211" s="748" t="s">
        <v>568</v>
      </c>
      <c r="C211" s="749" t="s">
        <v>580</v>
      </c>
      <c r="D211" s="750" t="s">
        <v>581</v>
      </c>
      <c r="E211" s="751">
        <v>50113001</v>
      </c>
      <c r="F211" s="750" t="s">
        <v>591</v>
      </c>
      <c r="G211" s="749" t="s">
        <v>592</v>
      </c>
      <c r="H211" s="749">
        <v>158827</v>
      </c>
      <c r="I211" s="749">
        <v>58827</v>
      </c>
      <c r="J211" s="749" t="s">
        <v>950</v>
      </c>
      <c r="K211" s="749" t="s">
        <v>951</v>
      </c>
      <c r="L211" s="752">
        <v>162.41000000000003</v>
      </c>
      <c r="M211" s="752">
        <v>4</v>
      </c>
      <c r="N211" s="753">
        <v>649.6400000000001</v>
      </c>
    </row>
    <row r="212" spans="1:14" ht="14.45" customHeight="1" x14ac:dyDescent="0.2">
      <c r="A212" s="747" t="s">
        <v>567</v>
      </c>
      <c r="B212" s="748" t="s">
        <v>568</v>
      </c>
      <c r="C212" s="749" t="s">
        <v>580</v>
      </c>
      <c r="D212" s="750" t="s">
        <v>581</v>
      </c>
      <c r="E212" s="751">
        <v>50113001</v>
      </c>
      <c r="F212" s="750" t="s">
        <v>591</v>
      </c>
      <c r="G212" s="749" t="s">
        <v>599</v>
      </c>
      <c r="H212" s="749">
        <v>213477</v>
      </c>
      <c r="I212" s="749">
        <v>213477</v>
      </c>
      <c r="J212" s="749" t="s">
        <v>952</v>
      </c>
      <c r="K212" s="749" t="s">
        <v>953</v>
      </c>
      <c r="L212" s="752">
        <v>3300</v>
      </c>
      <c r="M212" s="752">
        <v>1</v>
      </c>
      <c r="N212" s="753">
        <v>3300</v>
      </c>
    </row>
    <row r="213" spans="1:14" ht="14.45" customHeight="1" x14ac:dyDescent="0.2">
      <c r="A213" s="747" t="s">
        <v>567</v>
      </c>
      <c r="B213" s="748" t="s">
        <v>568</v>
      </c>
      <c r="C213" s="749" t="s">
        <v>580</v>
      </c>
      <c r="D213" s="750" t="s">
        <v>581</v>
      </c>
      <c r="E213" s="751">
        <v>50113001</v>
      </c>
      <c r="F213" s="750" t="s">
        <v>591</v>
      </c>
      <c r="G213" s="749" t="s">
        <v>599</v>
      </c>
      <c r="H213" s="749">
        <v>213487</v>
      </c>
      <c r="I213" s="749">
        <v>213487</v>
      </c>
      <c r="J213" s="749" t="s">
        <v>954</v>
      </c>
      <c r="K213" s="749" t="s">
        <v>955</v>
      </c>
      <c r="L213" s="752">
        <v>271.84999999999991</v>
      </c>
      <c r="M213" s="752">
        <v>139</v>
      </c>
      <c r="N213" s="753">
        <v>37787.149999999987</v>
      </c>
    </row>
    <row r="214" spans="1:14" ht="14.45" customHeight="1" x14ac:dyDescent="0.2">
      <c r="A214" s="747" t="s">
        <v>567</v>
      </c>
      <c r="B214" s="748" t="s">
        <v>568</v>
      </c>
      <c r="C214" s="749" t="s">
        <v>580</v>
      </c>
      <c r="D214" s="750" t="s">
        <v>581</v>
      </c>
      <c r="E214" s="751">
        <v>50113001</v>
      </c>
      <c r="F214" s="750" t="s">
        <v>591</v>
      </c>
      <c r="G214" s="749" t="s">
        <v>599</v>
      </c>
      <c r="H214" s="749">
        <v>213485</v>
      </c>
      <c r="I214" s="749">
        <v>213485</v>
      </c>
      <c r="J214" s="749" t="s">
        <v>954</v>
      </c>
      <c r="K214" s="749" t="s">
        <v>956</v>
      </c>
      <c r="L214" s="752">
        <v>721.19999999999993</v>
      </c>
      <c r="M214" s="752">
        <v>12</v>
      </c>
      <c r="N214" s="753">
        <v>8654.4</v>
      </c>
    </row>
    <row r="215" spans="1:14" ht="14.45" customHeight="1" x14ac:dyDescent="0.2">
      <c r="A215" s="747" t="s">
        <v>567</v>
      </c>
      <c r="B215" s="748" t="s">
        <v>568</v>
      </c>
      <c r="C215" s="749" t="s">
        <v>580</v>
      </c>
      <c r="D215" s="750" t="s">
        <v>581</v>
      </c>
      <c r="E215" s="751">
        <v>50113001</v>
      </c>
      <c r="F215" s="750" t="s">
        <v>591</v>
      </c>
      <c r="G215" s="749" t="s">
        <v>599</v>
      </c>
      <c r="H215" s="749">
        <v>213494</v>
      </c>
      <c r="I215" s="749">
        <v>213494</v>
      </c>
      <c r="J215" s="749" t="s">
        <v>954</v>
      </c>
      <c r="K215" s="749" t="s">
        <v>957</v>
      </c>
      <c r="L215" s="752">
        <v>408.94999999999976</v>
      </c>
      <c r="M215" s="752">
        <v>213</v>
      </c>
      <c r="N215" s="753">
        <v>87106.349999999948</v>
      </c>
    </row>
    <row r="216" spans="1:14" ht="14.45" customHeight="1" x14ac:dyDescent="0.2">
      <c r="A216" s="747" t="s">
        <v>567</v>
      </c>
      <c r="B216" s="748" t="s">
        <v>568</v>
      </c>
      <c r="C216" s="749" t="s">
        <v>580</v>
      </c>
      <c r="D216" s="750" t="s">
        <v>581</v>
      </c>
      <c r="E216" s="751">
        <v>50113001</v>
      </c>
      <c r="F216" s="750" t="s">
        <v>591</v>
      </c>
      <c r="G216" s="749" t="s">
        <v>599</v>
      </c>
      <c r="H216" s="749">
        <v>213489</v>
      </c>
      <c r="I216" s="749">
        <v>213489</v>
      </c>
      <c r="J216" s="749" t="s">
        <v>954</v>
      </c>
      <c r="K216" s="749" t="s">
        <v>958</v>
      </c>
      <c r="L216" s="752">
        <v>630.6600000000002</v>
      </c>
      <c r="M216" s="752">
        <v>113</v>
      </c>
      <c r="N216" s="753">
        <v>71264.580000000016</v>
      </c>
    </row>
    <row r="217" spans="1:14" ht="14.45" customHeight="1" x14ac:dyDescent="0.2">
      <c r="A217" s="747" t="s">
        <v>567</v>
      </c>
      <c r="B217" s="748" t="s">
        <v>568</v>
      </c>
      <c r="C217" s="749" t="s">
        <v>580</v>
      </c>
      <c r="D217" s="750" t="s">
        <v>581</v>
      </c>
      <c r="E217" s="751">
        <v>50113001</v>
      </c>
      <c r="F217" s="750" t="s">
        <v>591</v>
      </c>
      <c r="G217" s="749" t="s">
        <v>599</v>
      </c>
      <c r="H217" s="749">
        <v>213480</v>
      </c>
      <c r="I217" s="749">
        <v>213480</v>
      </c>
      <c r="J217" s="749" t="s">
        <v>959</v>
      </c>
      <c r="K217" s="749" t="s">
        <v>958</v>
      </c>
      <c r="L217" s="752">
        <v>1106.26</v>
      </c>
      <c r="M217" s="752">
        <v>6</v>
      </c>
      <c r="N217" s="753">
        <v>6637.5599999999995</v>
      </c>
    </row>
    <row r="218" spans="1:14" ht="14.45" customHeight="1" x14ac:dyDescent="0.2">
      <c r="A218" s="747" t="s">
        <v>567</v>
      </c>
      <c r="B218" s="748" t="s">
        <v>568</v>
      </c>
      <c r="C218" s="749" t="s">
        <v>580</v>
      </c>
      <c r="D218" s="750" t="s">
        <v>581</v>
      </c>
      <c r="E218" s="751">
        <v>50113001</v>
      </c>
      <c r="F218" s="750" t="s">
        <v>591</v>
      </c>
      <c r="G218" s="749" t="s">
        <v>599</v>
      </c>
      <c r="H218" s="749">
        <v>156809</v>
      </c>
      <c r="I218" s="749">
        <v>56809</v>
      </c>
      <c r="J218" s="749" t="s">
        <v>960</v>
      </c>
      <c r="K218" s="749" t="s">
        <v>961</v>
      </c>
      <c r="L218" s="752">
        <v>161.78000000000003</v>
      </c>
      <c r="M218" s="752">
        <v>4</v>
      </c>
      <c r="N218" s="753">
        <v>647.12000000000012</v>
      </c>
    </row>
    <row r="219" spans="1:14" ht="14.45" customHeight="1" x14ac:dyDescent="0.2">
      <c r="A219" s="747" t="s">
        <v>567</v>
      </c>
      <c r="B219" s="748" t="s">
        <v>568</v>
      </c>
      <c r="C219" s="749" t="s">
        <v>580</v>
      </c>
      <c r="D219" s="750" t="s">
        <v>581</v>
      </c>
      <c r="E219" s="751">
        <v>50113001</v>
      </c>
      <c r="F219" s="750" t="s">
        <v>591</v>
      </c>
      <c r="G219" s="749" t="s">
        <v>599</v>
      </c>
      <c r="H219" s="749">
        <v>156811</v>
      </c>
      <c r="I219" s="749">
        <v>56811</v>
      </c>
      <c r="J219" s="749" t="s">
        <v>962</v>
      </c>
      <c r="K219" s="749" t="s">
        <v>834</v>
      </c>
      <c r="L219" s="752">
        <v>151.24000000000004</v>
      </c>
      <c r="M219" s="752">
        <v>1</v>
      </c>
      <c r="N219" s="753">
        <v>151.24000000000004</v>
      </c>
    </row>
    <row r="220" spans="1:14" ht="14.45" customHeight="1" x14ac:dyDescent="0.2">
      <c r="A220" s="747" t="s">
        <v>567</v>
      </c>
      <c r="B220" s="748" t="s">
        <v>568</v>
      </c>
      <c r="C220" s="749" t="s">
        <v>580</v>
      </c>
      <c r="D220" s="750" t="s">
        <v>581</v>
      </c>
      <c r="E220" s="751">
        <v>50113001</v>
      </c>
      <c r="F220" s="750" t="s">
        <v>591</v>
      </c>
      <c r="G220" s="749" t="s">
        <v>599</v>
      </c>
      <c r="H220" s="749">
        <v>156804</v>
      </c>
      <c r="I220" s="749">
        <v>56804</v>
      </c>
      <c r="J220" s="749" t="s">
        <v>963</v>
      </c>
      <c r="K220" s="749" t="s">
        <v>964</v>
      </c>
      <c r="L220" s="752">
        <v>31.635833333333327</v>
      </c>
      <c r="M220" s="752">
        <v>24</v>
      </c>
      <c r="N220" s="753">
        <v>759.25999999999988</v>
      </c>
    </row>
    <row r="221" spans="1:14" ht="14.45" customHeight="1" x14ac:dyDescent="0.2">
      <c r="A221" s="747" t="s">
        <v>567</v>
      </c>
      <c r="B221" s="748" t="s">
        <v>568</v>
      </c>
      <c r="C221" s="749" t="s">
        <v>580</v>
      </c>
      <c r="D221" s="750" t="s">
        <v>581</v>
      </c>
      <c r="E221" s="751">
        <v>50113001</v>
      </c>
      <c r="F221" s="750" t="s">
        <v>591</v>
      </c>
      <c r="G221" s="749" t="s">
        <v>599</v>
      </c>
      <c r="H221" s="749">
        <v>156805</v>
      </c>
      <c r="I221" s="749">
        <v>56805</v>
      </c>
      <c r="J221" s="749" t="s">
        <v>963</v>
      </c>
      <c r="K221" s="749" t="s">
        <v>965</v>
      </c>
      <c r="L221" s="752">
        <v>58.468000000000011</v>
      </c>
      <c r="M221" s="752">
        <v>15</v>
      </c>
      <c r="N221" s="753">
        <v>877.02000000000021</v>
      </c>
    </row>
    <row r="222" spans="1:14" ht="14.45" customHeight="1" x14ac:dyDescent="0.2">
      <c r="A222" s="747" t="s">
        <v>567</v>
      </c>
      <c r="B222" s="748" t="s">
        <v>568</v>
      </c>
      <c r="C222" s="749" t="s">
        <v>580</v>
      </c>
      <c r="D222" s="750" t="s">
        <v>581</v>
      </c>
      <c r="E222" s="751">
        <v>50113001</v>
      </c>
      <c r="F222" s="750" t="s">
        <v>591</v>
      </c>
      <c r="G222" s="749" t="s">
        <v>599</v>
      </c>
      <c r="H222" s="749">
        <v>214036</v>
      </c>
      <c r="I222" s="749">
        <v>214036</v>
      </c>
      <c r="J222" s="749" t="s">
        <v>966</v>
      </c>
      <c r="K222" s="749" t="s">
        <v>967</v>
      </c>
      <c r="L222" s="752">
        <v>40.376666666666665</v>
      </c>
      <c r="M222" s="752">
        <v>33</v>
      </c>
      <c r="N222" s="753">
        <v>1332.4299999999998</v>
      </c>
    </row>
    <row r="223" spans="1:14" ht="14.45" customHeight="1" x14ac:dyDescent="0.2">
      <c r="A223" s="747" t="s">
        <v>567</v>
      </c>
      <c r="B223" s="748" t="s">
        <v>568</v>
      </c>
      <c r="C223" s="749" t="s">
        <v>580</v>
      </c>
      <c r="D223" s="750" t="s">
        <v>581</v>
      </c>
      <c r="E223" s="751">
        <v>50113001</v>
      </c>
      <c r="F223" s="750" t="s">
        <v>591</v>
      </c>
      <c r="G223" s="749" t="s">
        <v>592</v>
      </c>
      <c r="H223" s="749">
        <v>180988</v>
      </c>
      <c r="I223" s="749">
        <v>180988</v>
      </c>
      <c r="J223" s="749" t="s">
        <v>968</v>
      </c>
      <c r="K223" s="749" t="s">
        <v>969</v>
      </c>
      <c r="L223" s="752">
        <v>111.00500000000002</v>
      </c>
      <c r="M223" s="752">
        <v>2</v>
      </c>
      <c r="N223" s="753">
        <v>222.01000000000005</v>
      </c>
    </row>
    <row r="224" spans="1:14" ht="14.45" customHeight="1" x14ac:dyDescent="0.2">
      <c r="A224" s="747" t="s">
        <v>567</v>
      </c>
      <c r="B224" s="748" t="s">
        <v>568</v>
      </c>
      <c r="C224" s="749" t="s">
        <v>580</v>
      </c>
      <c r="D224" s="750" t="s">
        <v>581</v>
      </c>
      <c r="E224" s="751">
        <v>50113001</v>
      </c>
      <c r="F224" s="750" t="s">
        <v>591</v>
      </c>
      <c r="G224" s="749" t="s">
        <v>592</v>
      </c>
      <c r="H224" s="749">
        <v>111243</v>
      </c>
      <c r="I224" s="749">
        <v>11243</v>
      </c>
      <c r="J224" s="749" t="s">
        <v>970</v>
      </c>
      <c r="K224" s="749" t="s">
        <v>971</v>
      </c>
      <c r="L224" s="752">
        <v>244.07999999999998</v>
      </c>
      <c r="M224" s="752">
        <v>2</v>
      </c>
      <c r="N224" s="753">
        <v>488.15999999999997</v>
      </c>
    </row>
    <row r="225" spans="1:14" ht="14.45" customHeight="1" x14ac:dyDescent="0.2">
      <c r="A225" s="747" t="s">
        <v>567</v>
      </c>
      <c r="B225" s="748" t="s">
        <v>568</v>
      </c>
      <c r="C225" s="749" t="s">
        <v>580</v>
      </c>
      <c r="D225" s="750" t="s">
        <v>581</v>
      </c>
      <c r="E225" s="751">
        <v>50113001</v>
      </c>
      <c r="F225" s="750" t="s">
        <v>591</v>
      </c>
      <c r="G225" s="749" t="s">
        <v>592</v>
      </c>
      <c r="H225" s="749">
        <v>111337</v>
      </c>
      <c r="I225" s="749">
        <v>52421</v>
      </c>
      <c r="J225" s="749" t="s">
        <v>972</v>
      </c>
      <c r="K225" s="749" t="s">
        <v>973</v>
      </c>
      <c r="L225" s="752">
        <v>74.360000000000014</v>
      </c>
      <c r="M225" s="752">
        <v>2</v>
      </c>
      <c r="N225" s="753">
        <v>148.72000000000003</v>
      </c>
    </row>
    <row r="226" spans="1:14" ht="14.45" customHeight="1" x14ac:dyDescent="0.2">
      <c r="A226" s="747" t="s">
        <v>567</v>
      </c>
      <c r="B226" s="748" t="s">
        <v>568</v>
      </c>
      <c r="C226" s="749" t="s">
        <v>580</v>
      </c>
      <c r="D226" s="750" t="s">
        <v>581</v>
      </c>
      <c r="E226" s="751">
        <v>50113001</v>
      </c>
      <c r="F226" s="750" t="s">
        <v>591</v>
      </c>
      <c r="G226" s="749" t="s">
        <v>592</v>
      </c>
      <c r="H226" s="749">
        <v>156779</v>
      </c>
      <c r="I226" s="749">
        <v>56779</v>
      </c>
      <c r="J226" s="749" t="s">
        <v>974</v>
      </c>
      <c r="K226" s="749" t="s">
        <v>975</v>
      </c>
      <c r="L226" s="752">
        <v>117.49</v>
      </c>
      <c r="M226" s="752">
        <v>1</v>
      </c>
      <c r="N226" s="753">
        <v>117.49</v>
      </c>
    </row>
    <row r="227" spans="1:14" ht="14.45" customHeight="1" x14ac:dyDescent="0.2">
      <c r="A227" s="747" t="s">
        <v>567</v>
      </c>
      <c r="B227" s="748" t="s">
        <v>568</v>
      </c>
      <c r="C227" s="749" t="s">
        <v>580</v>
      </c>
      <c r="D227" s="750" t="s">
        <v>581</v>
      </c>
      <c r="E227" s="751">
        <v>50113001</v>
      </c>
      <c r="F227" s="750" t="s">
        <v>591</v>
      </c>
      <c r="G227" s="749" t="s">
        <v>592</v>
      </c>
      <c r="H227" s="749">
        <v>12026</v>
      </c>
      <c r="I227" s="749">
        <v>12026</v>
      </c>
      <c r="J227" s="749" t="s">
        <v>976</v>
      </c>
      <c r="K227" s="749" t="s">
        <v>977</v>
      </c>
      <c r="L227" s="752">
        <v>20.22</v>
      </c>
      <c r="M227" s="752">
        <v>4</v>
      </c>
      <c r="N227" s="753">
        <v>80.88</v>
      </c>
    </row>
    <row r="228" spans="1:14" ht="14.45" customHeight="1" x14ac:dyDescent="0.2">
      <c r="A228" s="747" t="s">
        <v>567</v>
      </c>
      <c r="B228" s="748" t="s">
        <v>568</v>
      </c>
      <c r="C228" s="749" t="s">
        <v>580</v>
      </c>
      <c r="D228" s="750" t="s">
        <v>581</v>
      </c>
      <c r="E228" s="751">
        <v>50113001</v>
      </c>
      <c r="F228" s="750" t="s">
        <v>591</v>
      </c>
      <c r="G228" s="749" t="s">
        <v>569</v>
      </c>
      <c r="H228" s="749">
        <v>123797</v>
      </c>
      <c r="I228" s="749">
        <v>23797</v>
      </c>
      <c r="J228" s="749" t="s">
        <v>978</v>
      </c>
      <c r="K228" s="749" t="s">
        <v>979</v>
      </c>
      <c r="L228" s="752">
        <v>134.02000000000001</v>
      </c>
      <c r="M228" s="752">
        <v>1</v>
      </c>
      <c r="N228" s="753">
        <v>134.02000000000001</v>
      </c>
    </row>
    <row r="229" spans="1:14" ht="14.45" customHeight="1" x14ac:dyDescent="0.2">
      <c r="A229" s="747" t="s">
        <v>567</v>
      </c>
      <c r="B229" s="748" t="s">
        <v>568</v>
      </c>
      <c r="C229" s="749" t="s">
        <v>580</v>
      </c>
      <c r="D229" s="750" t="s">
        <v>581</v>
      </c>
      <c r="E229" s="751">
        <v>50113001</v>
      </c>
      <c r="F229" s="750" t="s">
        <v>591</v>
      </c>
      <c r="G229" s="749" t="s">
        <v>592</v>
      </c>
      <c r="H229" s="749">
        <v>31915</v>
      </c>
      <c r="I229" s="749">
        <v>31915</v>
      </c>
      <c r="J229" s="749" t="s">
        <v>980</v>
      </c>
      <c r="K229" s="749" t="s">
        <v>981</v>
      </c>
      <c r="L229" s="752">
        <v>173.69000000000003</v>
      </c>
      <c r="M229" s="752">
        <v>3</v>
      </c>
      <c r="N229" s="753">
        <v>521.07000000000005</v>
      </c>
    </row>
    <row r="230" spans="1:14" ht="14.45" customHeight="1" x14ac:dyDescent="0.2">
      <c r="A230" s="747" t="s">
        <v>567</v>
      </c>
      <c r="B230" s="748" t="s">
        <v>568</v>
      </c>
      <c r="C230" s="749" t="s">
        <v>580</v>
      </c>
      <c r="D230" s="750" t="s">
        <v>581</v>
      </c>
      <c r="E230" s="751">
        <v>50113001</v>
      </c>
      <c r="F230" s="750" t="s">
        <v>591</v>
      </c>
      <c r="G230" s="749" t="s">
        <v>592</v>
      </c>
      <c r="H230" s="749">
        <v>47244</v>
      </c>
      <c r="I230" s="749">
        <v>47244</v>
      </c>
      <c r="J230" s="749" t="s">
        <v>982</v>
      </c>
      <c r="K230" s="749" t="s">
        <v>981</v>
      </c>
      <c r="L230" s="752">
        <v>143</v>
      </c>
      <c r="M230" s="752">
        <v>9</v>
      </c>
      <c r="N230" s="753">
        <v>1287</v>
      </c>
    </row>
    <row r="231" spans="1:14" ht="14.45" customHeight="1" x14ac:dyDescent="0.2">
      <c r="A231" s="747" t="s">
        <v>567</v>
      </c>
      <c r="B231" s="748" t="s">
        <v>568</v>
      </c>
      <c r="C231" s="749" t="s">
        <v>580</v>
      </c>
      <c r="D231" s="750" t="s">
        <v>581</v>
      </c>
      <c r="E231" s="751">
        <v>50113001</v>
      </c>
      <c r="F231" s="750" t="s">
        <v>591</v>
      </c>
      <c r="G231" s="749" t="s">
        <v>592</v>
      </c>
      <c r="H231" s="749">
        <v>47256</v>
      </c>
      <c r="I231" s="749">
        <v>47256</v>
      </c>
      <c r="J231" s="749" t="s">
        <v>982</v>
      </c>
      <c r="K231" s="749" t="s">
        <v>983</v>
      </c>
      <c r="L231" s="752">
        <v>222.2</v>
      </c>
      <c r="M231" s="752">
        <v>1</v>
      </c>
      <c r="N231" s="753">
        <v>222.2</v>
      </c>
    </row>
    <row r="232" spans="1:14" ht="14.45" customHeight="1" x14ac:dyDescent="0.2">
      <c r="A232" s="747" t="s">
        <v>567</v>
      </c>
      <c r="B232" s="748" t="s">
        <v>568</v>
      </c>
      <c r="C232" s="749" t="s">
        <v>580</v>
      </c>
      <c r="D232" s="750" t="s">
        <v>581</v>
      </c>
      <c r="E232" s="751">
        <v>50113001</v>
      </c>
      <c r="F232" s="750" t="s">
        <v>591</v>
      </c>
      <c r="G232" s="749" t="s">
        <v>592</v>
      </c>
      <c r="H232" s="749">
        <v>848335</v>
      </c>
      <c r="I232" s="749">
        <v>155782</v>
      </c>
      <c r="J232" s="749" t="s">
        <v>984</v>
      </c>
      <c r="K232" s="749" t="s">
        <v>985</v>
      </c>
      <c r="L232" s="752">
        <v>53.513333333333328</v>
      </c>
      <c r="M232" s="752">
        <v>3</v>
      </c>
      <c r="N232" s="753">
        <v>160.54</v>
      </c>
    </row>
    <row r="233" spans="1:14" ht="14.45" customHeight="1" x14ac:dyDescent="0.2">
      <c r="A233" s="747" t="s">
        <v>567</v>
      </c>
      <c r="B233" s="748" t="s">
        <v>568</v>
      </c>
      <c r="C233" s="749" t="s">
        <v>580</v>
      </c>
      <c r="D233" s="750" t="s">
        <v>581</v>
      </c>
      <c r="E233" s="751">
        <v>50113001</v>
      </c>
      <c r="F233" s="750" t="s">
        <v>591</v>
      </c>
      <c r="G233" s="749" t="s">
        <v>592</v>
      </c>
      <c r="H233" s="749">
        <v>848930</v>
      </c>
      <c r="I233" s="749">
        <v>155781</v>
      </c>
      <c r="J233" s="749" t="s">
        <v>984</v>
      </c>
      <c r="K233" s="749" t="s">
        <v>986</v>
      </c>
      <c r="L233" s="752">
        <v>33.21</v>
      </c>
      <c r="M233" s="752">
        <v>2</v>
      </c>
      <c r="N233" s="753">
        <v>66.42</v>
      </c>
    </row>
    <row r="234" spans="1:14" ht="14.45" customHeight="1" x14ac:dyDescent="0.2">
      <c r="A234" s="747" t="s">
        <v>567</v>
      </c>
      <c r="B234" s="748" t="s">
        <v>568</v>
      </c>
      <c r="C234" s="749" t="s">
        <v>580</v>
      </c>
      <c r="D234" s="750" t="s">
        <v>581</v>
      </c>
      <c r="E234" s="751">
        <v>50113001</v>
      </c>
      <c r="F234" s="750" t="s">
        <v>591</v>
      </c>
      <c r="G234" s="749" t="s">
        <v>592</v>
      </c>
      <c r="H234" s="749">
        <v>849254</v>
      </c>
      <c r="I234" s="749">
        <v>155780</v>
      </c>
      <c r="J234" s="749" t="s">
        <v>984</v>
      </c>
      <c r="K234" s="749" t="s">
        <v>655</v>
      </c>
      <c r="L234" s="752">
        <v>26.070000000000004</v>
      </c>
      <c r="M234" s="752">
        <v>1</v>
      </c>
      <c r="N234" s="753">
        <v>26.070000000000004</v>
      </c>
    </row>
    <row r="235" spans="1:14" ht="14.45" customHeight="1" x14ac:dyDescent="0.2">
      <c r="A235" s="747" t="s">
        <v>567</v>
      </c>
      <c r="B235" s="748" t="s">
        <v>568</v>
      </c>
      <c r="C235" s="749" t="s">
        <v>580</v>
      </c>
      <c r="D235" s="750" t="s">
        <v>581</v>
      </c>
      <c r="E235" s="751">
        <v>50113001</v>
      </c>
      <c r="F235" s="750" t="s">
        <v>591</v>
      </c>
      <c r="G235" s="749" t="s">
        <v>599</v>
      </c>
      <c r="H235" s="749">
        <v>183730</v>
      </c>
      <c r="I235" s="749">
        <v>215914</v>
      </c>
      <c r="J235" s="749" t="s">
        <v>987</v>
      </c>
      <c r="K235" s="749" t="s">
        <v>988</v>
      </c>
      <c r="L235" s="752">
        <v>54.469999999999992</v>
      </c>
      <c r="M235" s="752">
        <v>2</v>
      </c>
      <c r="N235" s="753">
        <v>108.93999999999998</v>
      </c>
    </row>
    <row r="236" spans="1:14" ht="14.45" customHeight="1" x14ac:dyDescent="0.2">
      <c r="A236" s="747" t="s">
        <v>567</v>
      </c>
      <c r="B236" s="748" t="s">
        <v>568</v>
      </c>
      <c r="C236" s="749" t="s">
        <v>580</v>
      </c>
      <c r="D236" s="750" t="s">
        <v>581</v>
      </c>
      <c r="E236" s="751">
        <v>50113001</v>
      </c>
      <c r="F236" s="750" t="s">
        <v>591</v>
      </c>
      <c r="G236" s="749" t="s">
        <v>592</v>
      </c>
      <c r="H236" s="749">
        <v>158249</v>
      </c>
      <c r="I236" s="749">
        <v>58249</v>
      </c>
      <c r="J236" s="749" t="s">
        <v>989</v>
      </c>
      <c r="K236" s="749" t="s">
        <v>569</v>
      </c>
      <c r="L236" s="752">
        <v>249.06</v>
      </c>
      <c r="M236" s="752">
        <v>5</v>
      </c>
      <c r="N236" s="753">
        <v>1245.3</v>
      </c>
    </row>
    <row r="237" spans="1:14" ht="14.45" customHeight="1" x14ac:dyDescent="0.2">
      <c r="A237" s="747" t="s">
        <v>567</v>
      </c>
      <c r="B237" s="748" t="s">
        <v>568</v>
      </c>
      <c r="C237" s="749" t="s">
        <v>580</v>
      </c>
      <c r="D237" s="750" t="s">
        <v>581</v>
      </c>
      <c r="E237" s="751">
        <v>50113001</v>
      </c>
      <c r="F237" s="750" t="s">
        <v>591</v>
      </c>
      <c r="G237" s="749" t="s">
        <v>592</v>
      </c>
      <c r="H237" s="749">
        <v>223137</v>
      </c>
      <c r="I237" s="749">
        <v>223137</v>
      </c>
      <c r="J237" s="749" t="s">
        <v>990</v>
      </c>
      <c r="K237" s="749" t="s">
        <v>991</v>
      </c>
      <c r="L237" s="752">
        <v>122.64000000000004</v>
      </c>
      <c r="M237" s="752">
        <v>3</v>
      </c>
      <c r="N237" s="753">
        <v>367.92000000000013</v>
      </c>
    </row>
    <row r="238" spans="1:14" ht="14.45" customHeight="1" x14ac:dyDescent="0.2">
      <c r="A238" s="747" t="s">
        <v>567</v>
      </c>
      <c r="B238" s="748" t="s">
        <v>568</v>
      </c>
      <c r="C238" s="749" t="s">
        <v>580</v>
      </c>
      <c r="D238" s="750" t="s">
        <v>581</v>
      </c>
      <c r="E238" s="751">
        <v>50113001</v>
      </c>
      <c r="F238" s="750" t="s">
        <v>591</v>
      </c>
      <c r="G238" s="749" t="s">
        <v>592</v>
      </c>
      <c r="H238" s="749">
        <v>223136</v>
      </c>
      <c r="I238" s="749">
        <v>223136</v>
      </c>
      <c r="J238" s="749" t="s">
        <v>990</v>
      </c>
      <c r="K238" s="749" t="s">
        <v>992</v>
      </c>
      <c r="L238" s="752">
        <v>78.53</v>
      </c>
      <c r="M238" s="752">
        <v>2</v>
      </c>
      <c r="N238" s="753">
        <v>157.06</v>
      </c>
    </row>
    <row r="239" spans="1:14" ht="14.45" customHeight="1" x14ac:dyDescent="0.2">
      <c r="A239" s="747" t="s">
        <v>567</v>
      </c>
      <c r="B239" s="748" t="s">
        <v>568</v>
      </c>
      <c r="C239" s="749" t="s">
        <v>580</v>
      </c>
      <c r="D239" s="750" t="s">
        <v>581</v>
      </c>
      <c r="E239" s="751">
        <v>50113001</v>
      </c>
      <c r="F239" s="750" t="s">
        <v>591</v>
      </c>
      <c r="G239" s="749" t="s">
        <v>592</v>
      </c>
      <c r="H239" s="749">
        <v>102539</v>
      </c>
      <c r="I239" s="749">
        <v>2539</v>
      </c>
      <c r="J239" s="749" t="s">
        <v>993</v>
      </c>
      <c r="K239" s="749" t="s">
        <v>994</v>
      </c>
      <c r="L239" s="752">
        <v>52.585000000000008</v>
      </c>
      <c r="M239" s="752">
        <v>8</v>
      </c>
      <c r="N239" s="753">
        <v>420.68000000000006</v>
      </c>
    </row>
    <row r="240" spans="1:14" ht="14.45" customHeight="1" x14ac:dyDescent="0.2">
      <c r="A240" s="747" t="s">
        <v>567</v>
      </c>
      <c r="B240" s="748" t="s">
        <v>568</v>
      </c>
      <c r="C240" s="749" t="s">
        <v>580</v>
      </c>
      <c r="D240" s="750" t="s">
        <v>581</v>
      </c>
      <c r="E240" s="751">
        <v>50113001</v>
      </c>
      <c r="F240" s="750" t="s">
        <v>591</v>
      </c>
      <c r="G240" s="749" t="s">
        <v>592</v>
      </c>
      <c r="H240" s="749">
        <v>102537</v>
      </c>
      <c r="I240" s="749">
        <v>2537</v>
      </c>
      <c r="J240" s="749" t="s">
        <v>993</v>
      </c>
      <c r="K240" s="749" t="s">
        <v>995</v>
      </c>
      <c r="L240" s="752">
        <v>38.349999999999994</v>
      </c>
      <c r="M240" s="752">
        <v>2</v>
      </c>
      <c r="N240" s="753">
        <v>76.699999999999989</v>
      </c>
    </row>
    <row r="241" spans="1:14" ht="14.45" customHeight="1" x14ac:dyDescent="0.2">
      <c r="A241" s="747" t="s">
        <v>567</v>
      </c>
      <c r="B241" s="748" t="s">
        <v>568</v>
      </c>
      <c r="C241" s="749" t="s">
        <v>580</v>
      </c>
      <c r="D241" s="750" t="s">
        <v>581</v>
      </c>
      <c r="E241" s="751">
        <v>50113001</v>
      </c>
      <c r="F241" s="750" t="s">
        <v>591</v>
      </c>
      <c r="G241" s="749" t="s">
        <v>592</v>
      </c>
      <c r="H241" s="749">
        <v>215605</v>
      </c>
      <c r="I241" s="749">
        <v>215605</v>
      </c>
      <c r="J241" s="749" t="s">
        <v>996</v>
      </c>
      <c r="K241" s="749" t="s">
        <v>997</v>
      </c>
      <c r="L241" s="752">
        <v>28.2948275862069</v>
      </c>
      <c r="M241" s="752">
        <v>29</v>
      </c>
      <c r="N241" s="753">
        <v>820.55000000000007</v>
      </c>
    </row>
    <row r="242" spans="1:14" ht="14.45" customHeight="1" x14ac:dyDescent="0.2">
      <c r="A242" s="747" t="s">
        <v>567</v>
      </c>
      <c r="B242" s="748" t="s">
        <v>568</v>
      </c>
      <c r="C242" s="749" t="s">
        <v>580</v>
      </c>
      <c r="D242" s="750" t="s">
        <v>581</v>
      </c>
      <c r="E242" s="751">
        <v>50113001</v>
      </c>
      <c r="F242" s="750" t="s">
        <v>591</v>
      </c>
      <c r="G242" s="749" t="s">
        <v>592</v>
      </c>
      <c r="H242" s="749">
        <v>125366</v>
      </c>
      <c r="I242" s="749">
        <v>25366</v>
      </c>
      <c r="J242" s="749" t="s">
        <v>996</v>
      </c>
      <c r="K242" s="749" t="s">
        <v>998</v>
      </c>
      <c r="L242" s="752">
        <v>71.862857142857152</v>
      </c>
      <c r="M242" s="752">
        <v>7</v>
      </c>
      <c r="N242" s="753">
        <v>503.04</v>
      </c>
    </row>
    <row r="243" spans="1:14" ht="14.45" customHeight="1" x14ac:dyDescent="0.2">
      <c r="A243" s="747" t="s">
        <v>567</v>
      </c>
      <c r="B243" s="748" t="s">
        <v>568</v>
      </c>
      <c r="C243" s="749" t="s">
        <v>580</v>
      </c>
      <c r="D243" s="750" t="s">
        <v>581</v>
      </c>
      <c r="E243" s="751">
        <v>50113001</v>
      </c>
      <c r="F243" s="750" t="s">
        <v>591</v>
      </c>
      <c r="G243" s="749" t="s">
        <v>592</v>
      </c>
      <c r="H243" s="749">
        <v>193746</v>
      </c>
      <c r="I243" s="749">
        <v>93746</v>
      </c>
      <c r="J243" s="749" t="s">
        <v>999</v>
      </c>
      <c r="K243" s="749" t="s">
        <v>1000</v>
      </c>
      <c r="L243" s="752">
        <v>366.22000000000008</v>
      </c>
      <c r="M243" s="752">
        <v>1</v>
      </c>
      <c r="N243" s="753">
        <v>366.22000000000008</v>
      </c>
    </row>
    <row r="244" spans="1:14" ht="14.45" customHeight="1" x14ac:dyDescent="0.2">
      <c r="A244" s="747" t="s">
        <v>567</v>
      </c>
      <c r="B244" s="748" t="s">
        <v>568</v>
      </c>
      <c r="C244" s="749" t="s">
        <v>580</v>
      </c>
      <c r="D244" s="750" t="s">
        <v>581</v>
      </c>
      <c r="E244" s="751">
        <v>50113001</v>
      </c>
      <c r="F244" s="750" t="s">
        <v>591</v>
      </c>
      <c r="G244" s="749" t="s">
        <v>592</v>
      </c>
      <c r="H244" s="749">
        <v>849045</v>
      </c>
      <c r="I244" s="749">
        <v>155938</v>
      </c>
      <c r="J244" s="749" t="s">
        <v>1001</v>
      </c>
      <c r="K244" s="749" t="s">
        <v>1002</v>
      </c>
      <c r="L244" s="752">
        <v>178.64999999999998</v>
      </c>
      <c r="M244" s="752">
        <v>1</v>
      </c>
      <c r="N244" s="753">
        <v>178.64999999999998</v>
      </c>
    </row>
    <row r="245" spans="1:14" ht="14.45" customHeight="1" x14ac:dyDescent="0.2">
      <c r="A245" s="747" t="s">
        <v>567</v>
      </c>
      <c r="B245" s="748" t="s">
        <v>568</v>
      </c>
      <c r="C245" s="749" t="s">
        <v>580</v>
      </c>
      <c r="D245" s="750" t="s">
        <v>581</v>
      </c>
      <c r="E245" s="751">
        <v>50113001</v>
      </c>
      <c r="F245" s="750" t="s">
        <v>591</v>
      </c>
      <c r="G245" s="749" t="s">
        <v>592</v>
      </c>
      <c r="H245" s="749">
        <v>159746</v>
      </c>
      <c r="I245" s="749">
        <v>0</v>
      </c>
      <c r="J245" s="749" t="s">
        <v>1003</v>
      </c>
      <c r="K245" s="749" t="s">
        <v>1004</v>
      </c>
      <c r="L245" s="752">
        <v>26.346666666666664</v>
      </c>
      <c r="M245" s="752">
        <v>3</v>
      </c>
      <c r="N245" s="753">
        <v>79.039999999999992</v>
      </c>
    </row>
    <row r="246" spans="1:14" ht="14.45" customHeight="1" x14ac:dyDescent="0.2">
      <c r="A246" s="747" t="s">
        <v>567</v>
      </c>
      <c r="B246" s="748" t="s">
        <v>568</v>
      </c>
      <c r="C246" s="749" t="s">
        <v>580</v>
      </c>
      <c r="D246" s="750" t="s">
        <v>581</v>
      </c>
      <c r="E246" s="751">
        <v>50113001</v>
      </c>
      <c r="F246" s="750" t="s">
        <v>591</v>
      </c>
      <c r="G246" s="749" t="s">
        <v>599</v>
      </c>
      <c r="H246" s="749">
        <v>845593</v>
      </c>
      <c r="I246" s="749">
        <v>100304</v>
      </c>
      <c r="J246" s="749" t="s">
        <v>1005</v>
      </c>
      <c r="K246" s="749" t="s">
        <v>1006</v>
      </c>
      <c r="L246" s="752">
        <v>39.380000000000003</v>
      </c>
      <c r="M246" s="752">
        <v>1</v>
      </c>
      <c r="N246" s="753">
        <v>39.380000000000003</v>
      </c>
    </row>
    <row r="247" spans="1:14" ht="14.45" customHeight="1" x14ac:dyDescent="0.2">
      <c r="A247" s="747" t="s">
        <v>567</v>
      </c>
      <c r="B247" s="748" t="s">
        <v>568</v>
      </c>
      <c r="C247" s="749" t="s">
        <v>580</v>
      </c>
      <c r="D247" s="750" t="s">
        <v>581</v>
      </c>
      <c r="E247" s="751">
        <v>50113001</v>
      </c>
      <c r="F247" s="750" t="s">
        <v>591</v>
      </c>
      <c r="G247" s="749" t="s">
        <v>599</v>
      </c>
      <c r="H247" s="749">
        <v>100308</v>
      </c>
      <c r="I247" s="749">
        <v>100308</v>
      </c>
      <c r="J247" s="749" t="s">
        <v>1005</v>
      </c>
      <c r="K247" s="749" t="s">
        <v>1007</v>
      </c>
      <c r="L247" s="752">
        <v>40.38000000000001</v>
      </c>
      <c r="M247" s="752">
        <v>1</v>
      </c>
      <c r="N247" s="753">
        <v>40.38000000000001</v>
      </c>
    </row>
    <row r="248" spans="1:14" ht="14.45" customHeight="1" x14ac:dyDescent="0.2">
      <c r="A248" s="747" t="s">
        <v>567</v>
      </c>
      <c r="B248" s="748" t="s">
        <v>568</v>
      </c>
      <c r="C248" s="749" t="s">
        <v>580</v>
      </c>
      <c r="D248" s="750" t="s">
        <v>581</v>
      </c>
      <c r="E248" s="751">
        <v>50113001</v>
      </c>
      <c r="F248" s="750" t="s">
        <v>591</v>
      </c>
      <c r="G248" s="749" t="s">
        <v>592</v>
      </c>
      <c r="H248" s="749">
        <v>125592</v>
      </c>
      <c r="I248" s="749">
        <v>25592</v>
      </c>
      <c r="J248" s="749" t="s">
        <v>1008</v>
      </c>
      <c r="K248" s="749" t="s">
        <v>1009</v>
      </c>
      <c r="L248" s="752">
        <v>538.25999999999988</v>
      </c>
      <c r="M248" s="752">
        <v>1</v>
      </c>
      <c r="N248" s="753">
        <v>538.25999999999988</v>
      </c>
    </row>
    <row r="249" spans="1:14" ht="14.45" customHeight="1" x14ac:dyDescent="0.2">
      <c r="A249" s="747" t="s">
        <v>567</v>
      </c>
      <c r="B249" s="748" t="s">
        <v>568</v>
      </c>
      <c r="C249" s="749" t="s">
        <v>580</v>
      </c>
      <c r="D249" s="750" t="s">
        <v>581</v>
      </c>
      <c r="E249" s="751">
        <v>50113001</v>
      </c>
      <c r="F249" s="750" t="s">
        <v>591</v>
      </c>
      <c r="G249" s="749" t="s">
        <v>592</v>
      </c>
      <c r="H249" s="749">
        <v>214355</v>
      </c>
      <c r="I249" s="749">
        <v>214355</v>
      </c>
      <c r="J249" s="749" t="s">
        <v>1010</v>
      </c>
      <c r="K249" s="749" t="s">
        <v>1011</v>
      </c>
      <c r="L249" s="752">
        <v>215.18</v>
      </c>
      <c r="M249" s="752">
        <v>4</v>
      </c>
      <c r="N249" s="753">
        <v>860.72</v>
      </c>
    </row>
    <row r="250" spans="1:14" ht="14.45" customHeight="1" x14ac:dyDescent="0.2">
      <c r="A250" s="747" t="s">
        <v>567</v>
      </c>
      <c r="B250" s="748" t="s">
        <v>568</v>
      </c>
      <c r="C250" s="749" t="s">
        <v>580</v>
      </c>
      <c r="D250" s="750" t="s">
        <v>581</v>
      </c>
      <c r="E250" s="751">
        <v>50113001</v>
      </c>
      <c r="F250" s="750" t="s">
        <v>591</v>
      </c>
      <c r="G250" s="749" t="s">
        <v>569</v>
      </c>
      <c r="H250" s="749">
        <v>219875</v>
      </c>
      <c r="I250" s="749">
        <v>219875</v>
      </c>
      <c r="J250" s="749" t="s">
        <v>1012</v>
      </c>
      <c r="K250" s="749" t="s">
        <v>1013</v>
      </c>
      <c r="L250" s="752">
        <v>490.83000000000004</v>
      </c>
      <c r="M250" s="752">
        <v>2</v>
      </c>
      <c r="N250" s="753">
        <v>981.66000000000008</v>
      </c>
    </row>
    <row r="251" spans="1:14" ht="14.45" customHeight="1" x14ac:dyDescent="0.2">
      <c r="A251" s="747" t="s">
        <v>567</v>
      </c>
      <c r="B251" s="748" t="s">
        <v>568</v>
      </c>
      <c r="C251" s="749" t="s">
        <v>580</v>
      </c>
      <c r="D251" s="750" t="s">
        <v>581</v>
      </c>
      <c r="E251" s="751">
        <v>50113001</v>
      </c>
      <c r="F251" s="750" t="s">
        <v>591</v>
      </c>
      <c r="G251" s="749" t="s">
        <v>592</v>
      </c>
      <c r="H251" s="749">
        <v>219877</v>
      </c>
      <c r="I251" s="749">
        <v>219877</v>
      </c>
      <c r="J251" s="749" t="s">
        <v>1014</v>
      </c>
      <c r="K251" s="749" t="s">
        <v>1015</v>
      </c>
      <c r="L251" s="752">
        <v>1118.4524999999999</v>
      </c>
      <c r="M251" s="752">
        <v>4</v>
      </c>
      <c r="N251" s="753">
        <v>4473.8099999999995</v>
      </c>
    </row>
    <row r="252" spans="1:14" ht="14.45" customHeight="1" x14ac:dyDescent="0.2">
      <c r="A252" s="747" t="s">
        <v>567</v>
      </c>
      <c r="B252" s="748" t="s">
        <v>568</v>
      </c>
      <c r="C252" s="749" t="s">
        <v>580</v>
      </c>
      <c r="D252" s="750" t="s">
        <v>581</v>
      </c>
      <c r="E252" s="751">
        <v>50113001</v>
      </c>
      <c r="F252" s="750" t="s">
        <v>591</v>
      </c>
      <c r="G252" s="749" t="s">
        <v>592</v>
      </c>
      <c r="H252" s="749">
        <v>993276</v>
      </c>
      <c r="I252" s="749">
        <v>0</v>
      </c>
      <c r="J252" s="749" t="s">
        <v>1016</v>
      </c>
      <c r="K252" s="749" t="s">
        <v>569</v>
      </c>
      <c r="L252" s="752">
        <v>226.88</v>
      </c>
      <c r="M252" s="752">
        <v>2</v>
      </c>
      <c r="N252" s="753">
        <v>453.76</v>
      </c>
    </row>
    <row r="253" spans="1:14" ht="14.45" customHeight="1" x14ac:dyDescent="0.2">
      <c r="A253" s="747" t="s">
        <v>567</v>
      </c>
      <c r="B253" s="748" t="s">
        <v>568</v>
      </c>
      <c r="C253" s="749" t="s">
        <v>580</v>
      </c>
      <c r="D253" s="750" t="s">
        <v>581</v>
      </c>
      <c r="E253" s="751">
        <v>50113001</v>
      </c>
      <c r="F253" s="750" t="s">
        <v>591</v>
      </c>
      <c r="G253" s="749" t="s">
        <v>592</v>
      </c>
      <c r="H253" s="749">
        <v>100168</v>
      </c>
      <c r="I253" s="749">
        <v>168</v>
      </c>
      <c r="J253" s="749" t="s">
        <v>1017</v>
      </c>
      <c r="K253" s="749" t="s">
        <v>1018</v>
      </c>
      <c r="L253" s="752">
        <v>43.1</v>
      </c>
      <c r="M253" s="752">
        <v>2</v>
      </c>
      <c r="N253" s="753">
        <v>86.2</v>
      </c>
    </row>
    <row r="254" spans="1:14" ht="14.45" customHeight="1" x14ac:dyDescent="0.2">
      <c r="A254" s="747" t="s">
        <v>567</v>
      </c>
      <c r="B254" s="748" t="s">
        <v>568</v>
      </c>
      <c r="C254" s="749" t="s">
        <v>580</v>
      </c>
      <c r="D254" s="750" t="s">
        <v>581</v>
      </c>
      <c r="E254" s="751">
        <v>50113001</v>
      </c>
      <c r="F254" s="750" t="s">
        <v>591</v>
      </c>
      <c r="G254" s="749" t="s">
        <v>592</v>
      </c>
      <c r="H254" s="749">
        <v>224464</v>
      </c>
      <c r="I254" s="749">
        <v>224464</v>
      </c>
      <c r="J254" s="749" t="s">
        <v>1019</v>
      </c>
      <c r="K254" s="749" t="s">
        <v>1020</v>
      </c>
      <c r="L254" s="752">
        <v>31.67</v>
      </c>
      <c r="M254" s="752">
        <v>2</v>
      </c>
      <c r="N254" s="753">
        <v>63.34</v>
      </c>
    </row>
    <row r="255" spans="1:14" ht="14.45" customHeight="1" x14ac:dyDescent="0.2">
      <c r="A255" s="747" t="s">
        <v>567</v>
      </c>
      <c r="B255" s="748" t="s">
        <v>568</v>
      </c>
      <c r="C255" s="749" t="s">
        <v>580</v>
      </c>
      <c r="D255" s="750" t="s">
        <v>581</v>
      </c>
      <c r="E255" s="751">
        <v>50113001</v>
      </c>
      <c r="F255" s="750" t="s">
        <v>591</v>
      </c>
      <c r="G255" s="749" t="s">
        <v>592</v>
      </c>
      <c r="H255" s="749">
        <v>223200</v>
      </c>
      <c r="I255" s="749">
        <v>223200</v>
      </c>
      <c r="J255" s="749" t="s">
        <v>1021</v>
      </c>
      <c r="K255" s="749" t="s">
        <v>1022</v>
      </c>
      <c r="L255" s="752">
        <v>148.87</v>
      </c>
      <c r="M255" s="752">
        <v>2</v>
      </c>
      <c r="N255" s="753">
        <v>297.74</v>
      </c>
    </row>
    <row r="256" spans="1:14" ht="14.45" customHeight="1" x14ac:dyDescent="0.2">
      <c r="A256" s="747" t="s">
        <v>567</v>
      </c>
      <c r="B256" s="748" t="s">
        <v>568</v>
      </c>
      <c r="C256" s="749" t="s">
        <v>580</v>
      </c>
      <c r="D256" s="750" t="s">
        <v>581</v>
      </c>
      <c r="E256" s="751">
        <v>50113001</v>
      </c>
      <c r="F256" s="750" t="s">
        <v>591</v>
      </c>
      <c r="G256" s="749" t="s">
        <v>592</v>
      </c>
      <c r="H256" s="749">
        <v>395164</v>
      </c>
      <c r="I256" s="749">
        <v>0</v>
      </c>
      <c r="J256" s="749" t="s">
        <v>1023</v>
      </c>
      <c r="K256" s="749" t="s">
        <v>569</v>
      </c>
      <c r="L256" s="752">
        <v>412.05999999999995</v>
      </c>
      <c r="M256" s="752">
        <v>2</v>
      </c>
      <c r="N256" s="753">
        <v>824.11999999999989</v>
      </c>
    </row>
    <row r="257" spans="1:14" ht="14.45" customHeight="1" x14ac:dyDescent="0.2">
      <c r="A257" s="747" t="s">
        <v>567</v>
      </c>
      <c r="B257" s="748" t="s">
        <v>568</v>
      </c>
      <c r="C257" s="749" t="s">
        <v>580</v>
      </c>
      <c r="D257" s="750" t="s">
        <v>581</v>
      </c>
      <c r="E257" s="751">
        <v>50113001</v>
      </c>
      <c r="F257" s="750" t="s">
        <v>591</v>
      </c>
      <c r="G257" s="749" t="s">
        <v>592</v>
      </c>
      <c r="H257" s="749">
        <v>842703</v>
      </c>
      <c r="I257" s="749">
        <v>0</v>
      </c>
      <c r="J257" s="749" t="s">
        <v>1024</v>
      </c>
      <c r="K257" s="749" t="s">
        <v>569</v>
      </c>
      <c r="L257" s="752">
        <v>49.89</v>
      </c>
      <c r="M257" s="752">
        <v>1</v>
      </c>
      <c r="N257" s="753">
        <v>49.89</v>
      </c>
    </row>
    <row r="258" spans="1:14" ht="14.45" customHeight="1" x14ac:dyDescent="0.2">
      <c r="A258" s="747" t="s">
        <v>567</v>
      </c>
      <c r="B258" s="748" t="s">
        <v>568</v>
      </c>
      <c r="C258" s="749" t="s">
        <v>580</v>
      </c>
      <c r="D258" s="750" t="s">
        <v>581</v>
      </c>
      <c r="E258" s="751">
        <v>50113001</v>
      </c>
      <c r="F258" s="750" t="s">
        <v>591</v>
      </c>
      <c r="G258" s="749" t="s">
        <v>592</v>
      </c>
      <c r="H258" s="749">
        <v>51367</v>
      </c>
      <c r="I258" s="749">
        <v>51367</v>
      </c>
      <c r="J258" s="749" t="s">
        <v>1025</v>
      </c>
      <c r="K258" s="749" t="s">
        <v>1026</v>
      </c>
      <c r="L258" s="752">
        <v>92.95</v>
      </c>
      <c r="M258" s="752">
        <v>20</v>
      </c>
      <c r="N258" s="753">
        <v>1859</v>
      </c>
    </row>
    <row r="259" spans="1:14" ht="14.45" customHeight="1" x14ac:dyDescent="0.2">
      <c r="A259" s="747" t="s">
        <v>567</v>
      </c>
      <c r="B259" s="748" t="s">
        <v>568</v>
      </c>
      <c r="C259" s="749" t="s">
        <v>580</v>
      </c>
      <c r="D259" s="750" t="s">
        <v>581</v>
      </c>
      <c r="E259" s="751">
        <v>50113001</v>
      </c>
      <c r="F259" s="750" t="s">
        <v>591</v>
      </c>
      <c r="G259" s="749" t="s">
        <v>592</v>
      </c>
      <c r="H259" s="749">
        <v>51366</v>
      </c>
      <c r="I259" s="749">
        <v>51366</v>
      </c>
      <c r="J259" s="749" t="s">
        <v>1025</v>
      </c>
      <c r="K259" s="749" t="s">
        <v>1027</v>
      </c>
      <c r="L259" s="752">
        <v>171.59999999999994</v>
      </c>
      <c r="M259" s="752">
        <v>180</v>
      </c>
      <c r="N259" s="753">
        <v>30887.999999999989</v>
      </c>
    </row>
    <row r="260" spans="1:14" ht="14.45" customHeight="1" x14ac:dyDescent="0.2">
      <c r="A260" s="747" t="s">
        <v>567</v>
      </c>
      <c r="B260" s="748" t="s">
        <v>568</v>
      </c>
      <c r="C260" s="749" t="s">
        <v>580</v>
      </c>
      <c r="D260" s="750" t="s">
        <v>581</v>
      </c>
      <c r="E260" s="751">
        <v>50113001</v>
      </c>
      <c r="F260" s="750" t="s">
        <v>591</v>
      </c>
      <c r="G260" s="749" t="s">
        <v>592</v>
      </c>
      <c r="H260" s="749">
        <v>51383</v>
      </c>
      <c r="I260" s="749">
        <v>51383</v>
      </c>
      <c r="J260" s="749" t="s">
        <v>1025</v>
      </c>
      <c r="K260" s="749" t="s">
        <v>1028</v>
      </c>
      <c r="L260" s="752">
        <v>93.5</v>
      </c>
      <c r="M260" s="752">
        <v>7</v>
      </c>
      <c r="N260" s="753">
        <v>654.5</v>
      </c>
    </row>
    <row r="261" spans="1:14" ht="14.45" customHeight="1" x14ac:dyDescent="0.2">
      <c r="A261" s="747" t="s">
        <v>567</v>
      </c>
      <c r="B261" s="748" t="s">
        <v>568</v>
      </c>
      <c r="C261" s="749" t="s">
        <v>580</v>
      </c>
      <c r="D261" s="750" t="s">
        <v>581</v>
      </c>
      <c r="E261" s="751">
        <v>50113001</v>
      </c>
      <c r="F261" s="750" t="s">
        <v>591</v>
      </c>
      <c r="G261" s="749" t="s">
        <v>592</v>
      </c>
      <c r="H261" s="749">
        <v>51384</v>
      </c>
      <c r="I261" s="749">
        <v>51384</v>
      </c>
      <c r="J261" s="749" t="s">
        <v>1025</v>
      </c>
      <c r="K261" s="749" t="s">
        <v>1029</v>
      </c>
      <c r="L261" s="752">
        <v>192.50000000000006</v>
      </c>
      <c r="M261" s="752">
        <v>5</v>
      </c>
      <c r="N261" s="753">
        <v>962.50000000000023</v>
      </c>
    </row>
    <row r="262" spans="1:14" ht="14.45" customHeight="1" x14ac:dyDescent="0.2">
      <c r="A262" s="747" t="s">
        <v>567</v>
      </c>
      <c r="B262" s="748" t="s">
        <v>568</v>
      </c>
      <c r="C262" s="749" t="s">
        <v>580</v>
      </c>
      <c r="D262" s="750" t="s">
        <v>581</v>
      </c>
      <c r="E262" s="751">
        <v>50113001</v>
      </c>
      <c r="F262" s="750" t="s">
        <v>591</v>
      </c>
      <c r="G262" s="749" t="s">
        <v>592</v>
      </c>
      <c r="H262" s="749">
        <v>175433</v>
      </c>
      <c r="I262" s="749">
        <v>75433</v>
      </c>
      <c r="J262" s="749" t="s">
        <v>1030</v>
      </c>
      <c r="K262" s="749" t="s">
        <v>1031</v>
      </c>
      <c r="L262" s="752">
        <v>32.859999999999992</v>
      </c>
      <c r="M262" s="752">
        <v>1</v>
      </c>
      <c r="N262" s="753">
        <v>32.859999999999992</v>
      </c>
    </row>
    <row r="263" spans="1:14" ht="14.45" customHeight="1" x14ac:dyDescent="0.2">
      <c r="A263" s="747" t="s">
        <v>567</v>
      </c>
      <c r="B263" s="748" t="s">
        <v>568</v>
      </c>
      <c r="C263" s="749" t="s">
        <v>580</v>
      </c>
      <c r="D263" s="750" t="s">
        <v>581</v>
      </c>
      <c r="E263" s="751">
        <v>50113001</v>
      </c>
      <c r="F263" s="750" t="s">
        <v>591</v>
      </c>
      <c r="G263" s="749" t="s">
        <v>592</v>
      </c>
      <c r="H263" s="749">
        <v>229969</v>
      </c>
      <c r="I263" s="749">
        <v>229969</v>
      </c>
      <c r="J263" s="749" t="s">
        <v>1032</v>
      </c>
      <c r="K263" s="749" t="s">
        <v>1033</v>
      </c>
      <c r="L263" s="752">
        <v>33.39</v>
      </c>
      <c r="M263" s="752">
        <v>1</v>
      </c>
      <c r="N263" s="753">
        <v>33.39</v>
      </c>
    </row>
    <row r="264" spans="1:14" ht="14.45" customHeight="1" x14ac:dyDescent="0.2">
      <c r="A264" s="747" t="s">
        <v>567</v>
      </c>
      <c r="B264" s="748" t="s">
        <v>568</v>
      </c>
      <c r="C264" s="749" t="s">
        <v>580</v>
      </c>
      <c r="D264" s="750" t="s">
        <v>581</v>
      </c>
      <c r="E264" s="751">
        <v>50113001</v>
      </c>
      <c r="F264" s="750" t="s">
        <v>591</v>
      </c>
      <c r="G264" s="749" t="s">
        <v>592</v>
      </c>
      <c r="H264" s="749">
        <v>207897</v>
      </c>
      <c r="I264" s="749">
        <v>207897</v>
      </c>
      <c r="J264" s="749" t="s">
        <v>1034</v>
      </c>
      <c r="K264" s="749" t="s">
        <v>1035</v>
      </c>
      <c r="L264" s="752">
        <v>44.735000000000014</v>
      </c>
      <c r="M264" s="752">
        <v>6</v>
      </c>
      <c r="N264" s="753">
        <v>268.41000000000008</v>
      </c>
    </row>
    <row r="265" spans="1:14" ht="14.45" customHeight="1" x14ac:dyDescent="0.2">
      <c r="A265" s="747" t="s">
        <v>567</v>
      </c>
      <c r="B265" s="748" t="s">
        <v>568</v>
      </c>
      <c r="C265" s="749" t="s">
        <v>580</v>
      </c>
      <c r="D265" s="750" t="s">
        <v>581</v>
      </c>
      <c r="E265" s="751">
        <v>50113001</v>
      </c>
      <c r="F265" s="750" t="s">
        <v>591</v>
      </c>
      <c r="G265" s="749" t="s">
        <v>592</v>
      </c>
      <c r="H265" s="749">
        <v>207899</v>
      </c>
      <c r="I265" s="749">
        <v>207899</v>
      </c>
      <c r="J265" s="749" t="s">
        <v>1034</v>
      </c>
      <c r="K265" s="749" t="s">
        <v>1036</v>
      </c>
      <c r="L265" s="752">
        <v>66.919999999999973</v>
      </c>
      <c r="M265" s="752">
        <v>3</v>
      </c>
      <c r="N265" s="753">
        <v>200.75999999999993</v>
      </c>
    </row>
    <row r="266" spans="1:14" ht="14.45" customHeight="1" x14ac:dyDescent="0.2">
      <c r="A266" s="747" t="s">
        <v>567</v>
      </c>
      <c r="B266" s="748" t="s">
        <v>568</v>
      </c>
      <c r="C266" s="749" t="s">
        <v>580</v>
      </c>
      <c r="D266" s="750" t="s">
        <v>581</v>
      </c>
      <c r="E266" s="751">
        <v>50113001</v>
      </c>
      <c r="F266" s="750" t="s">
        <v>591</v>
      </c>
      <c r="G266" s="749" t="s">
        <v>592</v>
      </c>
      <c r="H266" s="749">
        <v>395036</v>
      </c>
      <c r="I266" s="749">
        <v>180794</v>
      </c>
      <c r="J266" s="749" t="s">
        <v>1037</v>
      </c>
      <c r="K266" s="749" t="s">
        <v>925</v>
      </c>
      <c r="L266" s="752">
        <v>190.21</v>
      </c>
      <c r="M266" s="752">
        <v>1</v>
      </c>
      <c r="N266" s="753">
        <v>190.21</v>
      </c>
    </row>
    <row r="267" spans="1:14" ht="14.45" customHeight="1" x14ac:dyDescent="0.2">
      <c r="A267" s="747" t="s">
        <v>567</v>
      </c>
      <c r="B267" s="748" t="s">
        <v>568</v>
      </c>
      <c r="C267" s="749" t="s">
        <v>580</v>
      </c>
      <c r="D267" s="750" t="s">
        <v>581</v>
      </c>
      <c r="E267" s="751">
        <v>50113001</v>
      </c>
      <c r="F267" s="750" t="s">
        <v>591</v>
      </c>
      <c r="G267" s="749" t="s">
        <v>592</v>
      </c>
      <c r="H267" s="749">
        <v>157608</v>
      </c>
      <c r="I267" s="749">
        <v>57608</v>
      </c>
      <c r="J267" s="749" t="s">
        <v>1038</v>
      </c>
      <c r="K267" s="749" t="s">
        <v>1039</v>
      </c>
      <c r="L267" s="752">
        <v>100.24999999999999</v>
      </c>
      <c r="M267" s="752">
        <v>2</v>
      </c>
      <c r="N267" s="753">
        <v>200.49999999999997</v>
      </c>
    </row>
    <row r="268" spans="1:14" ht="14.45" customHeight="1" x14ac:dyDescent="0.2">
      <c r="A268" s="747" t="s">
        <v>567</v>
      </c>
      <c r="B268" s="748" t="s">
        <v>568</v>
      </c>
      <c r="C268" s="749" t="s">
        <v>580</v>
      </c>
      <c r="D268" s="750" t="s">
        <v>581</v>
      </c>
      <c r="E268" s="751">
        <v>50113001</v>
      </c>
      <c r="F268" s="750" t="s">
        <v>591</v>
      </c>
      <c r="G268" s="749" t="s">
        <v>592</v>
      </c>
      <c r="H268" s="749">
        <v>850638</v>
      </c>
      <c r="I268" s="749">
        <v>500886</v>
      </c>
      <c r="J268" s="749" t="s">
        <v>1040</v>
      </c>
      <c r="K268" s="749" t="s">
        <v>1041</v>
      </c>
      <c r="L268" s="752">
        <v>49.32</v>
      </c>
      <c r="M268" s="752">
        <v>1</v>
      </c>
      <c r="N268" s="753">
        <v>49.32</v>
      </c>
    </row>
    <row r="269" spans="1:14" ht="14.45" customHeight="1" x14ac:dyDescent="0.2">
      <c r="A269" s="747" t="s">
        <v>567</v>
      </c>
      <c r="B269" s="748" t="s">
        <v>568</v>
      </c>
      <c r="C269" s="749" t="s">
        <v>580</v>
      </c>
      <c r="D269" s="750" t="s">
        <v>581</v>
      </c>
      <c r="E269" s="751">
        <v>50113001</v>
      </c>
      <c r="F269" s="750" t="s">
        <v>591</v>
      </c>
      <c r="G269" s="749" t="s">
        <v>592</v>
      </c>
      <c r="H269" s="749">
        <v>225166</v>
      </c>
      <c r="I269" s="749">
        <v>225166</v>
      </c>
      <c r="J269" s="749" t="s">
        <v>1042</v>
      </c>
      <c r="K269" s="749" t="s">
        <v>1043</v>
      </c>
      <c r="L269" s="752">
        <v>58.338000000000001</v>
      </c>
      <c r="M269" s="752">
        <v>10</v>
      </c>
      <c r="N269" s="753">
        <v>583.38</v>
      </c>
    </row>
    <row r="270" spans="1:14" ht="14.45" customHeight="1" x14ac:dyDescent="0.2">
      <c r="A270" s="747" t="s">
        <v>567</v>
      </c>
      <c r="B270" s="748" t="s">
        <v>568</v>
      </c>
      <c r="C270" s="749" t="s">
        <v>580</v>
      </c>
      <c r="D270" s="750" t="s">
        <v>581</v>
      </c>
      <c r="E270" s="751">
        <v>50113001</v>
      </c>
      <c r="F270" s="750" t="s">
        <v>591</v>
      </c>
      <c r="G270" s="749" t="s">
        <v>592</v>
      </c>
      <c r="H270" s="749">
        <v>224964</v>
      </c>
      <c r="I270" s="749">
        <v>224964</v>
      </c>
      <c r="J270" s="749" t="s">
        <v>1044</v>
      </c>
      <c r="K270" s="749" t="s">
        <v>1045</v>
      </c>
      <c r="L270" s="752">
        <v>107.69710526315792</v>
      </c>
      <c r="M270" s="752">
        <v>38</v>
      </c>
      <c r="N270" s="753">
        <v>4092.4900000000011</v>
      </c>
    </row>
    <row r="271" spans="1:14" ht="14.45" customHeight="1" x14ac:dyDescent="0.2">
      <c r="A271" s="747" t="s">
        <v>567</v>
      </c>
      <c r="B271" s="748" t="s">
        <v>568</v>
      </c>
      <c r="C271" s="749" t="s">
        <v>580</v>
      </c>
      <c r="D271" s="750" t="s">
        <v>581</v>
      </c>
      <c r="E271" s="751">
        <v>50113001</v>
      </c>
      <c r="F271" s="750" t="s">
        <v>591</v>
      </c>
      <c r="G271" s="749" t="s">
        <v>592</v>
      </c>
      <c r="H271" s="749">
        <v>196696</v>
      </c>
      <c r="I271" s="749">
        <v>96696</v>
      </c>
      <c r="J271" s="749" t="s">
        <v>1046</v>
      </c>
      <c r="K271" s="749" t="s">
        <v>1047</v>
      </c>
      <c r="L271" s="752">
        <v>46.652000000000001</v>
      </c>
      <c r="M271" s="752">
        <v>5</v>
      </c>
      <c r="N271" s="753">
        <v>233.26000000000002</v>
      </c>
    </row>
    <row r="272" spans="1:14" ht="14.45" customHeight="1" x14ac:dyDescent="0.2">
      <c r="A272" s="747" t="s">
        <v>567</v>
      </c>
      <c r="B272" s="748" t="s">
        <v>568</v>
      </c>
      <c r="C272" s="749" t="s">
        <v>580</v>
      </c>
      <c r="D272" s="750" t="s">
        <v>581</v>
      </c>
      <c r="E272" s="751">
        <v>50113001</v>
      </c>
      <c r="F272" s="750" t="s">
        <v>591</v>
      </c>
      <c r="G272" s="749" t="s">
        <v>592</v>
      </c>
      <c r="H272" s="749">
        <v>988133</v>
      </c>
      <c r="I272" s="749">
        <v>191880</v>
      </c>
      <c r="J272" s="749" t="s">
        <v>1048</v>
      </c>
      <c r="K272" s="749" t="s">
        <v>1049</v>
      </c>
      <c r="L272" s="752">
        <v>155.37999999999997</v>
      </c>
      <c r="M272" s="752">
        <v>2</v>
      </c>
      <c r="N272" s="753">
        <v>310.75999999999993</v>
      </c>
    </row>
    <row r="273" spans="1:14" ht="14.45" customHeight="1" x14ac:dyDescent="0.2">
      <c r="A273" s="747" t="s">
        <v>567</v>
      </c>
      <c r="B273" s="748" t="s">
        <v>568</v>
      </c>
      <c r="C273" s="749" t="s">
        <v>580</v>
      </c>
      <c r="D273" s="750" t="s">
        <v>581</v>
      </c>
      <c r="E273" s="751">
        <v>50113001</v>
      </c>
      <c r="F273" s="750" t="s">
        <v>591</v>
      </c>
      <c r="G273" s="749" t="s">
        <v>592</v>
      </c>
      <c r="H273" s="749">
        <v>193724</v>
      </c>
      <c r="I273" s="749">
        <v>93724</v>
      </c>
      <c r="J273" s="749" t="s">
        <v>1050</v>
      </c>
      <c r="K273" s="749" t="s">
        <v>1051</v>
      </c>
      <c r="L273" s="752">
        <v>68.250000000000014</v>
      </c>
      <c r="M273" s="752">
        <v>3</v>
      </c>
      <c r="N273" s="753">
        <v>204.75000000000003</v>
      </c>
    </row>
    <row r="274" spans="1:14" ht="14.45" customHeight="1" x14ac:dyDescent="0.2">
      <c r="A274" s="747" t="s">
        <v>567</v>
      </c>
      <c r="B274" s="748" t="s">
        <v>568</v>
      </c>
      <c r="C274" s="749" t="s">
        <v>580</v>
      </c>
      <c r="D274" s="750" t="s">
        <v>581</v>
      </c>
      <c r="E274" s="751">
        <v>50113001</v>
      </c>
      <c r="F274" s="750" t="s">
        <v>591</v>
      </c>
      <c r="G274" s="749" t="s">
        <v>592</v>
      </c>
      <c r="H274" s="749">
        <v>193723</v>
      </c>
      <c r="I274" s="749">
        <v>93723</v>
      </c>
      <c r="J274" s="749" t="s">
        <v>1052</v>
      </c>
      <c r="K274" s="749" t="s">
        <v>1053</v>
      </c>
      <c r="L274" s="752">
        <v>40.239999999999995</v>
      </c>
      <c r="M274" s="752">
        <v>4</v>
      </c>
      <c r="N274" s="753">
        <v>160.95999999999998</v>
      </c>
    </row>
    <row r="275" spans="1:14" ht="14.45" customHeight="1" x14ac:dyDescent="0.2">
      <c r="A275" s="747" t="s">
        <v>567</v>
      </c>
      <c r="B275" s="748" t="s">
        <v>568</v>
      </c>
      <c r="C275" s="749" t="s">
        <v>580</v>
      </c>
      <c r="D275" s="750" t="s">
        <v>581</v>
      </c>
      <c r="E275" s="751">
        <v>50113001</v>
      </c>
      <c r="F275" s="750" t="s">
        <v>591</v>
      </c>
      <c r="G275" s="749" t="s">
        <v>592</v>
      </c>
      <c r="H275" s="749">
        <v>202878</v>
      </c>
      <c r="I275" s="749">
        <v>202878</v>
      </c>
      <c r="J275" s="749" t="s">
        <v>1054</v>
      </c>
      <c r="K275" s="749" t="s">
        <v>1055</v>
      </c>
      <c r="L275" s="752">
        <v>41.826000000000008</v>
      </c>
      <c r="M275" s="752">
        <v>5</v>
      </c>
      <c r="N275" s="753">
        <v>209.13000000000002</v>
      </c>
    </row>
    <row r="276" spans="1:14" ht="14.45" customHeight="1" x14ac:dyDescent="0.2">
      <c r="A276" s="747" t="s">
        <v>567</v>
      </c>
      <c r="B276" s="748" t="s">
        <v>568</v>
      </c>
      <c r="C276" s="749" t="s">
        <v>580</v>
      </c>
      <c r="D276" s="750" t="s">
        <v>581</v>
      </c>
      <c r="E276" s="751">
        <v>50113001</v>
      </c>
      <c r="F276" s="750" t="s">
        <v>591</v>
      </c>
      <c r="G276" s="749" t="s">
        <v>592</v>
      </c>
      <c r="H276" s="749">
        <v>189423</v>
      </c>
      <c r="I276" s="749">
        <v>189423</v>
      </c>
      <c r="J276" s="749" t="s">
        <v>1056</v>
      </c>
      <c r="K276" s="749" t="s">
        <v>1057</v>
      </c>
      <c r="L276" s="752">
        <v>152.15</v>
      </c>
      <c r="M276" s="752">
        <v>2</v>
      </c>
      <c r="N276" s="753">
        <v>304.3</v>
      </c>
    </row>
    <row r="277" spans="1:14" ht="14.45" customHeight="1" x14ac:dyDescent="0.2">
      <c r="A277" s="747" t="s">
        <v>567</v>
      </c>
      <c r="B277" s="748" t="s">
        <v>568</v>
      </c>
      <c r="C277" s="749" t="s">
        <v>580</v>
      </c>
      <c r="D277" s="750" t="s">
        <v>581</v>
      </c>
      <c r="E277" s="751">
        <v>50113001</v>
      </c>
      <c r="F277" s="750" t="s">
        <v>591</v>
      </c>
      <c r="G277" s="749" t="s">
        <v>592</v>
      </c>
      <c r="H277" s="749">
        <v>844864</v>
      </c>
      <c r="I277" s="749">
        <v>85346</v>
      </c>
      <c r="J277" s="749" t="s">
        <v>1058</v>
      </c>
      <c r="K277" s="749" t="s">
        <v>1059</v>
      </c>
      <c r="L277" s="752">
        <v>304.65000000000003</v>
      </c>
      <c r="M277" s="752">
        <v>2</v>
      </c>
      <c r="N277" s="753">
        <v>609.30000000000007</v>
      </c>
    </row>
    <row r="278" spans="1:14" ht="14.45" customHeight="1" x14ac:dyDescent="0.2">
      <c r="A278" s="747" t="s">
        <v>567</v>
      </c>
      <c r="B278" s="748" t="s">
        <v>568</v>
      </c>
      <c r="C278" s="749" t="s">
        <v>580</v>
      </c>
      <c r="D278" s="750" t="s">
        <v>581</v>
      </c>
      <c r="E278" s="751">
        <v>50113001</v>
      </c>
      <c r="F278" s="750" t="s">
        <v>591</v>
      </c>
      <c r="G278" s="749" t="s">
        <v>592</v>
      </c>
      <c r="H278" s="749">
        <v>208466</v>
      </c>
      <c r="I278" s="749">
        <v>208466</v>
      </c>
      <c r="J278" s="749" t="s">
        <v>1060</v>
      </c>
      <c r="K278" s="749" t="s">
        <v>1061</v>
      </c>
      <c r="L278" s="752">
        <v>792.77</v>
      </c>
      <c r="M278" s="752">
        <v>2</v>
      </c>
      <c r="N278" s="753">
        <v>1585.54</v>
      </c>
    </row>
    <row r="279" spans="1:14" ht="14.45" customHeight="1" x14ac:dyDescent="0.2">
      <c r="A279" s="747" t="s">
        <v>567</v>
      </c>
      <c r="B279" s="748" t="s">
        <v>568</v>
      </c>
      <c r="C279" s="749" t="s">
        <v>580</v>
      </c>
      <c r="D279" s="750" t="s">
        <v>581</v>
      </c>
      <c r="E279" s="751">
        <v>50113001</v>
      </c>
      <c r="F279" s="750" t="s">
        <v>591</v>
      </c>
      <c r="G279" s="749" t="s">
        <v>569</v>
      </c>
      <c r="H279" s="749">
        <v>989797</v>
      </c>
      <c r="I279" s="749">
        <v>500827</v>
      </c>
      <c r="J279" s="749" t="s">
        <v>1062</v>
      </c>
      <c r="K279" s="749" t="s">
        <v>1063</v>
      </c>
      <c r="L279" s="752">
        <v>523.41000000000008</v>
      </c>
      <c r="M279" s="752">
        <v>2</v>
      </c>
      <c r="N279" s="753">
        <v>1046.8200000000002</v>
      </c>
    </row>
    <row r="280" spans="1:14" ht="14.45" customHeight="1" x14ac:dyDescent="0.2">
      <c r="A280" s="747" t="s">
        <v>567</v>
      </c>
      <c r="B280" s="748" t="s">
        <v>568</v>
      </c>
      <c r="C280" s="749" t="s">
        <v>580</v>
      </c>
      <c r="D280" s="750" t="s">
        <v>581</v>
      </c>
      <c r="E280" s="751">
        <v>50113001</v>
      </c>
      <c r="F280" s="750" t="s">
        <v>591</v>
      </c>
      <c r="G280" s="749" t="s">
        <v>592</v>
      </c>
      <c r="H280" s="749">
        <v>847767</v>
      </c>
      <c r="I280" s="749">
        <v>500140</v>
      </c>
      <c r="J280" s="749" t="s">
        <v>1064</v>
      </c>
      <c r="K280" s="749" t="s">
        <v>1065</v>
      </c>
      <c r="L280" s="752">
        <v>699.00666666666655</v>
      </c>
      <c r="M280" s="752">
        <v>1</v>
      </c>
      <c r="N280" s="753">
        <v>699.00666666666655</v>
      </c>
    </row>
    <row r="281" spans="1:14" ht="14.45" customHeight="1" x14ac:dyDescent="0.2">
      <c r="A281" s="747" t="s">
        <v>567</v>
      </c>
      <c r="B281" s="748" t="s">
        <v>568</v>
      </c>
      <c r="C281" s="749" t="s">
        <v>580</v>
      </c>
      <c r="D281" s="750" t="s">
        <v>581</v>
      </c>
      <c r="E281" s="751">
        <v>50113001</v>
      </c>
      <c r="F281" s="750" t="s">
        <v>591</v>
      </c>
      <c r="G281" s="749" t="s">
        <v>592</v>
      </c>
      <c r="H281" s="749">
        <v>156118</v>
      </c>
      <c r="I281" s="749">
        <v>56118</v>
      </c>
      <c r="J281" s="749" t="s">
        <v>1066</v>
      </c>
      <c r="K281" s="749" t="s">
        <v>1067</v>
      </c>
      <c r="L281" s="752">
        <v>44.889999999999993</v>
      </c>
      <c r="M281" s="752">
        <v>1</v>
      </c>
      <c r="N281" s="753">
        <v>44.889999999999993</v>
      </c>
    </row>
    <row r="282" spans="1:14" ht="14.45" customHeight="1" x14ac:dyDescent="0.2">
      <c r="A282" s="747" t="s">
        <v>567</v>
      </c>
      <c r="B282" s="748" t="s">
        <v>568</v>
      </c>
      <c r="C282" s="749" t="s">
        <v>580</v>
      </c>
      <c r="D282" s="750" t="s">
        <v>581</v>
      </c>
      <c r="E282" s="751">
        <v>50113001</v>
      </c>
      <c r="F282" s="750" t="s">
        <v>591</v>
      </c>
      <c r="G282" s="749" t="s">
        <v>599</v>
      </c>
      <c r="H282" s="749">
        <v>178682</v>
      </c>
      <c r="I282" s="749">
        <v>178682</v>
      </c>
      <c r="J282" s="749" t="s">
        <v>1068</v>
      </c>
      <c r="K282" s="749" t="s">
        <v>1069</v>
      </c>
      <c r="L282" s="752">
        <v>43.64</v>
      </c>
      <c r="M282" s="752">
        <v>4</v>
      </c>
      <c r="N282" s="753">
        <v>174.56</v>
      </c>
    </row>
    <row r="283" spans="1:14" ht="14.45" customHeight="1" x14ac:dyDescent="0.2">
      <c r="A283" s="747" t="s">
        <v>567</v>
      </c>
      <c r="B283" s="748" t="s">
        <v>568</v>
      </c>
      <c r="C283" s="749" t="s">
        <v>580</v>
      </c>
      <c r="D283" s="750" t="s">
        <v>581</v>
      </c>
      <c r="E283" s="751">
        <v>50113001</v>
      </c>
      <c r="F283" s="750" t="s">
        <v>591</v>
      </c>
      <c r="G283" s="749" t="s">
        <v>592</v>
      </c>
      <c r="H283" s="749">
        <v>117189</v>
      </c>
      <c r="I283" s="749">
        <v>17189</v>
      </c>
      <c r="J283" s="749" t="s">
        <v>1070</v>
      </c>
      <c r="K283" s="749" t="s">
        <v>1071</v>
      </c>
      <c r="L283" s="752">
        <v>55.852857142857133</v>
      </c>
      <c r="M283" s="752">
        <v>7</v>
      </c>
      <c r="N283" s="753">
        <v>390.96999999999991</v>
      </c>
    </row>
    <row r="284" spans="1:14" ht="14.45" customHeight="1" x14ac:dyDescent="0.2">
      <c r="A284" s="747" t="s">
        <v>567</v>
      </c>
      <c r="B284" s="748" t="s">
        <v>568</v>
      </c>
      <c r="C284" s="749" t="s">
        <v>580</v>
      </c>
      <c r="D284" s="750" t="s">
        <v>581</v>
      </c>
      <c r="E284" s="751">
        <v>50113001</v>
      </c>
      <c r="F284" s="750" t="s">
        <v>591</v>
      </c>
      <c r="G284" s="749" t="s">
        <v>592</v>
      </c>
      <c r="H284" s="749">
        <v>102486</v>
      </c>
      <c r="I284" s="749">
        <v>2486</v>
      </c>
      <c r="J284" s="749" t="s">
        <v>1072</v>
      </c>
      <c r="K284" s="749" t="s">
        <v>1073</v>
      </c>
      <c r="L284" s="752">
        <v>123.02710526315789</v>
      </c>
      <c r="M284" s="752">
        <v>38</v>
      </c>
      <c r="N284" s="753">
        <v>4675.03</v>
      </c>
    </row>
    <row r="285" spans="1:14" ht="14.45" customHeight="1" x14ac:dyDescent="0.2">
      <c r="A285" s="747" t="s">
        <v>567</v>
      </c>
      <c r="B285" s="748" t="s">
        <v>568</v>
      </c>
      <c r="C285" s="749" t="s">
        <v>580</v>
      </c>
      <c r="D285" s="750" t="s">
        <v>581</v>
      </c>
      <c r="E285" s="751">
        <v>50113001</v>
      </c>
      <c r="F285" s="750" t="s">
        <v>591</v>
      </c>
      <c r="G285" s="749" t="s">
        <v>592</v>
      </c>
      <c r="H285" s="749">
        <v>845697</v>
      </c>
      <c r="I285" s="749">
        <v>200935</v>
      </c>
      <c r="J285" s="749" t="s">
        <v>1074</v>
      </c>
      <c r="K285" s="749" t="s">
        <v>1075</v>
      </c>
      <c r="L285" s="752">
        <v>44.835217391304361</v>
      </c>
      <c r="M285" s="752">
        <v>23</v>
      </c>
      <c r="N285" s="753">
        <v>1031.2100000000003</v>
      </c>
    </row>
    <row r="286" spans="1:14" ht="14.45" customHeight="1" x14ac:dyDescent="0.2">
      <c r="A286" s="747" t="s">
        <v>567</v>
      </c>
      <c r="B286" s="748" t="s">
        <v>568</v>
      </c>
      <c r="C286" s="749" t="s">
        <v>580</v>
      </c>
      <c r="D286" s="750" t="s">
        <v>581</v>
      </c>
      <c r="E286" s="751">
        <v>50113001</v>
      </c>
      <c r="F286" s="750" t="s">
        <v>591</v>
      </c>
      <c r="G286" s="749" t="s">
        <v>592</v>
      </c>
      <c r="H286" s="749">
        <v>100489</v>
      </c>
      <c r="I286" s="749">
        <v>489</v>
      </c>
      <c r="J286" s="749" t="s">
        <v>1076</v>
      </c>
      <c r="K286" s="749" t="s">
        <v>1077</v>
      </c>
      <c r="L286" s="752">
        <v>47.292500000000004</v>
      </c>
      <c r="M286" s="752">
        <v>4</v>
      </c>
      <c r="N286" s="753">
        <v>189.17000000000002</v>
      </c>
    </row>
    <row r="287" spans="1:14" ht="14.45" customHeight="1" x14ac:dyDescent="0.2">
      <c r="A287" s="747" t="s">
        <v>567</v>
      </c>
      <c r="B287" s="748" t="s">
        <v>568</v>
      </c>
      <c r="C287" s="749" t="s">
        <v>580</v>
      </c>
      <c r="D287" s="750" t="s">
        <v>581</v>
      </c>
      <c r="E287" s="751">
        <v>50113001</v>
      </c>
      <c r="F287" s="750" t="s">
        <v>591</v>
      </c>
      <c r="G287" s="749" t="s">
        <v>592</v>
      </c>
      <c r="H287" s="749">
        <v>230426</v>
      </c>
      <c r="I287" s="749">
        <v>230426</v>
      </c>
      <c r="J287" s="749" t="s">
        <v>1076</v>
      </c>
      <c r="K287" s="749" t="s">
        <v>1078</v>
      </c>
      <c r="L287" s="752">
        <v>78.621764705882342</v>
      </c>
      <c r="M287" s="752">
        <v>17</v>
      </c>
      <c r="N287" s="753">
        <v>1336.5699999999997</v>
      </c>
    </row>
    <row r="288" spans="1:14" ht="14.45" customHeight="1" x14ac:dyDescent="0.2">
      <c r="A288" s="747" t="s">
        <v>567</v>
      </c>
      <c r="B288" s="748" t="s">
        <v>568</v>
      </c>
      <c r="C288" s="749" t="s">
        <v>580</v>
      </c>
      <c r="D288" s="750" t="s">
        <v>581</v>
      </c>
      <c r="E288" s="751">
        <v>50113001</v>
      </c>
      <c r="F288" s="750" t="s">
        <v>591</v>
      </c>
      <c r="G288" s="749" t="s">
        <v>599</v>
      </c>
      <c r="H288" s="749">
        <v>169623</v>
      </c>
      <c r="I288" s="749">
        <v>169623</v>
      </c>
      <c r="J288" s="749" t="s">
        <v>1079</v>
      </c>
      <c r="K288" s="749" t="s">
        <v>644</v>
      </c>
      <c r="L288" s="752">
        <v>32.97571428571429</v>
      </c>
      <c r="M288" s="752">
        <v>7</v>
      </c>
      <c r="N288" s="753">
        <v>230.83</v>
      </c>
    </row>
    <row r="289" spans="1:14" ht="14.45" customHeight="1" x14ac:dyDescent="0.2">
      <c r="A289" s="747" t="s">
        <v>567</v>
      </c>
      <c r="B289" s="748" t="s">
        <v>568</v>
      </c>
      <c r="C289" s="749" t="s">
        <v>580</v>
      </c>
      <c r="D289" s="750" t="s">
        <v>581</v>
      </c>
      <c r="E289" s="751">
        <v>50113001</v>
      </c>
      <c r="F289" s="750" t="s">
        <v>591</v>
      </c>
      <c r="G289" s="749" t="s">
        <v>592</v>
      </c>
      <c r="H289" s="749">
        <v>116468</v>
      </c>
      <c r="I289" s="749">
        <v>16468</v>
      </c>
      <c r="J289" s="749" t="s">
        <v>1080</v>
      </c>
      <c r="K289" s="749" t="s">
        <v>1081</v>
      </c>
      <c r="L289" s="752">
        <v>109.39666666666666</v>
      </c>
      <c r="M289" s="752">
        <v>3</v>
      </c>
      <c r="N289" s="753">
        <v>328.19</v>
      </c>
    </row>
    <row r="290" spans="1:14" ht="14.45" customHeight="1" x14ac:dyDescent="0.2">
      <c r="A290" s="747" t="s">
        <v>567</v>
      </c>
      <c r="B290" s="748" t="s">
        <v>568</v>
      </c>
      <c r="C290" s="749" t="s">
        <v>580</v>
      </c>
      <c r="D290" s="750" t="s">
        <v>581</v>
      </c>
      <c r="E290" s="751">
        <v>50113001</v>
      </c>
      <c r="F290" s="750" t="s">
        <v>591</v>
      </c>
      <c r="G290" s="749" t="s">
        <v>592</v>
      </c>
      <c r="H290" s="749">
        <v>188116</v>
      </c>
      <c r="I290" s="749">
        <v>88116</v>
      </c>
      <c r="J290" s="749" t="s">
        <v>1082</v>
      </c>
      <c r="K290" s="749" t="s">
        <v>1083</v>
      </c>
      <c r="L290" s="752">
        <v>4199.5600000000022</v>
      </c>
      <c r="M290" s="752">
        <v>1</v>
      </c>
      <c r="N290" s="753">
        <v>4199.5600000000022</v>
      </c>
    </row>
    <row r="291" spans="1:14" ht="14.45" customHeight="1" x14ac:dyDescent="0.2">
      <c r="A291" s="747" t="s">
        <v>567</v>
      </c>
      <c r="B291" s="748" t="s">
        <v>568</v>
      </c>
      <c r="C291" s="749" t="s">
        <v>580</v>
      </c>
      <c r="D291" s="750" t="s">
        <v>581</v>
      </c>
      <c r="E291" s="751">
        <v>50113001</v>
      </c>
      <c r="F291" s="750" t="s">
        <v>591</v>
      </c>
      <c r="G291" s="749" t="s">
        <v>599</v>
      </c>
      <c r="H291" s="749">
        <v>166759</v>
      </c>
      <c r="I291" s="749">
        <v>166759</v>
      </c>
      <c r="J291" s="749" t="s">
        <v>1084</v>
      </c>
      <c r="K291" s="749" t="s">
        <v>1085</v>
      </c>
      <c r="L291" s="752">
        <v>123.08833333333331</v>
      </c>
      <c r="M291" s="752">
        <v>12</v>
      </c>
      <c r="N291" s="753">
        <v>1477.0599999999997</v>
      </c>
    </row>
    <row r="292" spans="1:14" ht="14.45" customHeight="1" x14ac:dyDescent="0.2">
      <c r="A292" s="747" t="s">
        <v>567</v>
      </c>
      <c r="B292" s="748" t="s">
        <v>568</v>
      </c>
      <c r="C292" s="749" t="s">
        <v>580</v>
      </c>
      <c r="D292" s="750" t="s">
        <v>581</v>
      </c>
      <c r="E292" s="751">
        <v>50113001</v>
      </c>
      <c r="F292" s="750" t="s">
        <v>591</v>
      </c>
      <c r="G292" s="749" t="s">
        <v>592</v>
      </c>
      <c r="H292" s="749">
        <v>930432</v>
      </c>
      <c r="I292" s="749">
        <v>0</v>
      </c>
      <c r="J292" s="749" t="s">
        <v>1086</v>
      </c>
      <c r="K292" s="749" t="s">
        <v>569</v>
      </c>
      <c r="L292" s="752">
        <v>84.683720616968586</v>
      </c>
      <c r="M292" s="752">
        <v>3</v>
      </c>
      <c r="N292" s="753">
        <v>254.05116185090577</v>
      </c>
    </row>
    <row r="293" spans="1:14" ht="14.45" customHeight="1" x14ac:dyDescent="0.2">
      <c r="A293" s="747" t="s">
        <v>567</v>
      </c>
      <c r="B293" s="748" t="s">
        <v>568</v>
      </c>
      <c r="C293" s="749" t="s">
        <v>580</v>
      </c>
      <c r="D293" s="750" t="s">
        <v>581</v>
      </c>
      <c r="E293" s="751">
        <v>50113001</v>
      </c>
      <c r="F293" s="750" t="s">
        <v>591</v>
      </c>
      <c r="G293" s="749" t="s">
        <v>592</v>
      </c>
      <c r="H293" s="749">
        <v>930247</v>
      </c>
      <c r="I293" s="749">
        <v>0</v>
      </c>
      <c r="J293" s="749" t="s">
        <v>1087</v>
      </c>
      <c r="K293" s="749" t="s">
        <v>569</v>
      </c>
      <c r="L293" s="752">
        <v>233.75065448805981</v>
      </c>
      <c r="M293" s="752">
        <v>11</v>
      </c>
      <c r="N293" s="753">
        <v>2571.2571993686579</v>
      </c>
    </row>
    <row r="294" spans="1:14" ht="14.45" customHeight="1" x14ac:dyDescent="0.2">
      <c r="A294" s="747" t="s">
        <v>567</v>
      </c>
      <c r="B294" s="748" t="s">
        <v>568</v>
      </c>
      <c r="C294" s="749" t="s">
        <v>580</v>
      </c>
      <c r="D294" s="750" t="s">
        <v>581</v>
      </c>
      <c r="E294" s="751">
        <v>50113001</v>
      </c>
      <c r="F294" s="750" t="s">
        <v>591</v>
      </c>
      <c r="G294" s="749" t="s">
        <v>592</v>
      </c>
      <c r="H294" s="749">
        <v>921491</v>
      </c>
      <c r="I294" s="749">
        <v>0</v>
      </c>
      <c r="J294" s="749" t="s">
        <v>1088</v>
      </c>
      <c r="K294" s="749" t="s">
        <v>569</v>
      </c>
      <c r="L294" s="752">
        <v>174.53086163002925</v>
      </c>
      <c r="M294" s="752">
        <v>2</v>
      </c>
      <c r="N294" s="753">
        <v>349.0617232600585</v>
      </c>
    </row>
    <row r="295" spans="1:14" ht="14.45" customHeight="1" x14ac:dyDescent="0.2">
      <c r="A295" s="747" t="s">
        <v>567</v>
      </c>
      <c r="B295" s="748" t="s">
        <v>568</v>
      </c>
      <c r="C295" s="749" t="s">
        <v>580</v>
      </c>
      <c r="D295" s="750" t="s">
        <v>581</v>
      </c>
      <c r="E295" s="751">
        <v>50113001</v>
      </c>
      <c r="F295" s="750" t="s">
        <v>591</v>
      </c>
      <c r="G295" s="749" t="s">
        <v>592</v>
      </c>
      <c r="H295" s="749">
        <v>900881</v>
      </c>
      <c r="I295" s="749">
        <v>0</v>
      </c>
      <c r="J295" s="749" t="s">
        <v>1089</v>
      </c>
      <c r="K295" s="749" t="s">
        <v>569</v>
      </c>
      <c r="L295" s="752">
        <v>151.41016013306057</v>
      </c>
      <c r="M295" s="752">
        <v>4</v>
      </c>
      <c r="N295" s="753">
        <v>605.64064053224229</v>
      </c>
    </row>
    <row r="296" spans="1:14" ht="14.45" customHeight="1" x14ac:dyDescent="0.2">
      <c r="A296" s="747" t="s">
        <v>567</v>
      </c>
      <c r="B296" s="748" t="s">
        <v>568</v>
      </c>
      <c r="C296" s="749" t="s">
        <v>580</v>
      </c>
      <c r="D296" s="750" t="s">
        <v>581</v>
      </c>
      <c r="E296" s="751">
        <v>50113001</v>
      </c>
      <c r="F296" s="750" t="s">
        <v>591</v>
      </c>
      <c r="G296" s="749" t="s">
        <v>592</v>
      </c>
      <c r="H296" s="749">
        <v>501725</v>
      </c>
      <c r="I296" s="749">
        <v>1000</v>
      </c>
      <c r="J296" s="749" t="s">
        <v>1090</v>
      </c>
      <c r="K296" s="749" t="s">
        <v>1091</v>
      </c>
      <c r="L296" s="752">
        <v>483.77774734971149</v>
      </c>
      <c r="M296" s="752">
        <v>3</v>
      </c>
      <c r="N296" s="753">
        <v>1451.3332420491345</v>
      </c>
    </row>
    <row r="297" spans="1:14" ht="14.45" customHeight="1" x14ac:dyDescent="0.2">
      <c r="A297" s="747" t="s">
        <v>567</v>
      </c>
      <c r="B297" s="748" t="s">
        <v>568</v>
      </c>
      <c r="C297" s="749" t="s">
        <v>580</v>
      </c>
      <c r="D297" s="750" t="s">
        <v>581</v>
      </c>
      <c r="E297" s="751">
        <v>50113001</v>
      </c>
      <c r="F297" s="750" t="s">
        <v>591</v>
      </c>
      <c r="G297" s="749" t="s">
        <v>592</v>
      </c>
      <c r="H297" s="749">
        <v>501916</v>
      </c>
      <c r="I297" s="749">
        <v>1000</v>
      </c>
      <c r="J297" s="749" t="s">
        <v>1090</v>
      </c>
      <c r="K297" s="749" t="s">
        <v>1092</v>
      </c>
      <c r="L297" s="752">
        <v>313.57665312267591</v>
      </c>
      <c r="M297" s="752">
        <v>9</v>
      </c>
      <c r="N297" s="753">
        <v>2822.1898781040832</v>
      </c>
    </row>
    <row r="298" spans="1:14" ht="14.45" customHeight="1" x14ac:dyDescent="0.2">
      <c r="A298" s="747" t="s">
        <v>567</v>
      </c>
      <c r="B298" s="748" t="s">
        <v>568</v>
      </c>
      <c r="C298" s="749" t="s">
        <v>580</v>
      </c>
      <c r="D298" s="750" t="s">
        <v>581</v>
      </c>
      <c r="E298" s="751">
        <v>50113001</v>
      </c>
      <c r="F298" s="750" t="s">
        <v>591</v>
      </c>
      <c r="G298" s="749" t="s">
        <v>592</v>
      </c>
      <c r="H298" s="749">
        <v>921248</v>
      </c>
      <c r="I298" s="749">
        <v>0</v>
      </c>
      <c r="J298" s="749" t="s">
        <v>1093</v>
      </c>
      <c r="K298" s="749" t="s">
        <v>569</v>
      </c>
      <c r="L298" s="752">
        <v>294.31723443814212</v>
      </c>
      <c r="M298" s="752">
        <v>1</v>
      </c>
      <c r="N298" s="753">
        <v>294.31723443814212</v>
      </c>
    </row>
    <row r="299" spans="1:14" ht="14.45" customHeight="1" x14ac:dyDescent="0.2">
      <c r="A299" s="747" t="s">
        <v>567</v>
      </c>
      <c r="B299" s="748" t="s">
        <v>568</v>
      </c>
      <c r="C299" s="749" t="s">
        <v>580</v>
      </c>
      <c r="D299" s="750" t="s">
        <v>581</v>
      </c>
      <c r="E299" s="751">
        <v>50113001</v>
      </c>
      <c r="F299" s="750" t="s">
        <v>591</v>
      </c>
      <c r="G299" s="749" t="s">
        <v>592</v>
      </c>
      <c r="H299" s="749">
        <v>930258</v>
      </c>
      <c r="I299" s="749">
        <v>0</v>
      </c>
      <c r="J299" s="749" t="s">
        <v>1094</v>
      </c>
      <c r="K299" s="749" t="s">
        <v>569</v>
      </c>
      <c r="L299" s="752">
        <v>345.29024527058988</v>
      </c>
      <c r="M299" s="752">
        <v>7</v>
      </c>
      <c r="N299" s="753">
        <v>2417.0317168941292</v>
      </c>
    </row>
    <row r="300" spans="1:14" ht="14.45" customHeight="1" x14ac:dyDescent="0.2">
      <c r="A300" s="747" t="s">
        <v>567</v>
      </c>
      <c r="B300" s="748" t="s">
        <v>568</v>
      </c>
      <c r="C300" s="749" t="s">
        <v>580</v>
      </c>
      <c r="D300" s="750" t="s">
        <v>581</v>
      </c>
      <c r="E300" s="751">
        <v>50113001</v>
      </c>
      <c r="F300" s="750" t="s">
        <v>591</v>
      </c>
      <c r="G300" s="749" t="s">
        <v>592</v>
      </c>
      <c r="H300" s="749">
        <v>397238</v>
      </c>
      <c r="I300" s="749">
        <v>0</v>
      </c>
      <c r="J300" s="749" t="s">
        <v>1095</v>
      </c>
      <c r="K300" s="749" t="s">
        <v>569</v>
      </c>
      <c r="L300" s="752">
        <v>138.04884409822694</v>
      </c>
      <c r="M300" s="752">
        <v>1</v>
      </c>
      <c r="N300" s="753">
        <v>138.04884409822694</v>
      </c>
    </row>
    <row r="301" spans="1:14" ht="14.45" customHeight="1" x14ac:dyDescent="0.2">
      <c r="A301" s="747" t="s">
        <v>567</v>
      </c>
      <c r="B301" s="748" t="s">
        <v>568</v>
      </c>
      <c r="C301" s="749" t="s">
        <v>580</v>
      </c>
      <c r="D301" s="750" t="s">
        <v>581</v>
      </c>
      <c r="E301" s="751">
        <v>50113001</v>
      </c>
      <c r="F301" s="750" t="s">
        <v>591</v>
      </c>
      <c r="G301" s="749" t="s">
        <v>592</v>
      </c>
      <c r="H301" s="749">
        <v>395019</v>
      </c>
      <c r="I301" s="749">
        <v>0</v>
      </c>
      <c r="J301" s="749" t="s">
        <v>1096</v>
      </c>
      <c r="K301" s="749" t="s">
        <v>1097</v>
      </c>
      <c r="L301" s="752">
        <v>118.02580010464052</v>
      </c>
      <c r="M301" s="752">
        <v>4</v>
      </c>
      <c r="N301" s="753">
        <v>472.1032004185621</v>
      </c>
    </row>
    <row r="302" spans="1:14" ht="14.45" customHeight="1" x14ac:dyDescent="0.2">
      <c r="A302" s="747" t="s">
        <v>567</v>
      </c>
      <c r="B302" s="748" t="s">
        <v>568</v>
      </c>
      <c r="C302" s="749" t="s">
        <v>580</v>
      </c>
      <c r="D302" s="750" t="s">
        <v>581</v>
      </c>
      <c r="E302" s="751">
        <v>50113001</v>
      </c>
      <c r="F302" s="750" t="s">
        <v>591</v>
      </c>
      <c r="G302" s="749" t="s">
        <v>592</v>
      </c>
      <c r="H302" s="749">
        <v>930127</v>
      </c>
      <c r="I302" s="749">
        <v>0</v>
      </c>
      <c r="J302" s="749" t="s">
        <v>1098</v>
      </c>
      <c r="K302" s="749" t="s">
        <v>569</v>
      </c>
      <c r="L302" s="752">
        <v>188.23574982553291</v>
      </c>
      <c r="M302" s="752">
        <v>9</v>
      </c>
      <c r="N302" s="753">
        <v>1694.1217484297961</v>
      </c>
    </row>
    <row r="303" spans="1:14" ht="14.45" customHeight="1" x14ac:dyDescent="0.2">
      <c r="A303" s="747" t="s">
        <v>567</v>
      </c>
      <c r="B303" s="748" t="s">
        <v>568</v>
      </c>
      <c r="C303" s="749" t="s">
        <v>580</v>
      </c>
      <c r="D303" s="750" t="s">
        <v>581</v>
      </c>
      <c r="E303" s="751">
        <v>50113001</v>
      </c>
      <c r="F303" s="750" t="s">
        <v>591</v>
      </c>
      <c r="G303" s="749" t="s">
        <v>592</v>
      </c>
      <c r="H303" s="749">
        <v>394072</v>
      </c>
      <c r="I303" s="749">
        <v>1000</v>
      </c>
      <c r="J303" s="749" t="s">
        <v>1099</v>
      </c>
      <c r="K303" s="749" t="s">
        <v>569</v>
      </c>
      <c r="L303" s="752">
        <v>265.68177270877266</v>
      </c>
      <c r="M303" s="752">
        <v>2</v>
      </c>
      <c r="N303" s="753">
        <v>531.36354541754531</v>
      </c>
    </row>
    <row r="304" spans="1:14" ht="14.45" customHeight="1" x14ac:dyDescent="0.2">
      <c r="A304" s="747" t="s">
        <v>567</v>
      </c>
      <c r="B304" s="748" t="s">
        <v>568</v>
      </c>
      <c r="C304" s="749" t="s">
        <v>580</v>
      </c>
      <c r="D304" s="750" t="s">
        <v>581</v>
      </c>
      <c r="E304" s="751">
        <v>50113001</v>
      </c>
      <c r="F304" s="750" t="s">
        <v>591</v>
      </c>
      <c r="G304" s="749" t="s">
        <v>592</v>
      </c>
      <c r="H304" s="749">
        <v>398229</v>
      </c>
      <c r="I304" s="749">
        <v>0</v>
      </c>
      <c r="J304" s="749" t="s">
        <v>1100</v>
      </c>
      <c r="K304" s="749" t="s">
        <v>569</v>
      </c>
      <c r="L304" s="752">
        <v>445.04983686806361</v>
      </c>
      <c r="M304" s="752">
        <v>4</v>
      </c>
      <c r="N304" s="753">
        <v>1780.1993474722544</v>
      </c>
    </row>
    <row r="305" spans="1:14" ht="14.45" customHeight="1" x14ac:dyDescent="0.2">
      <c r="A305" s="747" t="s">
        <v>567</v>
      </c>
      <c r="B305" s="748" t="s">
        <v>568</v>
      </c>
      <c r="C305" s="749" t="s">
        <v>580</v>
      </c>
      <c r="D305" s="750" t="s">
        <v>581</v>
      </c>
      <c r="E305" s="751">
        <v>50113001</v>
      </c>
      <c r="F305" s="750" t="s">
        <v>591</v>
      </c>
      <c r="G305" s="749" t="s">
        <v>592</v>
      </c>
      <c r="H305" s="749">
        <v>900875</v>
      </c>
      <c r="I305" s="749">
        <v>0</v>
      </c>
      <c r="J305" s="749" t="s">
        <v>1101</v>
      </c>
      <c r="K305" s="749" t="s">
        <v>569</v>
      </c>
      <c r="L305" s="752">
        <v>365.8456359904124</v>
      </c>
      <c r="M305" s="752">
        <v>3</v>
      </c>
      <c r="N305" s="753">
        <v>1097.5369079712373</v>
      </c>
    </row>
    <row r="306" spans="1:14" ht="14.45" customHeight="1" x14ac:dyDescent="0.2">
      <c r="A306" s="747" t="s">
        <v>567</v>
      </c>
      <c r="B306" s="748" t="s">
        <v>568</v>
      </c>
      <c r="C306" s="749" t="s">
        <v>580</v>
      </c>
      <c r="D306" s="750" t="s">
        <v>581</v>
      </c>
      <c r="E306" s="751">
        <v>50113001</v>
      </c>
      <c r="F306" s="750" t="s">
        <v>591</v>
      </c>
      <c r="G306" s="749" t="s">
        <v>592</v>
      </c>
      <c r="H306" s="749">
        <v>900321</v>
      </c>
      <c r="I306" s="749">
        <v>0</v>
      </c>
      <c r="J306" s="749" t="s">
        <v>1102</v>
      </c>
      <c r="K306" s="749" t="s">
        <v>569</v>
      </c>
      <c r="L306" s="752">
        <v>560.16128611566489</v>
      </c>
      <c r="M306" s="752">
        <v>6</v>
      </c>
      <c r="N306" s="753">
        <v>3360.9677166939896</v>
      </c>
    </row>
    <row r="307" spans="1:14" ht="14.45" customHeight="1" x14ac:dyDescent="0.2">
      <c r="A307" s="747" t="s">
        <v>567</v>
      </c>
      <c r="B307" s="748" t="s">
        <v>568</v>
      </c>
      <c r="C307" s="749" t="s">
        <v>580</v>
      </c>
      <c r="D307" s="750" t="s">
        <v>581</v>
      </c>
      <c r="E307" s="751">
        <v>50113001</v>
      </c>
      <c r="F307" s="750" t="s">
        <v>591</v>
      </c>
      <c r="G307" s="749" t="s">
        <v>592</v>
      </c>
      <c r="H307" s="749">
        <v>501990</v>
      </c>
      <c r="I307" s="749">
        <v>0</v>
      </c>
      <c r="J307" s="749" t="s">
        <v>1103</v>
      </c>
      <c r="K307" s="749" t="s">
        <v>569</v>
      </c>
      <c r="L307" s="752">
        <v>468.91642787330994</v>
      </c>
      <c r="M307" s="752">
        <v>3</v>
      </c>
      <c r="N307" s="753">
        <v>1406.7492836199299</v>
      </c>
    </row>
    <row r="308" spans="1:14" ht="14.45" customHeight="1" x14ac:dyDescent="0.2">
      <c r="A308" s="747" t="s">
        <v>567</v>
      </c>
      <c r="B308" s="748" t="s">
        <v>568</v>
      </c>
      <c r="C308" s="749" t="s">
        <v>580</v>
      </c>
      <c r="D308" s="750" t="s">
        <v>581</v>
      </c>
      <c r="E308" s="751">
        <v>50113001</v>
      </c>
      <c r="F308" s="750" t="s">
        <v>591</v>
      </c>
      <c r="G308" s="749" t="s">
        <v>592</v>
      </c>
      <c r="H308" s="749">
        <v>920356</v>
      </c>
      <c r="I308" s="749">
        <v>0</v>
      </c>
      <c r="J308" s="749" t="s">
        <v>1104</v>
      </c>
      <c r="K308" s="749" t="s">
        <v>569</v>
      </c>
      <c r="L308" s="752">
        <v>93.976772783495093</v>
      </c>
      <c r="M308" s="752">
        <v>2</v>
      </c>
      <c r="N308" s="753">
        <v>187.95354556699019</v>
      </c>
    </row>
    <row r="309" spans="1:14" ht="14.45" customHeight="1" x14ac:dyDescent="0.2">
      <c r="A309" s="747" t="s">
        <v>567</v>
      </c>
      <c r="B309" s="748" t="s">
        <v>568</v>
      </c>
      <c r="C309" s="749" t="s">
        <v>580</v>
      </c>
      <c r="D309" s="750" t="s">
        <v>581</v>
      </c>
      <c r="E309" s="751">
        <v>50113001</v>
      </c>
      <c r="F309" s="750" t="s">
        <v>591</v>
      </c>
      <c r="G309" s="749" t="s">
        <v>592</v>
      </c>
      <c r="H309" s="749">
        <v>920358</v>
      </c>
      <c r="I309" s="749">
        <v>0</v>
      </c>
      <c r="J309" s="749" t="s">
        <v>1105</v>
      </c>
      <c r="K309" s="749" t="s">
        <v>569</v>
      </c>
      <c r="L309" s="752">
        <v>168.85990624180852</v>
      </c>
      <c r="M309" s="752">
        <v>1</v>
      </c>
      <c r="N309" s="753">
        <v>168.85990624180852</v>
      </c>
    </row>
    <row r="310" spans="1:14" ht="14.45" customHeight="1" x14ac:dyDescent="0.2">
      <c r="A310" s="747" t="s">
        <v>567</v>
      </c>
      <c r="B310" s="748" t="s">
        <v>568</v>
      </c>
      <c r="C310" s="749" t="s">
        <v>580</v>
      </c>
      <c r="D310" s="750" t="s">
        <v>581</v>
      </c>
      <c r="E310" s="751">
        <v>50113001</v>
      </c>
      <c r="F310" s="750" t="s">
        <v>591</v>
      </c>
      <c r="G310" s="749" t="s">
        <v>592</v>
      </c>
      <c r="H310" s="749">
        <v>921394</v>
      </c>
      <c r="I310" s="749">
        <v>0</v>
      </c>
      <c r="J310" s="749" t="s">
        <v>1106</v>
      </c>
      <c r="K310" s="749" t="s">
        <v>569</v>
      </c>
      <c r="L310" s="752">
        <v>512.58323102152758</v>
      </c>
      <c r="M310" s="752">
        <v>10</v>
      </c>
      <c r="N310" s="753">
        <v>5125.8323102152754</v>
      </c>
    </row>
    <row r="311" spans="1:14" ht="14.45" customHeight="1" x14ac:dyDescent="0.2">
      <c r="A311" s="747" t="s">
        <v>567</v>
      </c>
      <c r="B311" s="748" t="s">
        <v>568</v>
      </c>
      <c r="C311" s="749" t="s">
        <v>580</v>
      </c>
      <c r="D311" s="750" t="s">
        <v>581</v>
      </c>
      <c r="E311" s="751">
        <v>50113001</v>
      </c>
      <c r="F311" s="750" t="s">
        <v>591</v>
      </c>
      <c r="G311" s="749" t="s">
        <v>592</v>
      </c>
      <c r="H311" s="749">
        <v>900071</v>
      </c>
      <c r="I311" s="749">
        <v>0</v>
      </c>
      <c r="J311" s="749" t="s">
        <v>1107</v>
      </c>
      <c r="K311" s="749" t="s">
        <v>569</v>
      </c>
      <c r="L311" s="752">
        <v>157.17667904305952</v>
      </c>
      <c r="M311" s="752">
        <v>21</v>
      </c>
      <c r="N311" s="753">
        <v>3300.7102599042501</v>
      </c>
    </row>
    <row r="312" spans="1:14" ht="14.45" customHeight="1" x14ac:dyDescent="0.2">
      <c r="A312" s="747" t="s">
        <v>567</v>
      </c>
      <c r="B312" s="748" t="s">
        <v>568</v>
      </c>
      <c r="C312" s="749" t="s">
        <v>580</v>
      </c>
      <c r="D312" s="750" t="s">
        <v>581</v>
      </c>
      <c r="E312" s="751">
        <v>50113001</v>
      </c>
      <c r="F312" s="750" t="s">
        <v>591</v>
      </c>
      <c r="G312" s="749" t="s">
        <v>592</v>
      </c>
      <c r="H312" s="749">
        <v>500530</v>
      </c>
      <c r="I312" s="749">
        <v>0</v>
      </c>
      <c r="J312" s="749" t="s">
        <v>1108</v>
      </c>
      <c r="K312" s="749" t="s">
        <v>569</v>
      </c>
      <c r="L312" s="752">
        <v>724.58230720358677</v>
      </c>
      <c r="M312" s="752">
        <v>1</v>
      </c>
      <c r="N312" s="753">
        <v>724.58230720358677</v>
      </c>
    </row>
    <row r="313" spans="1:14" ht="14.45" customHeight="1" x14ac:dyDescent="0.2">
      <c r="A313" s="747" t="s">
        <v>567</v>
      </c>
      <c r="B313" s="748" t="s">
        <v>568</v>
      </c>
      <c r="C313" s="749" t="s">
        <v>580</v>
      </c>
      <c r="D313" s="750" t="s">
        <v>581</v>
      </c>
      <c r="E313" s="751">
        <v>50113001</v>
      </c>
      <c r="F313" s="750" t="s">
        <v>591</v>
      </c>
      <c r="G313" s="749" t="s">
        <v>592</v>
      </c>
      <c r="H313" s="749">
        <v>921410</v>
      </c>
      <c r="I313" s="749">
        <v>0</v>
      </c>
      <c r="J313" s="749" t="s">
        <v>1109</v>
      </c>
      <c r="K313" s="749" t="s">
        <v>569</v>
      </c>
      <c r="L313" s="752">
        <v>302.7651902656375</v>
      </c>
      <c r="M313" s="752">
        <v>1</v>
      </c>
      <c r="N313" s="753">
        <v>302.7651902656375</v>
      </c>
    </row>
    <row r="314" spans="1:14" ht="14.45" customHeight="1" x14ac:dyDescent="0.2">
      <c r="A314" s="747" t="s">
        <v>567</v>
      </c>
      <c r="B314" s="748" t="s">
        <v>568</v>
      </c>
      <c r="C314" s="749" t="s">
        <v>580</v>
      </c>
      <c r="D314" s="750" t="s">
        <v>581</v>
      </c>
      <c r="E314" s="751">
        <v>50113001</v>
      </c>
      <c r="F314" s="750" t="s">
        <v>591</v>
      </c>
      <c r="G314" s="749" t="s">
        <v>592</v>
      </c>
      <c r="H314" s="749">
        <v>921064</v>
      </c>
      <c r="I314" s="749">
        <v>0</v>
      </c>
      <c r="J314" s="749" t="s">
        <v>1110</v>
      </c>
      <c r="K314" s="749" t="s">
        <v>569</v>
      </c>
      <c r="L314" s="752">
        <v>88.040150183566297</v>
      </c>
      <c r="M314" s="752">
        <v>15</v>
      </c>
      <c r="N314" s="753">
        <v>1320.6022527534944</v>
      </c>
    </row>
    <row r="315" spans="1:14" ht="14.45" customHeight="1" x14ac:dyDescent="0.2">
      <c r="A315" s="747" t="s">
        <v>567</v>
      </c>
      <c r="B315" s="748" t="s">
        <v>568</v>
      </c>
      <c r="C315" s="749" t="s">
        <v>580</v>
      </c>
      <c r="D315" s="750" t="s">
        <v>581</v>
      </c>
      <c r="E315" s="751">
        <v>50113001</v>
      </c>
      <c r="F315" s="750" t="s">
        <v>591</v>
      </c>
      <c r="G315" s="749" t="s">
        <v>592</v>
      </c>
      <c r="H315" s="749">
        <v>500829</v>
      </c>
      <c r="I315" s="749">
        <v>0</v>
      </c>
      <c r="J315" s="749" t="s">
        <v>1111</v>
      </c>
      <c r="K315" s="749" t="s">
        <v>1112</v>
      </c>
      <c r="L315" s="752">
        <v>318.23838883597955</v>
      </c>
      <c r="M315" s="752">
        <v>1</v>
      </c>
      <c r="N315" s="753">
        <v>318.23838883597955</v>
      </c>
    </row>
    <row r="316" spans="1:14" ht="14.45" customHeight="1" x14ac:dyDescent="0.2">
      <c r="A316" s="747" t="s">
        <v>567</v>
      </c>
      <c r="B316" s="748" t="s">
        <v>568</v>
      </c>
      <c r="C316" s="749" t="s">
        <v>580</v>
      </c>
      <c r="D316" s="750" t="s">
        <v>581</v>
      </c>
      <c r="E316" s="751">
        <v>50113001</v>
      </c>
      <c r="F316" s="750" t="s">
        <v>591</v>
      </c>
      <c r="G316" s="749" t="s">
        <v>592</v>
      </c>
      <c r="H316" s="749">
        <v>921184</v>
      </c>
      <c r="I316" s="749">
        <v>0</v>
      </c>
      <c r="J316" s="749" t="s">
        <v>1113</v>
      </c>
      <c r="K316" s="749" t="s">
        <v>569</v>
      </c>
      <c r="L316" s="752">
        <v>382.06791831013089</v>
      </c>
      <c r="M316" s="752">
        <v>1</v>
      </c>
      <c r="N316" s="753">
        <v>382.06791831013089</v>
      </c>
    </row>
    <row r="317" spans="1:14" ht="14.45" customHeight="1" x14ac:dyDescent="0.2">
      <c r="A317" s="747" t="s">
        <v>567</v>
      </c>
      <c r="B317" s="748" t="s">
        <v>568</v>
      </c>
      <c r="C317" s="749" t="s">
        <v>580</v>
      </c>
      <c r="D317" s="750" t="s">
        <v>581</v>
      </c>
      <c r="E317" s="751">
        <v>50113001</v>
      </c>
      <c r="F317" s="750" t="s">
        <v>591</v>
      </c>
      <c r="G317" s="749" t="s">
        <v>592</v>
      </c>
      <c r="H317" s="749">
        <v>990947</v>
      </c>
      <c r="I317" s="749">
        <v>0</v>
      </c>
      <c r="J317" s="749" t="s">
        <v>1114</v>
      </c>
      <c r="K317" s="749" t="s">
        <v>569</v>
      </c>
      <c r="L317" s="752">
        <v>1400.67</v>
      </c>
      <c r="M317" s="752">
        <v>2</v>
      </c>
      <c r="N317" s="753">
        <v>2801.34</v>
      </c>
    </row>
    <row r="318" spans="1:14" ht="14.45" customHeight="1" x14ac:dyDescent="0.2">
      <c r="A318" s="747" t="s">
        <v>567</v>
      </c>
      <c r="B318" s="748" t="s">
        <v>568</v>
      </c>
      <c r="C318" s="749" t="s">
        <v>580</v>
      </c>
      <c r="D318" s="750" t="s">
        <v>581</v>
      </c>
      <c r="E318" s="751">
        <v>50113001</v>
      </c>
      <c r="F318" s="750" t="s">
        <v>591</v>
      </c>
      <c r="G318" s="749" t="s">
        <v>592</v>
      </c>
      <c r="H318" s="749">
        <v>990927</v>
      </c>
      <c r="I318" s="749">
        <v>0</v>
      </c>
      <c r="J318" s="749" t="s">
        <v>1115</v>
      </c>
      <c r="K318" s="749" t="s">
        <v>569</v>
      </c>
      <c r="L318" s="752">
        <v>140.07000000000002</v>
      </c>
      <c r="M318" s="752">
        <v>3</v>
      </c>
      <c r="N318" s="753">
        <v>420.21000000000004</v>
      </c>
    </row>
    <row r="319" spans="1:14" ht="14.45" customHeight="1" x14ac:dyDescent="0.2">
      <c r="A319" s="747" t="s">
        <v>567</v>
      </c>
      <c r="B319" s="748" t="s">
        <v>568</v>
      </c>
      <c r="C319" s="749" t="s">
        <v>580</v>
      </c>
      <c r="D319" s="750" t="s">
        <v>581</v>
      </c>
      <c r="E319" s="751">
        <v>50113001</v>
      </c>
      <c r="F319" s="750" t="s">
        <v>591</v>
      </c>
      <c r="G319" s="749" t="s">
        <v>592</v>
      </c>
      <c r="H319" s="749">
        <v>230614</v>
      </c>
      <c r="I319" s="749">
        <v>230614</v>
      </c>
      <c r="J319" s="749" t="s">
        <v>1116</v>
      </c>
      <c r="K319" s="749" t="s">
        <v>1117</v>
      </c>
      <c r="L319" s="752">
        <v>282.358</v>
      </c>
      <c r="M319" s="752">
        <v>5</v>
      </c>
      <c r="N319" s="753">
        <v>1411.79</v>
      </c>
    </row>
    <row r="320" spans="1:14" ht="14.45" customHeight="1" x14ac:dyDescent="0.2">
      <c r="A320" s="747" t="s">
        <v>567</v>
      </c>
      <c r="B320" s="748" t="s">
        <v>568</v>
      </c>
      <c r="C320" s="749" t="s">
        <v>580</v>
      </c>
      <c r="D320" s="750" t="s">
        <v>581</v>
      </c>
      <c r="E320" s="751">
        <v>50113001</v>
      </c>
      <c r="F320" s="750" t="s">
        <v>591</v>
      </c>
      <c r="G320" s="749" t="s">
        <v>592</v>
      </c>
      <c r="H320" s="749">
        <v>147670</v>
      </c>
      <c r="I320" s="749">
        <v>47670</v>
      </c>
      <c r="J320" s="749" t="s">
        <v>1118</v>
      </c>
      <c r="K320" s="749" t="s">
        <v>1119</v>
      </c>
      <c r="L320" s="752">
        <v>111.72000000000003</v>
      </c>
      <c r="M320" s="752">
        <v>1</v>
      </c>
      <c r="N320" s="753">
        <v>111.72000000000003</v>
      </c>
    </row>
    <row r="321" spans="1:14" ht="14.45" customHeight="1" x14ac:dyDescent="0.2">
      <c r="A321" s="747" t="s">
        <v>567</v>
      </c>
      <c r="B321" s="748" t="s">
        <v>568</v>
      </c>
      <c r="C321" s="749" t="s">
        <v>580</v>
      </c>
      <c r="D321" s="750" t="s">
        <v>581</v>
      </c>
      <c r="E321" s="751">
        <v>50113001</v>
      </c>
      <c r="F321" s="750" t="s">
        <v>591</v>
      </c>
      <c r="G321" s="749" t="s">
        <v>592</v>
      </c>
      <c r="H321" s="749">
        <v>119571</v>
      </c>
      <c r="I321" s="749">
        <v>19571</v>
      </c>
      <c r="J321" s="749" t="s">
        <v>1120</v>
      </c>
      <c r="K321" s="749" t="s">
        <v>1121</v>
      </c>
      <c r="L321" s="752">
        <v>225.82</v>
      </c>
      <c r="M321" s="752">
        <v>7</v>
      </c>
      <c r="N321" s="753">
        <v>1580.74</v>
      </c>
    </row>
    <row r="322" spans="1:14" ht="14.45" customHeight="1" x14ac:dyDescent="0.2">
      <c r="A322" s="747" t="s">
        <v>567</v>
      </c>
      <c r="B322" s="748" t="s">
        <v>568</v>
      </c>
      <c r="C322" s="749" t="s">
        <v>580</v>
      </c>
      <c r="D322" s="750" t="s">
        <v>581</v>
      </c>
      <c r="E322" s="751">
        <v>50113001</v>
      </c>
      <c r="F322" s="750" t="s">
        <v>591</v>
      </c>
      <c r="G322" s="749" t="s">
        <v>592</v>
      </c>
      <c r="H322" s="749">
        <v>119570</v>
      </c>
      <c r="I322" s="749">
        <v>19570</v>
      </c>
      <c r="J322" s="749" t="s">
        <v>1120</v>
      </c>
      <c r="K322" s="749" t="s">
        <v>1122</v>
      </c>
      <c r="L322" s="752">
        <v>160.69000000000003</v>
      </c>
      <c r="M322" s="752">
        <v>1</v>
      </c>
      <c r="N322" s="753">
        <v>160.69000000000003</v>
      </c>
    </row>
    <row r="323" spans="1:14" ht="14.45" customHeight="1" x14ac:dyDescent="0.2">
      <c r="A323" s="747" t="s">
        <v>567</v>
      </c>
      <c r="B323" s="748" t="s">
        <v>568</v>
      </c>
      <c r="C323" s="749" t="s">
        <v>580</v>
      </c>
      <c r="D323" s="750" t="s">
        <v>581</v>
      </c>
      <c r="E323" s="751">
        <v>50113001</v>
      </c>
      <c r="F323" s="750" t="s">
        <v>591</v>
      </c>
      <c r="G323" s="749" t="s">
        <v>592</v>
      </c>
      <c r="H323" s="749">
        <v>127953</v>
      </c>
      <c r="I323" s="749">
        <v>27953</v>
      </c>
      <c r="J323" s="749" t="s">
        <v>1123</v>
      </c>
      <c r="K323" s="749" t="s">
        <v>1124</v>
      </c>
      <c r="L323" s="752">
        <v>1084.9200000000003</v>
      </c>
      <c r="M323" s="752">
        <v>3</v>
      </c>
      <c r="N323" s="753">
        <v>3254.7600000000007</v>
      </c>
    </row>
    <row r="324" spans="1:14" ht="14.45" customHeight="1" x14ac:dyDescent="0.2">
      <c r="A324" s="747" t="s">
        <v>567</v>
      </c>
      <c r="B324" s="748" t="s">
        <v>568</v>
      </c>
      <c r="C324" s="749" t="s">
        <v>580</v>
      </c>
      <c r="D324" s="750" t="s">
        <v>581</v>
      </c>
      <c r="E324" s="751">
        <v>50113001</v>
      </c>
      <c r="F324" s="750" t="s">
        <v>591</v>
      </c>
      <c r="G324" s="749" t="s">
        <v>599</v>
      </c>
      <c r="H324" s="749">
        <v>117121</v>
      </c>
      <c r="I324" s="749">
        <v>17121</v>
      </c>
      <c r="J324" s="749" t="s">
        <v>1125</v>
      </c>
      <c r="K324" s="749" t="s">
        <v>1126</v>
      </c>
      <c r="L324" s="752">
        <v>86.410000000000025</v>
      </c>
      <c r="M324" s="752">
        <v>2</v>
      </c>
      <c r="N324" s="753">
        <v>172.82000000000005</v>
      </c>
    </row>
    <row r="325" spans="1:14" ht="14.45" customHeight="1" x14ac:dyDescent="0.2">
      <c r="A325" s="747" t="s">
        <v>567</v>
      </c>
      <c r="B325" s="748" t="s">
        <v>568</v>
      </c>
      <c r="C325" s="749" t="s">
        <v>580</v>
      </c>
      <c r="D325" s="750" t="s">
        <v>581</v>
      </c>
      <c r="E325" s="751">
        <v>50113001</v>
      </c>
      <c r="F325" s="750" t="s">
        <v>591</v>
      </c>
      <c r="G325" s="749" t="s">
        <v>599</v>
      </c>
      <c r="H325" s="749">
        <v>186176</v>
      </c>
      <c r="I325" s="749">
        <v>186176</v>
      </c>
      <c r="J325" s="749" t="s">
        <v>1127</v>
      </c>
      <c r="K325" s="749" t="s">
        <v>610</v>
      </c>
      <c r="L325" s="752">
        <v>625.30999999999995</v>
      </c>
      <c r="M325" s="752">
        <v>3</v>
      </c>
      <c r="N325" s="753">
        <v>1875.9299999999998</v>
      </c>
    </row>
    <row r="326" spans="1:14" ht="14.45" customHeight="1" x14ac:dyDescent="0.2">
      <c r="A326" s="747" t="s">
        <v>567</v>
      </c>
      <c r="B326" s="748" t="s">
        <v>568</v>
      </c>
      <c r="C326" s="749" t="s">
        <v>580</v>
      </c>
      <c r="D326" s="750" t="s">
        <v>581</v>
      </c>
      <c r="E326" s="751">
        <v>50113001</v>
      </c>
      <c r="F326" s="750" t="s">
        <v>591</v>
      </c>
      <c r="G326" s="749" t="s">
        <v>592</v>
      </c>
      <c r="H326" s="749">
        <v>225400</v>
      </c>
      <c r="I326" s="749">
        <v>225400</v>
      </c>
      <c r="J326" s="749" t="s">
        <v>1128</v>
      </c>
      <c r="K326" s="749" t="s">
        <v>1129</v>
      </c>
      <c r="L326" s="752">
        <v>53.02</v>
      </c>
      <c r="M326" s="752">
        <v>1</v>
      </c>
      <c r="N326" s="753">
        <v>53.02</v>
      </c>
    </row>
    <row r="327" spans="1:14" ht="14.45" customHeight="1" x14ac:dyDescent="0.2">
      <c r="A327" s="747" t="s">
        <v>567</v>
      </c>
      <c r="B327" s="748" t="s">
        <v>568</v>
      </c>
      <c r="C327" s="749" t="s">
        <v>580</v>
      </c>
      <c r="D327" s="750" t="s">
        <v>581</v>
      </c>
      <c r="E327" s="751">
        <v>50113001</v>
      </c>
      <c r="F327" s="750" t="s">
        <v>591</v>
      </c>
      <c r="G327" s="749" t="s">
        <v>592</v>
      </c>
      <c r="H327" s="749">
        <v>116055</v>
      </c>
      <c r="I327" s="749">
        <v>16055</v>
      </c>
      <c r="J327" s="749" t="s">
        <v>1130</v>
      </c>
      <c r="K327" s="749" t="s">
        <v>1131</v>
      </c>
      <c r="L327" s="752">
        <v>109.34000000000003</v>
      </c>
      <c r="M327" s="752">
        <v>1</v>
      </c>
      <c r="N327" s="753">
        <v>109.34000000000003</v>
      </c>
    </row>
    <row r="328" spans="1:14" ht="14.45" customHeight="1" x14ac:dyDescent="0.2">
      <c r="A328" s="747" t="s">
        <v>567</v>
      </c>
      <c r="B328" s="748" t="s">
        <v>568</v>
      </c>
      <c r="C328" s="749" t="s">
        <v>580</v>
      </c>
      <c r="D328" s="750" t="s">
        <v>581</v>
      </c>
      <c r="E328" s="751">
        <v>50113001</v>
      </c>
      <c r="F328" s="750" t="s">
        <v>591</v>
      </c>
      <c r="G328" s="749" t="s">
        <v>599</v>
      </c>
      <c r="H328" s="749">
        <v>187427</v>
      </c>
      <c r="I328" s="749">
        <v>187427</v>
      </c>
      <c r="J328" s="749" t="s">
        <v>1132</v>
      </c>
      <c r="K328" s="749" t="s">
        <v>1133</v>
      </c>
      <c r="L328" s="752">
        <v>62.643333333333317</v>
      </c>
      <c r="M328" s="752">
        <v>3</v>
      </c>
      <c r="N328" s="753">
        <v>187.92999999999995</v>
      </c>
    </row>
    <row r="329" spans="1:14" ht="14.45" customHeight="1" x14ac:dyDescent="0.2">
      <c r="A329" s="747" t="s">
        <v>567</v>
      </c>
      <c r="B329" s="748" t="s">
        <v>568</v>
      </c>
      <c r="C329" s="749" t="s">
        <v>580</v>
      </c>
      <c r="D329" s="750" t="s">
        <v>581</v>
      </c>
      <c r="E329" s="751">
        <v>50113001</v>
      </c>
      <c r="F329" s="750" t="s">
        <v>591</v>
      </c>
      <c r="G329" s="749" t="s">
        <v>599</v>
      </c>
      <c r="H329" s="749">
        <v>169714</v>
      </c>
      <c r="I329" s="749">
        <v>169714</v>
      </c>
      <c r="J329" s="749" t="s">
        <v>1134</v>
      </c>
      <c r="K329" s="749" t="s">
        <v>1135</v>
      </c>
      <c r="L329" s="752">
        <v>112.19</v>
      </c>
      <c r="M329" s="752">
        <v>3</v>
      </c>
      <c r="N329" s="753">
        <v>336.57</v>
      </c>
    </row>
    <row r="330" spans="1:14" ht="14.45" customHeight="1" x14ac:dyDescent="0.2">
      <c r="A330" s="747" t="s">
        <v>567</v>
      </c>
      <c r="B330" s="748" t="s">
        <v>568</v>
      </c>
      <c r="C330" s="749" t="s">
        <v>580</v>
      </c>
      <c r="D330" s="750" t="s">
        <v>581</v>
      </c>
      <c r="E330" s="751">
        <v>50113001</v>
      </c>
      <c r="F330" s="750" t="s">
        <v>591</v>
      </c>
      <c r="G330" s="749" t="s">
        <v>599</v>
      </c>
      <c r="H330" s="749">
        <v>184245</v>
      </c>
      <c r="I330" s="749">
        <v>184245</v>
      </c>
      <c r="J330" s="749" t="s">
        <v>1136</v>
      </c>
      <c r="K330" s="749" t="s">
        <v>1137</v>
      </c>
      <c r="L330" s="752">
        <v>92.77</v>
      </c>
      <c r="M330" s="752">
        <v>1</v>
      </c>
      <c r="N330" s="753">
        <v>92.77</v>
      </c>
    </row>
    <row r="331" spans="1:14" ht="14.45" customHeight="1" x14ac:dyDescent="0.2">
      <c r="A331" s="747" t="s">
        <v>567</v>
      </c>
      <c r="B331" s="748" t="s">
        <v>568</v>
      </c>
      <c r="C331" s="749" t="s">
        <v>580</v>
      </c>
      <c r="D331" s="750" t="s">
        <v>581</v>
      </c>
      <c r="E331" s="751">
        <v>50113001</v>
      </c>
      <c r="F331" s="750" t="s">
        <v>591</v>
      </c>
      <c r="G331" s="749" t="s">
        <v>599</v>
      </c>
      <c r="H331" s="749">
        <v>28151</v>
      </c>
      <c r="I331" s="749">
        <v>28151</v>
      </c>
      <c r="J331" s="749" t="s">
        <v>1138</v>
      </c>
      <c r="K331" s="749" t="s">
        <v>601</v>
      </c>
      <c r="L331" s="752">
        <v>1041.1200000000001</v>
      </c>
      <c r="M331" s="752">
        <v>2</v>
      </c>
      <c r="N331" s="753">
        <v>2082.2400000000002</v>
      </c>
    </row>
    <row r="332" spans="1:14" ht="14.45" customHeight="1" x14ac:dyDescent="0.2">
      <c r="A332" s="747" t="s">
        <v>567</v>
      </c>
      <c r="B332" s="748" t="s">
        <v>568</v>
      </c>
      <c r="C332" s="749" t="s">
        <v>580</v>
      </c>
      <c r="D332" s="750" t="s">
        <v>581</v>
      </c>
      <c r="E332" s="751">
        <v>50113001</v>
      </c>
      <c r="F332" s="750" t="s">
        <v>591</v>
      </c>
      <c r="G332" s="749" t="s">
        <v>592</v>
      </c>
      <c r="H332" s="749">
        <v>216679</v>
      </c>
      <c r="I332" s="749">
        <v>216679</v>
      </c>
      <c r="J332" s="749" t="s">
        <v>1139</v>
      </c>
      <c r="K332" s="749" t="s">
        <v>1140</v>
      </c>
      <c r="L332" s="752">
        <v>115.19199688210379</v>
      </c>
      <c r="M332" s="752">
        <v>2</v>
      </c>
      <c r="N332" s="753">
        <v>230.38399376420759</v>
      </c>
    </row>
    <row r="333" spans="1:14" ht="14.45" customHeight="1" x14ac:dyDescent="0.2">
      <c r="A333" s="747" t="s">
        <v>567</v>
      </c>
      <c r="B333" s="748" t="s">
        <v>568</v>
      </c>
      <c r="C333" s="749" t="s">
        <v>580</v>
      </c>
      <c r="D333" s="750" t="s">
        <v>581</v>
      </c>
      <c r="E333" s="751">
        <v>50113001</v>
      </c>
      <c r="F333" s="750" t="s">
        <v>591</v>
      </c>
      <c r="G333" s="749" t="s">
        <v>592</v>
      </c>
      <c r="H333" s="749">
        <v>188217</v>
      </c>
      <c r="I333" s="749">
        <v>88217</v>
      </c>
      <c r="J333" s="749" t="s">
        <v>1139</v>
      </c>
      <c r="K333" s="749" t="s">
        <v>1141</v>
      </c>
      <c r="L333" s="752">
        <v>126.99545454545455</v>
      </c>
      <c r="M333" s="752">
        <v>11</v>
      </c>
      <c r="N333" s="753">
        <v>1396.95</v>
      </c>
    </row>
    <row r="334" spans="1:14" ht="14.45" customHeight="1" x14ac:dyDescent="0.2">
      <c r="A334" s="747" t="s">
        <v>567</v>
      </c>
      <c r="B334" s="748" t="s">
        <v>568</v>
      </c>
      <c r="C334" s="749" t="s">
        <v>580</v>
      </c>
      <c r="D334" s="750" t="s">
        <v>581</v>
      </c>
      <c r="E334" s="751">
        <v>50113001</v>
      </c>
      <c r="F334" s="750" t="s">
        <v>591</v>
      </c>
      <c r="G334" s="749" t="s">
        <v>592</v>
      </c>
      <c r="H334" s="749">
        <v>188219</v>
      </c>
      <c r="I334" s="749">
        <v>88219</v>
      </c>
      <c r="J334" s="749" t="s">
        <v>1142</v>
      </c>
      <c r="K334" s="749" t="s">
        <v>1143</v>
      </c>
      <c r="L334" s="752">
        <v>140.07000000000002</v>
      </c>
      <c r="M334" s="752">
        <v>3</v>
      </c>
      <c r="N334" s="753">
        <v>420.21000000000004</v>
      </c>
    </row>
    <row r="335" spans="1:14" ht="14.45" customHeight="1" x14ac:dyDescent="0.2">
      <c r="A335" s="747" t="s">
        <v>567</v>
      </c>
      <c r="B335" s="748" t="s">
        <v>568</v>
      </c>
      <c r="C335" s="749" t="s">
        <v>580</v>
      </c>
      <c r="D335" s="750" t="s">
        <v>581</v>
      </c>
      <c r="E335" s="751">
        <v>50113001</v>
      </c>
      <c r="F335" s="750" t="s">
        <v>591</v>
      </c>
      <c r="G335" s="749" t="s">
        <v>592</v>
      </c>
      <c r="H335" s="749">
        <v>216680</v>
      </c>
      <c r="I335" s="749">
        <v>216680</v>
      </c>
      <c r="J335" s="749" t="s">
        <v>1142</v>
      </c>
      <c r="K335" s="749" t="s">
        <v>1144</v>
      </c>
      <c r="L335" s="752">
        <v>123.90000000000002</v>
      </c>
      <c r="M335" s="752">
        <v>3</v>
      </c>
      <c r="N335" s="753">
        <v>371.70000000000005</v>
      </c>
    </row>
    <row r="336" spans="1:14" ht="14.45" customHeight="1" x14ac:dyDescent="0.2">
      <c r="A336" s="747" t="s">
        <v>567</v>
      </c>
      <c r="B336" s="748" t="s">
        <v>568</v>
      </c>
      <c r="C336" s="749" t="s">
        <v>580</v>
      </c>
      <c r="D336" s="750" t="s">
        <v>581</v>
      </c>
      <c r="E336" s="751">
        <v>50113001</v>
      </c>
      <c r="F336" s="750" t="s">
        <v>591</v>
      </c>
      <c r="G336" s="749" t="s">
        <v>592</v>
      </c>
      <c r="H336" s="749">
        <v>206004</v>
      </c>
      <c r="I336" s="749">
        <v>206004</v>
      </c>
      <c r="J336" s="749" t="s">
        <v>1145</v>
      </c>
      <c r="K336" s="749" t="s">
        <v>1146</v>
      </c>
      <c r="L336" s="752">
        <v>352.06000000000006</v>
      </c>
      <c r="M336" s="752">
        <v>1</v>
      </c>
      <c r="N336" s="753">
        <v>352.06000000000006</v>
      </c>
    </row>
    <row r="337" spans="1:14" ht="14.45" customHeight="1" x14ac:dyDescent="0.2">
      <c r="A337" s="747" t="s">
        <v>567</v>
      </c>
      <c r="B337" s="748" t="s">
        <v>568</v>
      </c>
      <c r="C337" s="749" t="s">
        <v>580</v>
      </c>
      <c r="D337" s="750" t="s">
        <v>581</v>
      </c>
      <c r="E337" s="751">
        <v>50113001</v>
      </c>
      <c r="F337" s="750" t="s">
        <v>591</v>
      </c>
      <c r="G337" s="749" t="s">
        <v>592</v>
      </c>
      <c r="H337" s="749">
        <v>159747</v>
      </c>
      <c r="I337" s="749">
        <v>0</v>
      </c>
      <c r="J337" s="749" t="s">
        <v>1147</v>
      </c>
      <c r="K337" s="749" t="s">
        <v>1004</v>
      </c>
      <c r="L337" s="752">
        <v>35.799999999999997</v>
      </c>
      <c r="M337" s="752">
        <v>1</v>
      </c>
      <c r="N337" s="753">
        <v>35.799999999999997</v>
      </c>
    </row>
    <row r="338" spans="1:14" ht="14.45" customHeight="1" x14ac:dyDescent="0.2">
      <c r="A338" s="747" t="s">
        <v>567</v>
      </c>
      <c r="B338" s="748" t="s">
        <v>568</v>
      </c>
      <c r="C338" s="749" t="s">
        <v>580</v>
      </c>
      <c r="D338" s="750" t="s">
        <v>581</v>
      </c>
      <c r="E338" s="751">
        <v>50113001</v>
      </c>
      <c r="F338" s="750" t="s">
        <v>591</v>
      </c>
      <c r="G338" s="749" t="s">
        <v>592</v>
      </c>
      <c r="H338" s="749">
        <v>218236</v>
      </c>
      <c r="I338" s="749">
        <v>218236</v>
      </c>
      <c r="J338" s="749" t="s">
        <v>1148</v>
      </c>
      <c r="K338" s="749" t="s">
        <v>1149</v>
      </c>
      <c r="L338" s="752">
        <v>60.300000000000011</v>
      </c>
      <c r="M338" s="752">
        <v>3</v>
      </c>
      <c r="N338" s="753">
        <v>180.90000000000003</v>
      </c>
    </row>
    <row r="339" spans="1:14" ht="14.45" customHeight="1" x14ac:dyDescent="0.2">
      <c r="A339" s="747" t="s">
        <v>567</v>
      </c>
      <c r="B339" s="748" t="s">
        <v>568</v>
      </c>
      <c r="C339" s="749" t="s">
        <v>580</v>
      </c>
      <c r="D339" s="750" t="s">
        <v>581</v>
      </c>
      <c r="E339" s="751">
        <v>50113001</v>
      </c>
      <c r="F339" s="750" t="s">
        <v>591</v>
      </c>
      <c r="G339" s="749" t="s">
        <v>592</v>
      </c>
      <c r="H339" s="749">
        <v>218238</v>
      </c>
      <c r="I339" s="749">
        <v>218238</v>
      </c>
      <c r="J339" s="749" t="s">
        <v>1150</v>
      </c>
      <c r="K339" s="749" t="s">
        <v>1151</v>
      </c>
      <c r="L339" s="752">
        <v>58.770000000000017</v>
      </c>
      <c r="M339" s="752">
        <v>1</v>
      </c>
      <c r="N339" s="753">
        <v>58.770000000000017</v>
      </c>
    </row>
    <row r="340" spans="1:14" ht="14.45" customHeight="1" x14ac:dyDescent="0.2">
      <c r="A340" s="747" t="s">
        <v>567</v>
      </c>
      <c r="B340" s="748" t="s">
        <v>568</v>
      </c>
      <c r="C340" s="749" t="s">
        <v>580</v>
      </c>
      <c r="D340" s="750" t="s">
        <v>581</v>
      </c>
      <c r="E340" s="751">
        <v>50113001</v>
      </c>
      <c r="F340" s="750" t="s">
        <v>591</v>
      </c>
      <c r="G340" s="749" t="s">
        <v>592</v>
      </c>
      <c r="H340" s="749">
        <v>218233</v>
      </c>
      <c r="I340" s="749">
        <v>218233</v>
      </c>
      <c r="J340" s="749" t="s">
        <v>1152</v>
      </c>
      <c r="K340" s="749" t="s">
        <v>1153</v>
      </c>
      <c r="L340" s="752">
        <v>60.21</v>
      </c>
      <c r="M340" s="752">
        <v>1</v>
      </c>
      <c r="N340" s="753">
        <v>60.21</v>
      </c>
    </row>
    <row r="341" spans="1:14" ht="14.45" customHeight="1" x14ac:dyDescent="0.2">
      <c r="A341" s="747" t="s">
        <v>567</v>
      </c>
      <c r="B341" s="748" t="s">
        <v>568</v>
      </c>
      <c r="C341" s="749" t="s">
        <v>580</v>
      </c>
      <c r="D341" s="750" t="s">
        <v>581</v>
      </c>
      <c r="E341" s="751">
        <v>50113001</v>
      </c>
      <c r="F341" s="750" t="s">
        <v>591</v>
      </c>
      <c r="G341" s="749" t="s">
        <v>599</v>
      </c>
      <c r="H341" s="749">
        <v>149909</v>
      </c>
      <c r="I341" s="749">
        <v>49909</v>
      </c>
      <c r="J341" s="749" t="s">
        <v>1154</v>
      </c>
      <c r="K341" s="749" t="s">
        <v>1155</v>
      </c>
      <c r="L341" s="752">
        <v>27.79</v>
      </c>
      <c r="M341" s="752">
        <v>8</v>
      </c>
      <c r="N341" s="753">
        <v>222.32</v>
      </c>
    </row>
    <row r="342" spans="1:14" ht="14.45" customHeight="1" x14ac:dyDescent="0.2">
      <c r="A342" s="747" t="s">
        <v>567</v>
      </c>
      <c r="B342" s="748" t="s">
        <v>568</v>
      </c>
      <c r="C342" s="749" t="s">
        <v>580</v>
      </c>
      <c r="D342" s="750" t="s">
        <v>581</v>
      </c>
      <c r="E342" s="751">
        <v>50113001</v>
      </c>
      <c r="F342" s="750" t="s">
        <v>591</v>
      </c>
      <c r="G342" s="749" t="s">
        <v>592</v>
      </c>
      <c r="H342" s="749">
        <v>192853</v>
      </c>
      <c r="I342" s="749">
        <v>192853</v>
      </c>
      <c r="J342" s="749" t="s">
        <v>1156</v>
      </c>
      <c r="K342" s="749" t="s">
        <v>1157</v>
      </c>
      <c r="L342" s="752">
        <v>107.94000000000003</v>
      </c>
      <c r="M342" s="752">
        <v>1</v>
      </c>
      <c r="N342" s="753">
        <v>107.94000000000003</v>
      </c>
    </row>
    <row r="343" spans="1:14" ht="14.45" customHeight="1" x14ac:dyDescent="0.2">
      <c r="A343" s="747" t="s">
        <v>567</v>
      </c>
      <c r="B343" s="748" t="s">
        <v>568</v>
      </c>
      <c r="C343" s="749" t="s">
        <v>580</v>
      </c>
      <c r="D343" s="750" t="s">
        <v>581</v>
      </c>
      <c r="E343" s="751">
        <v>50113001</v>
      </c>
      <c r="F343" s="750" t="s">
        <v>591</v>
      </c>
      <c r="G343" s="749" t="s">
        <v>592</v>
      </c>
      <c r="H343" s="749">
        <v>110151</v>
      </c>
      <c r="I343" s="749">
        <v>10151</v>
      </c>
      <c r="J343" s="749" t="s">
        <v>1156</v>
      </c>
      <c r="K343" s="749" t="s">
        <v>1158</v>
      </c>
      <c r="L343" s="752">
        <v>66.260000000000005</v>
      </c>
      <c r="M343" s="752">
        <v>4</v>
      </c>
      <c r="N343" s="753">
        <v>265.04000000000002</v>
      </c>
    </row>
    <row r="344" spans="1:14" ht="14.45" customHeight="1" x14ac:dyDescent="0.2">
      <c r="A344" s="747" t="s">
        <v>567</v>
      </c>
      <c r="B344" s="748" t="s">
        <v>568</v>
      </c>
      <c r="C344" s="749" t="s">
        <v>580</v>
      </c>
      <c r="D344" s="750" t="s">
        <v>581</v>
      </c>
      <c r="E344" s="751">
        <v>50113001</v>
      </c>
      <c r="F344" s="750" t="s">
        <v>591</v>
      </c>
      <c r="G344" s="749" t="s">
        <v>592</v>
      </c>
      <c r="H344" s="749">
        <v>220629</v>
      </c>
      <c r="I344" s="749">
        <v>220629</v>
      </c>
      <c r="J344" s="749" t="s">
        <v>1159</v>
      </c>
      <c r="K344" s="749" t="s">
        <v>1160</v>
      </c>
      <c r="L344" s="752">
        <v>81.28</v>
      </c>
      <c r="M344" s="752">
        <v>1</v>
      </c>
      <c r="N344" s="753">
        <v>81.28</v>
      </c>
    </row>
    <row r="345" spans="1:14" ht="14.45" customHeight="1" x14ac:dyDescent="0.2">
      <c r="A345" s="747" t="s">
        <v>567</v>
      </c>
      <c r="B345" s="748" t="s">
        <v>568</v>
      </c>
      <c r="C345" s="749" t="s">
        <v>580</v>
      </c>
      <c r="D345" s="750" t="s">
        <v>581</v>
      </c>
      <c r="E345" s="751">
        <v>50113001</v>
      </c>
      <c r="F345" s="750" t="s">
        <v>591</v>
      </c>
      <c r="G345" s="749" t="s">
        <v>592</v>
      </c>
      <c r="H345" s="749">
        <v>220638</v>
      </c>
      <c r="I345" s="749">
        <v>220638</v>
      </c>
      <c r="J345" s="749" t="s">
        <v>1159</v>
      </c>
      <c r="K345" s="749" t="s">
        <v>1161</v>
      </c>
      <c r="L345" s="752">
        <v>162.55000000000001</v>
      </c>
      <c r="M345" s="752">
        <v>2</v>
      </c>
      <c r="N345" s="753">
        <v>325.10000000000002</v>
      </c>
    </row>
    <row r="346" spans="1:14" ht="14.45" customHeight="1" x14ac:dyDescent="0.2">
      <c r="A346" s="747" t="s">
        <v>567</v>
      </c>
      <c r="B346" s="748" t="s">
        <v>568</v>
      </c>
      <c r="C346" s="749" t="s">
        <v>580</v>
      </c>
      <c r="D346" s="750" t="s">
        <v>581</v>
      </c>
      <c r="E346" s="751">
        <v>50113001</v>
      </c>
      <c r="F346" s="750" t="s">
        <v>591</v>
      </c>
      <c r="G346" s="749" t="s">
        <v>592</v>
      </c>
      <c r="H346" s="749">
        <v>220632</v>
      </c>
      <c r="I346" s="749">
        <v>220632</v>
      </c>
      <c r="J346" s="749" t="s">
        <v>1159</v>
      </c>
      <c r="K346" s="749" t="s">
        <v>1162</v>
      </c>
      <c r="L346" s="752">
        <v>108.73999999999997</v>
      </c>
      <c r="M346" s="752">
        <v>1</v>
      </c>
      <c r="N346" s="753">
        <v>108.73999999999997</v>
      </c>
    </row>
    <row r="347" spans="1:14" ht="14.45" customHeight="1" x14ac:dyDescent="0.2">
      <c r="A347" s="747" t="s">
        <v>567</v>
      </c>
      <c r="B347" s="748" t="s">
        <v>568</v>
      </c>
      <c r="C347" s="749" t="s">
        <v>580</v>
      </c>
      <c r="D347" s="750" t="s">
        <v>581</v>
      </c>
      <c r="E347" s="751">
        <v>50113001</v>
      </c>
      <c r="F347" s="750" t="s">
        <v>591</v>
      </c>
      <c r="G347" s="749" t="s">
        <v>592</v>
      </c>
      <c r="H347" s="749">
        <v>147476</v>
      </c>
      <c r="I347" s="749">
        <v>47476</v>
      </c>
      <c r="J347" s="749" t="s">
        <v>1163</v>
      </c>
      <c r="K347" s="749" t="s">
        <v>986</v>
      </c>
      <c r="L347" s="752">
        <v>86.70999999999998</v>
      </c>
      <c r="M347" s="752">
        <v>1</v>
      </c>
      <c r="N347" s="753">
        <v>86.70999999999998</v>
      </c>
    </row>
    <row r="348" spans="1:14" ht="14.45" customHeight="1" x14ac:dyDescent="0.2">
      <c r="A348" s="747" t="s">
        <v>567</v>
      </c>
      <c r="B348" s="748" t="s">
        <v>568</v>
      </c>
      <c r="C348" s="749" t="s">
        <v>580</v>
      </c>
      <c r="D348" s="750" t="s">
        <v>581</v>
      </c>
      <c r="E348" s="751">
        <v>50113001</v>
      </c>
      <c r="F348" s="750" t="s">
        <v>591</v>
      </c>
      <c r="G348" s="749" t="s">
        <v>599</v>
      </c>
      <c r="H348" s="749">
        <v>844480</v>
      </c>
      <c r="I348" s="749">
        <v>114059</v>
      </c>
      <c r="J348" s="749" t="s">
        <v>1164</v>
      </c>
      <c r="K348" s="749" t="s">
        <v>1165</v>
      </c>
      <c r="L348" s="752">
        <v>12.887500000000001</v>
      </c>
      <c r="M348" s="752">
        <v>4</v>
      </c>
      <c r="N348" s="753">
        <v>51.550000000000004</v>
      </c>
    </row>
    <row r="349" spans="1:14" ht="14.45" customHeight="1" x14ac:dyDescent="0.2">
      <c r="A349" s="747" t="s">
        <v>567</v>
      </c>
      <c r="B349" s="748" t="s">
        <v>568</v>
      </c>
      <c r="C349" s="749" t="s">
        <v>580</v>
      </c>
      <c r="D349" s="750" t="s">
        <v>581</v>
      </c>
      <c r="E349" s="751">
        <v>50113001</v>
      </c>
      <c r="F349" s="750" t="s">
        <v>591</v>
      </c>
      <c r="G349" s="749" t="s">
        <v>599</v>
      </c>
      <c r="H349" s="749">
        <v>844554</v>
      </c>
      <c r="I349" s="749">
        <v>114065</v>
      </c>
      <c r="J349" s="749" t="s">
        <v>1166</v>
      </c>
      <c r="K349" s="749" t="s">
        <v>1167</v>
      </c>
      <c r="L349" s="752">
        <v>19.6875</v>
      </c>
      <c r="M349" s="752">
        <v>8</v>
      </c>
      <c r="N349" s="753">
        <v>157.5</v>
      </c>
    </row>
    <row r="350" spans="1:14" ht="14.45" customHeight="1" x14ac:dyDescent="0.2">
      <c r="A350" s="747" t="s">
        <v>567</v>
      </c>
      <c r="B350" s="748" t="s">
        <v>568</v>
      </c>
      <c r="C350" s="749" t="s">
        <v>580</v>
      </c>
      <c r="D350" s="750" t="s">
        <v>581</v>
      </c>
      <c r="E350" s="751">
        <v>50113001</v>
      </c>
      <c r="F350" s="750" t="s">
        <v>591</v>
      </c>
      <c r="G350" s="749" t="s">
        <v>599</v>
      </c>
      <c r="H350" s="749">
        <v>844378</v>
      </c>
      <c r="I350" s="749">
        <v>114067</v>
      </c>
      <c r="J350" s="749" t="s">
        <v>1166</v>
      </c>
      <c r="K350" s="749" t="s">
        <v>1168</v>
      </c>
      <c r="L350" s="752">
        <v>48.519999999999996</v>
      </c>
      <c r="M350" s="752">
        <v>1</v>
      </c>
      <c r="N350" s="753">
        <v>48.519999999999996</v>
      </c>
    </row>
    <row r="351" spans="1:14" ht="14.45" customHeight="1" x14ac:dyDescent="0.2">
      <c r="A351" s="747" t="s">
        <v>567</v>
      </c>
      <c r="B351" s="748" t="s">
        <v>568</v>
      </c>
      <c r="C351" s="749" t="s">
        <v>580</v>
      </c>
      <c r="D351" s="750" t="s">
        <v>581</v>
      </c>
      <c r="E351" s="751">
        <v>50113001</v>
      </c>
      <c r="F351" s="750" t="s">
        <v>591</v>
      </c>
      <c r="G351" s="749" t="s">
        <v>599</v>
      </c>
      <c r="H351" s="749">
        <v>115316</v>
      </c>
      <c r="I351" s="749">
        <v>15316</v>
      </c>
      <c r="J351" s="749" t="s">
        <v>1169</v>
      </c>
      <c r="K351" s="749" t="s">
        <v>836</v>
      </c>
      <c r="L351" s="752">
        <v>19.010000000000002</v>
      </c>
      <c r="M351" s="752">
        <v>4</v>
      </c>
      <c r="N351" s="753">
        <v>76.040000000000006</v>
      </c>
    </row>
    <row r="352" spans="1:14" ht="14.45" customHeight="1" x14ac:dyDescent="0.2">
      <c r="A352" s="747" t="s">
        <v>567</v>
      </c>
      <c r="B352" s="748" t="s">
        <v>568</v>
      </c>
      <c r="C352" s="749" t="s">
        <v>580</v>
      </c>
      <c r="D352" s="750" t="s">
        <v>581</v>
      </c>
      <c r="E352" s="751">
        <v>50113001</v>
      </c>
      <c r="F352" s="750" t="s">
        <v>591</v>
      </c>
      <c r="G352" s="749" t="s">
        <v>592</v>
      </c>
      <c r="H352" s="749">
        <v>200600</v>
      </c>
      <c r="I352" s="749">
        <v>200600</v>
      </c>
      <c r="J352" s="749" t="s">
        <v>1170</v>
      </c>
      <c r="K352" s="749" t="s">
        <v>969</v>
      </c>
      <c r="L352" s="752">
        <v>131.67749999999998</v>
      </c>
      <c r="M352" s="752">
        <v>4</v>
      </c>
      <c r="N352" s="753">
        <v>526.70999999999992</v>
      </c>
    </row>
    <row r="353" spans="1:14" ht="14.45" customHeight="1" x14ac:dyDescent="0.2">
      <c r="A353" s="747" t="s">
        <v>567</v>
      </c>
      <c r="B353" s="748" t="s">
        <v>568</v>
      </c>
      <c r="C353" s="749" t="s">
        <v>580</v>
      </c>
      <c r="D353" s="750" t="s">
        <v>581</v>
      </c>
      <c r="E353" s="751">
        <v>50113001</v>
      </c>
      <c r="F353" s="750" t="s">
        <v>591</v>
      </c>
      <c r="G353" s="749" t="s">
        <v>592</v>
      </c>
      <c r="H353" s="749">
        <v>185512</v>
      </c>
      <c r="I353" s="749">
        <v>185512</v>
      </c>
      <c r="J353" s="749" t="s">
        <v>1171</v>
      </c>
      <c r="K353" s="749" t="s">
        <v>1172</v>
      </c>
      <c r="L353" s="752">
        <v>73.819999999999993</v>
      </c>
      <c r="M353" s="752">
        <v>2</v>
      </c>
      <c r="N353" s="753">
        <v>147.63999999999999</v>
      </c>
    </row>
    <row r="354" spans="1:14" ht="14.45" customHeight="1" x14ac:dyDescent="0.2">
      <c r="A354" s="747" t="s">
        <v>567</v>
      </c>
      <c r="B354" s="748" t="s">
        <v>568</v>
      </c>
      <c r="C354" s="749" t="s">
        <v>580</v>
      </c>
      <c r="D354" s="750" t="s">
        <v>581</v>
      </c>
      <c r="E354" s="751">
        <v>50113001</v>
      </c>
      <c r="F354" s="750" t="s">
        <v>591</v>
      </c>
      <c r="G354" s="749" t="s">
        <v>592</v>
      </c>
      <c r="H354" s="749">
        <v>67558</v>
      </c>
      <c r="I354" s="749">
        <v>67558</v>
      </c>
      <c r="J354" s="749" t="s">
        <v>1173</v>
      </c>
      <c r="K354" s="749" t="s">
        <v>1174</v>
      </c>
      <c r="L354" s="752">
        <v>27.490000000000002</v>
      </c>
      <c r="M354" s="752">
        <v>10</v>
      </c>
      <c r="N354" s="753">
        <v>274.90000000000003</v>
      </c>
    </row>
    <row r="355" spans="1:14" ht="14.45" customHeight="1" x14ac:dyDescent="0.2">
      <c r="A355" s="747" t="s">
        <v>567</v>
      </c>
      <c r="B355" s="748" t="s">
        <v>568</v>
      </c>
      <c r="C355" s="749" t="s">
        <v>580</v>
      </c>
      <c r="D355" s="750" t="s">
        <v>581</v>
      </c>
      <c r="E355" s="751">
        <v>50113001</v>
      </c>
      <c r="F355" s="750" t="s">
        <v>591</v>
      </c>
      <c r="G355" s="749" t="s">
        <v>592</v>
      </c>
      <c r="H355" s="749">
        <v>148429</v>
      </c>
      <c r="I355" s="749">
        <v>48429</v>
      </c>
      <c r="J355" s="749" t="s">
        <v>1175</v>
      </c>
      <c r="K355" s="749" t="s">
        <v>1176</v>
      </c>
      <c r="L355" s="752">
        <v>69.950000000000017</v>
      </c>
      <c r="M355" s="752">
        <v>3</v>
      </c>
      <c r="N355" s="753">
        <v>209.85000000000005</v>
      </c>
    </row>
    <row r="356" spans="1:14" ht="14.45" customHeight="1" x14ac:dyDescent="0.2">
      <c r="A356" s="747" t="s">
        <v>567</v>
      </c>
      <c r="B356" s="748" t="s">
        <v>568</v>
      </c>
      <c r="C356" s="749" t="s">
        <v>580</v>
      </c>
      <c r="D356" s="750" t="s">
        <v>581</v>
      </c>
      <c r="E356" s="751">
        <v>50113001</v>
      </c>
      <c r="F356" s="750" t="s">
        <v>591</v>
      </c>
      <c r="G356" s="749" t="s">
        <v>592</v>
      </c>
      <c r="H356" s="749">
        <v>115050</v>
      </c>
      <c r="I356" s="749">
        <v>15050</v>
      </c>
      <c r="J356" s="749" t="s">
        <v>1177</v>
      </c>
      <c r="K356" s="749" t="s">
        <v>1178</v>
      </c>
      <c r="L356" s="752">
        <v>319.74</v>
      </c>
      <c r="M356" s="752">
        <v>1</v>
      </c>
      <c r="N356" s="753">
        <v>319.74</v>
      </c>
    </row>
    <row r="357" spans="1:14" ht="14.45" customHeight="1" x14ac:dyDescent="0.2">
      <c r="A357" s="747" t="s">
        <v>567</v>
      </c>
      <c r="B357" s="748" t="s">
        <v>568</v>
      </c>
      <c r="C357" s="749" t="s">
        <v>580</v>
      </c>
      <c r="D357" s="750" t="s">
        <v>581</v>
      </c>
      <c r="E357" s="751">
        <v>50113001</v>
      </c>
      <c r="F357" s="750" t="s">
        <v>591</v>
      </c>
      <c r="G357" s="749" t="s">
        <v>592</v>
      </c>
      <c r="H357" s="749">
        <v>196635</v>
      </c>
      <c r="I357" s="749">
        <v>96635</v>
      </c>
      <c r="J357" s="749" t="s">
        <v>1179</v>
      </c>
      <c r="K357" s="749" t="s">
        <v>1180</v>
      </c>
      <c r="L357" s="752">
        <v>112.29142857142857</v>
      </c>
      <c r="M357" s="752">
        <v>7</v>
      </c>
      <c r="N357" s="753">
        <v>786.04</v>
      </c>
    </row>
    <row r="358" spans="1:14" ht="14.45" customHeight="1" x14ac:dyDescent="0.2">
      <c r="A358" s="747" t="s">
        <v>567</v>
      </c>
      <c r="B358" s="748" t="s">
        <v>568</v>
      </c>
      <c r="C358" s="749" t="s">
        <v>580</v>
      </c>
      <c r="D358" s="750" t="s">
        <v>581</v>
      </c>
      <c r="E358" s="751">
        <v>50113001</v>
      </c>
      <c r="F358" s="750" t="s">
        <v>591</v>
      </c>
      <c r="G358" s="749" t="s">
        <v>592</v>
      </c>
      <c r="H358" s="749">
        <v>186393</v>
      </c>
      <c r="I358" s="749">
        <v>86393</v>
      </c>
      <c r="J358" s="749" t="s">
        <v>1181</v>
      </c>
      <c r="K358" s="749" t="s">
        <v>1182</v>
      </c>
      <c r="L358" s="752">
        <v>52.494000000000007</v>
      </c>
      <c r="M358" s="752">
        <v>5</v>
      </c>
      <c r="N358" s="753">
        <v>262.47000000000003</v>
      </c>
    </row>
    <row r="359" spans="1:14" ht="14.45" customHeight="1" x14ac:dyDescent="0.2">
      <c r="A359" s="747" t="s">
        <v>567</v>
      </c>
      <c r="B359" s="748" t="s">
        <v>568</v>
      </c>
      <c r="C359" s="749" t="s">
        <v>580</v>
      </c>
      <c r="D359" s="750" t="s">
        <v>581</v>
      </c>
      <c r="E359" s="751">
        <v>50113001</v>
      </c>
      <c r="F359" s="750" t="s">
        <v>591</v>
      </c>
      <c r="G359" s="749" t="s">
        <v>592</v>
      </c>
      <c r="H359" s="749">
        <v>117992</v>
      </c>
      <c r="I359" s="749">
        <v>17992</v>
      </c>
      <c r="J359" s="749" t="s">
        <v>1181</v>
      </c>
      <c r="K359" s="749" t="s">
        <v>1183</v>
      </c>
      <c r="L359" s="752">
        <v>84.335294117647067</v>
      </c>
      <c r="M359" s="752">
        <v>17</v>
      </c>
      <c r="N359" s="753">
        <v>1433.7</v>
      </c>
    </row>
    <row r="360" spans="1:14" ht="14.45" customHeight="1" x14ac:dyDescent="0.2">
      <c r="A360" s="747" t="s">
        <v>567</v>
      </c>
      <c r="B360" s="748" t="s">
        <v>568</v>
      </c>
      <c r="C360" s="749" t="s">
        <v>580</v>
      </c>
      <c r="D360" s="750" t="s">
        <v>581</v>
      </c>
      <c r="E360" s="751">
        <v>50113001</v>
      </c>
      <c r="F360" s="750" t="s">
        <v>591</v>
      </c>
      <c r="G360" s="749" t="s">
        <v>592</v>
      </c>
      <c r="H360" s="749">
        <v>237329</v>
      </c>
      <c r="I360" s="749">
        <v>237329</v>
      </c>
      <c r="J360" s="749" t="s">
        <v>1184</v>
      </c>
      <c r="K360" s="749" t="s">
        <v>1185</v>
      </c>
      <c r="L360" s="752">
        <v>108.64</v>
      </c>
      <c r="M360" s="752">
        <v>3</v>
      </c>
      <c r="N360" s="753">
        <v>325.92</v>
      </c>
    </row>
    <row r="361" spans="1:14" ht="14.45" customHeight="1" x14ac:dyDescent="0.2">
      <c r="A361" s="747" t="s">
        <v>567</v>
      </c>
      <c r="B361" s="748" t="s">
        <v>568</v>
      </c>
      <c r="C361" s="749" t="s">
        <v>580</v>
      </c>
      <c r="D361" s="750" t="s">
        <v>581</v>
      </c>
      <c r="E361" s="751">
        <v>50113001</v>
      </c>
      <c r="F361" s="750" t="s">
        <v>591</v>
      </c>
      <c r="G361" s="749" t="s">
        <v>592</v>
      </c>
      <c r="H361" s="749">
        <v>100498</v>
      </c>
      <c r="I361" s="749">
        <v>498</v>
      </c>
      <c r="J361" s="749" t="s">
        <v>1184</v>
      </c>
      <c r="K361" s="749" t="s">
        <v>1185</v>
      </c>
      <c r="L361" s="752">
        <v>108.69999999999999</v>
      </c>
      <c r="M361" s="752">
        <v>11</v>
      </c>
      <c r="N361" s="753">
        <v>1195.6999999999998</v>
      </c>
    </row>
    <row r="362" spans="1:14" ht="14.45" customHeight="1" x14ac:dyDescent="0.2">
      <c r="A362" s="747" t="s">
        <v>567</v>
      </c>
      <c r="B362" s="748" t="s">
        <v>568</v>
      </c>
      <c r="C362" s="749" t="s">
        <v>580</v>
      </c>
      <c r="D362" s="750" t="s">
        <v>581</v>
      </c>
      <c r="E362" s="751">
        <v>50113001</v>
      </c>
      <c r="F362" s="750" t="s">
        <v>591</v>
      </c>
      <c r="G362" s="749" t="s">
        <v>592</v>
      </c>
      <c r="H362" s="749">
        <v>100499</v>
      </c>
      <c r="I362" s="749">
        <v>499</v>
      </c>
      <c r="J362" s="749" t="s">
        <v>1186</v>
      </c>
      <c r="K362" s="749" t="s">
        <v>1187</v>
      </c>
      <c r="L362" s="752">
        <v>113.15923076923079</v>
      </c>
      <c r="M362" s="752">
        <v>13</v>
      </c>
      <c r="N362" s="753">
        <v>1471.0700000000002</v>
      </c>
    </row>
    <row r="363" spans="1:14" ht="14.45" customHeight="1" x14ac:dyDescent="0.2">
      <c r="A363" s="747" t="s">
        <v>567</v>
      </c>
      <c r="B363" s="748" t="s">
        <v>568</v>
      </c>
      <c r="C363" s="749" t="s">
        <v>580</v>
      </c>
      <c r="D363" s="750" t="s">
        <v>581</v>
      </c>
      <c r="E363" s="751">
        <v>50113001</v>
      </c>
      <c r="F363" s="750" t="s">
        <v>591</v>
      </c>
      <c r="G363" s="749" t="s">
        <v>592</v>
      </c>
      <c r="H363" s="749">
        <v>237330</v>
      </c>
      <c r="I363" s="749">
        <v>237330</v>
      </c>
      <c r="J363" s="749" t="s">
        <v>1186</v>
      </c>
      <c r="K363" s="749" t="s">
        <v>1187</v>
      </c>
      <c r="L363" s="752">
        <v>113.06</v>
      </c>
      <c r="M363" s="752">
        <v>3</v>
      </c>
      <c r="N363" s="753">
        <v>339.18</v>
      </c>
    </row>
    <row r="364" spans="1:14" ht="14.45" customHeight="1" x14ac:dyDescent="0.2">
      <c r="A364" s="747" t="s">
        <v>567</v>
      </c>
      <c r="B364" s="748" t="s">
        <v>568</v>
      </c>
      <c r="C364" s="749" t="s">
        <v>580</v>
      </c>
      <c r="D364" s="750" t="s">
        <v>581</v>
      </c>
      <c r="E364" s="751">
        <v>50113001</v>
      </c>
      <c r="F364" s="750" t="s">
        <v>591</v>
      </c>
      <c r="G364" s="749" t="s">
        <v>592</v>
      </c>
      <c r="H364" s="749">
        <v>215978</v>
      </c>
      <c r="I364" s="749">
        <v>215978</v>
      </c>
      <c r="J364" s="749" t="s">
        <v>1188</v>
      </c>
      <c r="K364" s="749" t="s">
        <v>1189</v>
      </c>
      <c r="L364" s="752">
        <v>120.56400000000005</v>
      </c>
      <c r="M364" s="752">
        <v>10</v>
      </c>
      <c r="N364" s="753">
        <v>1205.6400000000006</v>
      </c>
    </row>
    <row r="365" spans="1:14" ht="14.45" customHeight="1" x14ac:dyDescent="0.2">
      <c r="A365" s="747" t="s">
        <v>567</v>
      </c>
      <c r="B365" s="748" t="s">
        <v>568</v>
      </c>
      <c r="C365" s="749" t="s">
        <v>580</v>
      </c>
      <c r="D365" s="750" t="s">
        <v>581</v>
      </c>
      <c r="E365" s="751">
        <v>50113001</v>
      </c>
      <c r="F365" s="750" t="s">
        <v>591</v>
      </c>
      <c r="G365" s="749" t="s">
        <v>592</v>
      </c>
      <c r="H365" s="749">
        <v>234736</v>
      </c>
      <c r="I365" s="749">
        <v>234736</v>
      </c>
      <c r="J365" s="749" t="s">
        <v>1188</v>
      </c>
      <c r="K365" s="749" t="s">
        <v>1189</v>
      </c>
      <c r="L365" s="752">
        <v>120.56399999999998</v>
      </c>
      <c r="M365" s="752">
        <v>15</v>
      </c>
      <c r="N365" s="753">
        <v>1808.4599999999996</v>
      </c>
    </row>
    <row r="366" spans="1:14" ht="14.45" customHeight="1" x14ac:dyDescent="0.2">
      <c r="A366" s="747" t="s">
        <v>567</v>
      </c>
      <c r="B366" s="748" t="s">
        <v>568</v>
      </c>
      <c r="C366" s="749" t="s">
        <v>580</v>
      </c>
      <c r="D366" s="750" t="s">
        <v>581</v>
      </c>
      <c r="E366" s="751">
        <v>50113001</v>
      </c>
      <c r="F366" s="750" t="s">
        <v>591</v>
      </c>
      <c r="G366" s="749" t="s">
        <v>592</v>
      </c>
      <c r="H366" s="749">
        <v>116593</v>
      </c>
      <c r="I366" s="749">
        <v>16593</v>
      </c>
      <c r="J366" s="749" t="s">
        <v>1190</v>
      </c>
      <c r="K366" s="749" t="s">
        <v>1191</v>
      </c>
      <c r="L366" s="752">
        <v>140.24</v>
      </c>
      <c r="M366" s="752">
        <v>4</v>
      </c>
      <c r="N366" s="753">
        <v>560.96</v>
      </c>
    </row>
    <row r="367" spans="1:14" ht="14.45" customHeight="1" x14ac:dyDescent="0.2">
      <c r="A367" s="747" t="s">
        <v>567</v>
      </c>
      <c r="B367" s="748" t="s">
        <v>568</v>
      </c>
      <c r="C367" s="749" t="s">
        <v>580</v>
      </c>
      <c r="D367" s="750" t="s">
        <v>581</v>
      </c>
      <c r="E367" s="751">
        <v>50113001</v>
      </c>
      <c r="F367" s="750" t="s">
        <v>591</v>
      </c>
      <c r="G367" s="749" t="s">
        <v>592</v>
      </c>
      <c r="H367" s="749">
        <v>116594</v>
      </c>
      <c r="I367" s="749">
        <v>16594</v>
      </c>
      <c r="J367" s="749" t="s">
        <v>1192</v>
      </c>
      <c r="K367" s="749" t="s">
        <v>1193</v>
      </c>
      <c r="L367" s="752">
        <v>111.46285714285715</v>
      </c>
      <c r="M367" s="752">
        <v>7</v>
      </c>
      <c r="N367" s="753">
        <v>780.24</v>
      </c>
    </row>
    <row r="368" spans="1:14" ht="14.45" customHeight="1" x14ac:dyDescent="0.2">
      <c r="A368" s="747" t="s">
        <v>567</v>
      </c>
      <c r="B368" s="748" t="s">
        <v>568</v>
      </c>
      <c r="C368" s="749" t="s">
        <v>580</v>
      </c>
      <c r="D368" s="750" t="s">
        <v>581</v>
      </c>
      <c r="E368" s="751">
        <v>50113001</v>
      </c>
      <c r="F368" s="750" t="s">
        <v>591</v>
      </c>
      <c r="G368" s="749" t="s">
        <v>569</v>
      </c>
      <c r="H368" s="749">
        <v>201290</v>
      </c>
      <c r="I368" s="749">
        <v>201290</v>
      </c>
      <c r="J368" s="749" t="s">
        <v>1194</v>
      </c>
      <c r="K368" s="749" t="s">
        <v>633</v>
      </c>
      <c r="L368" s="752">
        <v>43.408260869565211</v>
      </c>
      <c r="M368" s="752">
        <v>92</v>
      </c>
      <c r="N368" s="753">
        <v>3993.5599999999995</v>
      </c>
    </row>
    <row r="369" spans="1:14" ht="14.45" customHeight="1" x14ac:dyDescent="0.2">
      <c r="A369" s="747" t="s">
        <v>567</v>
      </c>
      <c r="B369" s="748" t="s">
        <v>568</v>
      </c>
      <c r="C369" s="749" t="s">
        <v>580</v>
      </c>
      <c r="D369" s="750" t="s">
        <v>581</v>
      </c>
      <c r="E369" s="751">
        <v>50113001</v>
      </c>
      <c r="F369" s="750" t="s">
        <v>591</v>
      </c>
      <c r="G369" s="749" t="s">
        <v>599</v>
      </c>
      <c r="H369" s="749">
        <v>140373</v>
      </c>
      <c r="I369" s="749">
        <v>40373</v>
      </c>
      <c r="J369" s="749" t="s">
        <v>1195</v>
      </c>
      <c r="K369" s="749" t="s">
        <v>1196</v>
      </c>
      <c r="L369" s="752">
        <v>180.62000000000009</v>
      </c>
      <c r="M369" s="752">
        <v>1</v>
      </c>
      <c r="N369" s="753">
        <v>180.62000000000009</v>
      </c>
    </row>
    <row r="370" spans="1:14" ht="14.45" customHeight="1" x14ac:dyDescent="0.2">
      <c r="A370" s="747" t="s">
        <v>567</v>
      </c>
      <c r="B370" s="748" t="s">
        <v>568</v>
      </c>
      <c r="C370" s="749" t="s">
        <v>580</v>
      </c>
      <c r="D370" s="750" t="s">
        <v>581</v>
      </c>
      <c r="E370" s="751">
        <v>50113001</v>
      </c>
      <c r="F370" s="750" t="s">
        <v>591</v>
      </c>
      <c r="G370" s="749" t="s">
        <v>592</v>
      </c>
      <c r="H370" s="749">
        <v>207527</v>
      </c>
      <c r="I370" s="749">
        <v>207527</v>
      </c>
      <c r="J370" s="749" t="s">
        <v>1197</v>
      </c>
      <c r="K370" s="749" t="s">
        <v>1198</v>
      </c>
      <c r="L370" s="752">
        <v>61.642496967308745</v>
      </c>
      <c r="M370" s="752">
        <v>8</v>
      </c>
      <c r="N370" s="753">
        <v>493.13997573846996</v>
      </c>
    </row>
    <row r="371" spans="1:14" ht="14.45" customHeight="1" x14ac:dyDescent="0.2">
      <c r="A371" s="747" t="s">
        <v>567</v>
      </c>
      <c r="B371" s="748" t="s">
        <v>568</v>
      </c>
      <c r="C371" s="749" t="s">
        <v>580</v>
      </c>
      <c r="D371" s="750" t="s">
        <v>581</v>
      </c>
      <c r="E371" s="751">
        <v>50113001</v>
      </c>
      <c r="F371" s="750" t="s">
        <v>591</v>
      </c>
      <c r="G371" s="749" t="s">
        <v>592</v>
      </c>
      <c r="H371" s="749">
        <v>100502</v>
      </c>
      <c r="I371" s="749">
        <v>502</v>
      </c>
      <c r="J371" s="749" t="s">
        <v>1199</v>
      </c>
      <c r="K371" s="749" t="s">
        <v>1200</v>
      </c>
      <c r="L371" s="752">
        <v>269.10000000000002</v>
      </c>
      <c r="M371" s="752">
        <v>4</v>
      </c>
      <c r="N371" s="753">
        <v>1076.4000000000001</v>
      </c>
    </row>
    <row r="372" spans="1:14" ht="14.45" customHeight="1" x14ac:dyDescent="0.2">
      <c r="A372" s="747" t="s">
        <v>567</v>
      </c>
      <c r="B372" s="748" t="s">
        <v>568</v>
      </c>
      <c r="C372" s="749" t="s">
        <v>580</v>
      </c>
      <c r="D372" s="750" t="s">
        <v>581</v>
      </c>
      <c r="E372" s="751">
        <v>50113001</v>
      </c>
      <c r="F372" s="750" t="s">
        <v>591</v>
      </c>
      <c r="G372" s="749" t="s">
        <v>592</v>
      </c>
      <c r="H372" s="749">
        <v>102684</v>
      </c>
      <c r="I372" s="749">
        <v>2684</v>
      </c>
      <c r="J372" s="749" t="s">
        <v>1199</v>
      </c>
      <c r="K372" s="749" t="s">
        <v>1201</v>
      </c>
      <c r="L372" s="752">
        <v>109.16782608695651</v>
      </c>
      <c r="M372" s="752">
        <v>23</v>
      </c>
      <c r="N372" s="753">
        <v>2510.8599999999997</v>
      </c>
    </row>
    <row r="373" spans="1:14" ht="14.45" customHeight="1" x14ac:dyDescent="0.2">
      <c r="A373" s="747" t="s">
        <v>567</v>
      </c>
      <c r="B373" s="748" t="s">
        <v>568</v>
      </c>
      <c r="C373" s="749" t="s">
        <v>580</v>
      </c>
      <c r="D373" s="750" t="s">
        <v>581</v>
      </c>
      <c r="E373" s="751">
        <v>50113001</v>
      </c>
      <c r="F373" s="750" t="s">
        <v>591</v>
      </c>
      <c r="G373" s="749" t="s">
        <v>569</v>
      </c>
      <c r="H373" s="749">
        <v>205931</v>
      </c>
      <c r="I373" s="749">
        <v>205931</v>
      </c>
      <c r="J373" s="749" t="s">
        <v>1202</v>
      </c>
      <c r="K373" s="749" t="s">
        <v>1203</v>
      </c>
      <c r="L373" s="752">
        <v>73.556428571428569</v>
      </c>
      <c r="M373" s="752">
        <v>42</v>
      </c>
      <c r="N373" s="753">
        <v>3089.37</v>
      </c>
    </row>
    <row r="374" spans="1:14" ht="14.45" customHeight="1" x14ac:dyDescent="0.2">
      <c r="A374" s="747" t="s">
        <v>567</v>
      </c>
      <c r="B374" s="748" t="s">
        <v>568</v>
      </c>
      <c r="C374" s="749" t="s">
        <v>580</v>
      </c>
      <c r="D374" s="750" t="s">
        <v>581</v>
      </c>
      <c r="E374" s="751">
        <v>50113001</v>
      </c>
      <c r="F374" s="750" t="s">
        <v>591</v>
      </c>
      <c r="G374" s="749" t="s">
        <v>569</v>
      </c>
      <c r="H374" s="749">
        <v>216736</v>
      </c>
      <c r="I374" s="749">
        <v>216736</v>
      </c>
      <c r="J374" s="749" t="s">
        <v>1202</v>
      </c>
      <c r="K374" s="749" t="s">
        <v>1204</v>
      </c>
      <c r="L374" s="752">
        <v>193.75</v>
      </c>
      <c r="M374" s="752">
        <v>5</v>
      </c>
      <c r="N374" s="753">
        <v>968.75</v>
      </c>
    </row>
    <row r="375" spans="1:14" ht="14.45" customHeight="1" x14ac:dyDescent="0.2">
      <c r="A375" s="747" t="s">
        <v>567</v>
      </c>
      <c r="B375" s="748" t="s">
        <v>568</v>
      </c>
      <c r="C375" s="749" t="s">
        <v>580</v>
      </c>
      <c r="D375" s="750" t="s">
        <v>581</v>
      </c>
      <c r="E375" s="751">
        <v>50113001</v>
      </c>
      <c r="F375" s="750" t="s">
        <v>591</v>
      </c>
      <c r="G375" s="749" t="s">
        <v>592</v>
      </c>
      <c r="H375" s="749">
        <v>157123</v>
      </c>
      <c r="I375" s="749">
        <v>157123</v>
      </c>
      <c r="J375" s="749" t="s">
        <v>1205</v>
      </c>
      <c r="K375" s="749" t="s">
        <v>1206</v>
      </c>
      <c r="L375" s="752">
        <v>260.625</v>
      </c>
      <c r="M375" s="752">
        <v>2</v>
      </c>
      <c r="N375" s="753">
        <v>521.25</v>
      </c>
    </row>
    <row r="376" spans="1:14" ht="14.45" customHeight="1" x14ac:dyDescent="0.2">
      <c r="A376" s="747" t="s">
        <v>567</v>
      </c>
      <c r="B376" s="748" t="s">
        <v>568</v>
      </c>
      <c r="C376" s="749" t="s">
        <v>580</v>
      </c>
      <c r="D376" s="750" t="s">
        <v>581</v>
      </c>
      <c r="E376" s="751">
        <v>50113001</v>
      </c>
      <c r="F376" s="750" t="s">
        <v>591</v>
      </c>
      <c r="G376" s="749" t="s">
        <v>301</v>
      </c>
      <c r="H376" s="749">
        <v>158809</v>
      </c>
      <c r="I376" s="749">
        <v>158809</v>
      </c>
      <c r="J376" s="749" t="s">
        <v>1207</v>
      </c>
      <c r="K376" s="749" t="s">
        <v>1208</v>
      </c>
      <c r="L376" s="752">
        <v>61.696666666666665</v>
      </c>
      <c r="M376" s="752">
        <v>3</v>
      </c>
      <c r="N376" s="753">
        <v>185.09</v>
      </c>
    </row>
    <row r="377" spans="1:14" ht="14.45" customHeight="1" x14ac:dyDescent="0.2">
      <c r="A377" s="747" t="s">
        <v>567</v>
      </c>
      <c r="B377" s="748" t="s">
        <v>568</v>
      </c>
      <c r="C377" s="749" t="s">
        <v>580</v>
      </c>
      <c r="D377" s="750" t="s">
        <v>581</v>
      </c>
      <c r="E377" s="751">
        <v>50113001</v>
      </c>
      <c r="F377" s="750" t="s">
        <v>591</v>
      </c>
      <c r="G377" s="749" t="s">
        <v>592</v>
      </c>
      <c r="H377" s="749">
        <v>103706</v>
      </c>
      <c r="I377" s="749">
        <v>103706</v>
      </c>
      <c r="J377" s="749" t="s">
        <v>1209</v>
      </c>
      <c r="K377" s="749" t="s">
        <v>1210</v>
      </c>
      <c r="L377" s="752">
        <v>84.15</v>
      </c>
      <c r="M377" s="752">
        <v>2</v>
      </c>
      <c r="N377" s="753">
        <v>168.3</v>
      </c>
    </row>
    <row r="378" spans="1:14" ht="14.45" customHeight="1" x14ac:dyDescent="0.2">
      <c r="A378" s="747" t="s">
        <v>567</v>
      </c>
      <c r="B378" s="748" t="s">
        <v>568</v>
      </c>
      <c r="C378" s="749" t="s">
        <v>580</v>
      </c>
      <c r="D378" s="750" t="s">
        <v>581</v>
      </c>
      <c r="E378" s="751">
        <v>50113001</v>
      </c>
      <c r="F378" s="750" t="s">
        <v>591</v>
      </c>
      <c r="G378" s="749" t="s">
        <v>592</v>
      </c>
      <c r="H378" s="749">
        <v>231597</v>
      </c>
      <c r="I378" s="749">
        <v>231597</v>
      </c>
      <c r="J378" s="749" t="s">
        <v>1209</v>
      </c>
      <c r="K378" s="749" t="s">
        <v>1210</v>
      </c>
      <c r="L378" s="752">
        <v>84.07</v>
      </c>
      <c r="M378" s="752">
        <v>1</v>
      </c>
      <c r="N378" s="753">
        <v>84.07</v>
      </c>
    </row>
    <row r="379" spans="1:14" ht="14.45" customHeight="1" x14ac:dyDescent="0.2">
      <c r="A379" s="747" t="s">
        <v>567</v>
      </c>
      <c r="B379" s="748" t="s">
        <v>568</v>
      </c>
      <c r="C379" s="749" t="s">
        <v>580</v>
      </c>
      <c r="D379" s="750" t="s">
        <v>581</v>
      </c>
      <c r="E379" s="751">
        <v>50113001</v>
      </c>
      <c r="F379" s="750" t="s">
        <v>591</v>
      </c>
      <c r="G379" s="749" t="s">
        <v>592</v>
      </c>
      <c r="H379" s="749">
        <v>142476</v>
      </c>
      <c r="I379" s="749">
        <v>42476</v>
      </c>
      <c r="J379" s="749" t="s">
        <v>1211</v>
      </c>
      <c r="K379" s="749" t="s">
        <v>1212</v>
      </c>
      <c r="L379" s="752">
        <v>255</v>
      </c>
      <c r="M379" s="752">
        <v>1</v>
      </c>
      <c r="N379" s="753">
        <v>255</v>
      </c>
    </row>
    <row r="380" spans="1:14" ht="14.45" customHeight="1" x14ac:dyDescent="0.2">
      <c r="A380" s="747" t="s">
        <v>567</v>
      </c>
      <c r="B380" s="748" t="s">
        <v>568</v>
      </c>
      <c r="C380" s="749" t="s">
        <v>580</v>
      </c>
      <c r="D380" s="750" t="s">
        <v>581</v>
      </c>
      <c r="E380" s="751">
        <v>50113001</v>
      </c>
      <c r="F380" s="750" t="s">
        <v>591</v>
      </c>
      <c r="G380" s="749" t="s">
        <v>592</v>
      </c>
      <c r="H380" s="749">
        <v>113816</v>
      </c>
      <c r="I380" s="749">
        <v>13816</v>
      </c>
      <c r="J380" s="749" t="s">
        <v>1213</v>
      </c>
      <c r="K380" s="749" t="s">
        <v>1214</v>
      </c>
      <c r="L380" s="752">
        <v>256.26</v>
      </c>
      <c r="M380" s="752">
        <v>1</v>
      </c>
      <c r="N380" s="753">
        <v>256.26</v>
      </c>
    </row>
    <row r="381" spans="1:14" ht="14.45" customHeight="1" x14ac:dyDescent="0.2">
      <c r="A381" s="747" t="s">
        <v>567</v>
      </c>
      <c r="B381" s="748" t="s">
        <v>568</v>
      </c>
      <c r="C381" s="749" t="s">
        <v>580</v>
      </c>
      <c r="D381" s="750" t="s">
        <v>581</v>
      </c>
      <c r="E381" s="751">
        <v>50113001</v>
      </c>
      <c r="F381" s="750" t="s">
        <v>591</v>
      </c>
      <c r="G381" s="749" t="s">
        <v>592</v>
      </c>
      <c r="H381" s="749">
        <v>113814</v>
      </c>
      <c r="I381" s="749">
        <v>13814</v>
      </c>
      <c r="J381" s="749" t="s">
        <v>1213</v>
      </c>
      <c r="K381" s="749" t="s">
        <v>1215</v>
      </c>
      <c r="L381" s="752">
        <v>146.73999999999998</v>
      </c>
      <c r="M381" s="752">
        <v>3</v>
      </c>
      <c r="N381" s="753">
        <v>440.21999999999991</v>
      </c>
    </row>
    <row r="382" spans="1:14" ht="14.45" customHeight="1" x14ac:dyDescent="0.2">
      <c r="A382" s="747" t="s">
        <v>567</v>
      </c>
      <c r="B382" s="748" t="s">
        <v>568</v>
      </c>
      <c r="C382" s="749" t="s">
        <v>580</v>
      </c>
      <c r="D382" s="750" t="s">
        <v>581</v>
      </c>
      <c r="E382" s="751">
        <v>50113001</v>
      </c>
      <c r="F382" s="750" t="s">
        <v>591</v>
      </c>
      <c r="G382" s="749" t="s">
        <v>592</v>
      </c>
      <c r="H382" s="749">
        <v>13818</v>
      </c>
      <c r="I382" s="749">
        <v>13818</v>
      </c>
      <c r="J382" s="749" t="s">
        <v>1213</v>
      </c>
      <c r="K382" s="749" t="s">
        <v>1216</v>
      </c>
      <c r="L382" s="752">
        <v>473.59</v>
      </c>
      <c r="M382" s="752">
        <v>1</v>
      </c>
      <c r="N382" s="753">
        <v>473.59</v>
      </c>
    </row>
    <row r="383" spans="1:14" ht="14.45" customHeight="1" x14ac:dyDescent="0.2">
      <c r="A383" s="747" t="s">
        <v>567</v>
      </c>
      <c r="B383" s="748" t="s">
        <v>568</v>
      </c>
      <c r="C383" s="749" t="s">
        <v>580</v>
      </c>
      <c r="D383" s="750" t="s">
        <v>581</v>
      </c>
      <c r="E383" s="751">
        <v>50113001</v>
      </c>
      <c r="F383" s="750" t="s">
        <v>591</v>
      </c>
      <c r="G383" s="749" t="s">
        <v>569</v>
      </c>
      <c r="H383" s="749">
        <v>162528</v>
      </c>
      <c r="I383" s="749">
        <v>162528</v>
      </c>
      <c r="J383" s="749" t="s">
        <v>1217</v>
      </c>
      <c r="K383" s="749" t="s">
        <v>1218</v>
      </c>
      <c r="L383" s="752">
        <v>119.79</v>
      </c>
      <c r="M383" s="752">
        <v>1</v>
      </c>
      <c r="N383" s="753">
        <v>119.79</v>
      </c>
    </row>
    <row r="384" spans="1:14" ht="14.45" customHeight="1" x14ac:dyDescent="0.2">
      <c r="A384" s="747" t="s">
        <v>567</v>
      </c>
      <c r="B384" s="748" t="s">
        <v>568</v>
      </c>
      <c r="C384" s="749" t="s">
        <v>580</v>
      </c>
      <c r="D384" s="750" t="s">
        <v>581</v>
      </c>
      <c r="E384" s="751">
        <v>50113001</v>
      </c>
      <c r="F384" s="750" t="s">
        <v>591</v>
      </c>
      <c r="G384" s="749" t="s">
        <v>599</v>
      </c>
      <c r="H384" s="749">
        <v>146071</v>
      </c>
      <c r="I384" s="749">
        <v>146071</v>
      </c>
      <c r="J384" s="749" t="s">
        <v>1219</v>
      </c>
      <c r="K384" s="749" t="s">
        <v>1220</v>
      </c>
      <c r="L384" s="752">
        <v>129.91999999999996</v>
      </c>
      <c r="M384" s="752">
        <v>9</v>
      </c>
      <c r="N384" s="753">
        <v>1169.2799999999997</v>
      </c>
    </row>
    <row r="385" spans="1:14" ht="14.45" customHeight="1" x14ac:dyDescent="0.2">
      <c r="A385" s="747" t="s">
        <v>567</v>
      </c>
      <c r="B385" s="748" t="s">
        <v>568</v>
      </c>
      <c r="C385" s="749" t="s">
        <v>580</v>
      </c>
      <c r="D385" s="750" t="s">
        <v>581</v>
      </c>
      <c r="E385" s="751">
        <v>50113001</v>
      </c>
      <c r="F385" s="750" t="s">
        <v>591</v>
      </c>
      <c r="G385" s="749" t="s">
        <v>592</v>
      </c>
      <c r="H385" s="749">
        <v>850459</v>
      </c>
      <c r="I385" s="749">
        <v>127760</v>
      </c>
      <c r="J385" s="749" t="s">
        <v>1221</v>
      </c>
      <c r="K385" s="749" t="s">
        <v>1222</v>
      </c>
      <c r="L385" s="752">
        <v>59.833913043478262</v>
      </c>
      <c r="M385" s="752">
        <v>23</v>
      </c>
      <c r="N385" s="753">
        <v>1376.18</v>
      </c>
    </row>
    <row r="386" spans="1:14" ht="14.45" customHeight="1" x14ac:dyDescent="0.2">
      <c r="A386" s="747" t="s">
        <v>567</v>
      </c>
      <c r="B386" s="748" t="s">
        <v>568</v>
      </c>
      <c r="C386" s="749" t="s">
        <v>580</v>
      </c>
      <c r="D386" s="750" t="s">
        <v>581</v>
      </c>
      <c r="E386" s="751">
        <v>50113001</v>
      </c>
      <c r="F386" s="750" t="s">
        <v>591</v>
      </c>
      <c r="G386" s="749" t="s">
        <v>569</v>
      </c>
      <c r="H386" s="749">
        <v>127778</v>
      </c>
      <c r="I386" s="749">
        <v>127778</v>
      </c>
      <c r="J386" s="749" t="s">
        <v>1223</v>
      </c>
      <c r="K386" s="749" t="s">
        <v>1220</v>
      </c>
      <c r="L386" s="752">
        <v>144.49000000000004</v>
      </c>
      <c r="M386" s="752">
        <v>1</v>
      </c>
      <c r="N386" s="753">
        <v>144.49000000000004</v>
      </c>
    </row>
    <row r="387" spans="1:14" ht="14.45" customHeight="1" x14ac:dyDescent="0.2">
      <c r="A387" s="747" t="s">
        <v>567</v>
      </c>
      <c r="B387" s="748" t="s">
        <v>568</v>
      </c>
      <c r="C387" s="749" t="s">
        <v>580</v>
      </c>
      <c r="D387" s="750" t="s">
        <v>581</v>
      </c>
      <c r="E387" s="751">
        <v>50113001</v>
      </c>
      <c r="F387" s="750" t="s">
        <v>591</v>
      </c>
      <c r="G387" s="749" t="s">
        <v>599</v>
      </c>
      <c r="H387" s="749">
        <v>170760</v>
      </c>
      <c r="I387" s="749">
        <v>170760</v>
      </c>
      <c r="J387" s="749" t="s">
        <v>1224</v>
      </c>
      <c r="K387" s="749" t="s">
        <v>1225</v>
      </c>
      <c r="L387" s="752">
        <v>105.16</v>
      </c>
      <c r="M387" s="752">
        <v>2</v>
      </c>
      <c r="N387" s="753">
        <v>210.32</v>
      </c>
    </row>
    <row r="388" spans="1:14" ht="14.45" customHeight="1" x14ac:dyDescent="0.2">
      <c r="A388" s="747" t="s">
        <v>567</v>
      </c>
      <c r="B388" s="748" t="s">
        <v>568</v>
      </c>
      <c r="C388" s="749" t="s">
        <v>580</v>
      </c>
      <c r="D388" s="750" t="s">
        <v>581</v>
      </c>
      <c r="E388" s="751">
        <v>50113001</v>
      </c>
      <c r="F388" s="750" t="s">
        <v>591</v>
      </c>
      <c r="G388" s="749" t="s">
        <v>592</v>
      </c>
      <c r="H388" s="749">
        <v>185937</v>
      </c>
      <c r="I388" s="749">
        <v>185937</v>
      </c>
      <c r="J388" s="749" t="s">
        <v>1226</v>
      </c>
      <c r="K388" s="749" t="s">
        <v>1227</v>
      </c>
      <c r="L388" s="752">
        <v>219.09000000000006</v>
      </c>
      <c r="M388" s="752">
        <v>1</v>
      </c>
      <c r="N388" s="753">
        <v>219.09000000000006</v>
      </c>
    </row>
    <row r="389" spans="1:14" ht="14.45" customHeight="1" x14ac:dyDescent="0.2">
      <c r="A389" s="747" t="s">
        <v>567</v>
      </c>
      <c r="B389" s="748" t="s">
        <v>568</v>
      </c>
      <c r="C389" s="749" t="s">
        <v>580</v>
      </c>
      <c r="D389" s="750" t="s">
        <v>581</v>
      </c>
      <c r="E389" s="751">
        <v>50113001</v>
      </c>
      <c r="F389" s="750" t="s">
        <v>591</v>
      </c>
      <c r="G389" s="749" t="s">
        <v>599</v>
      </c>
      <c r="H389" s="749">
        <v>184530</v>
      </c>
      <c r="I389" s="749">
        <v>200207</v>
      </c>
      <c r="J389" s="749" t="s">
        <v>1228</v>
      </c>
      <c r="K389" s="749" t="s">
        <v>1229</v>
      </c>
      <c r="L389" s="752">
        <v>82.729999999999976</v>
      </c>
      <c r="M389" s="752">
        <v>6</v>
      </c>
      <c r="N389" s="753">
        <v>496.37999999999988</v>
      </c>
    </row>
    <row r="390" spans="1:14" ht="14.45" customHeight="1" x14ac:dyDescent="0.2">
      <c r="A390" s="747" t="s">
        <v>567</v>
      </c>
      <c r="B390" s="748" t="s">
        <v>568</v>
      </c>
      <c r="C390" s="749" t="s">
        <v>580</v>
      </c>
      <c r="D390" s="750" t="s">
        <v>581</v>
      </c>
      <c r="E390" s="751">
        <v>50113001</v>
      </c>
      <c r="F390" s="750" t="s">
        <v>591</v>
      </c>
      <c r="G390" s="749" t="s">
        <v>592</v>
      </c>
      <c r="H390" s="749">
        <v>196190</v>
      </c>
      <c r="I390" s="749">
        <v>96190</v>
      </c>
      <c r="J390" s="749" t="s">
        <v>1230</v>
      </c>
      <c r="K390" s="749" t="s">
        <v>1231</v>
      </c>
      <c r="L390" s="752">
        <v>52.67</v>
      </c>
      <c r="M390" s="752">
        <v>1</v>
      </c>
      <c r="N390" s="753">
        <v>52.67</v>
      </c>
    </row>
    <row r="391" spans="1:14" ht="14.45" customHeight="1" x14ac:dyDescent="0.2">
      <c r="A391" s="747" t="s">
        <v>567</v>
      </c>
      <c r="B391" s="748" t="s">
        <v>568</v>
      </c>
      <c r="C391" s="749" t="s">
        <v>580</v>
      </c>
      <c r="D391" s="750" t="s">
        <v>581</v>
      </c>
      <c r="E391" s="751">
        <v>50113001</v>
      </c>
      <c r="F391" s="750" t="s">
        <v>591</v>
      </c>
      <c r="G391" s="749" t="s">
        <v>592</v>
      </c>
      <c r="H391" s="749">
        <v>120159</v>
      </c>
      <c r="I391" s="749">
        <v>20159</v>
      </c>
      <c r="J391" s="749" t="s">
        <v>1232</v>
      </c>
      <c r="K391" s="749" t="s">
        <v>1233</v>
      </c>
      <c r="L391" s="752">
        <v>40.630000000000003</v>
      </c>
      <c r="M391" s="752">
        <v>2</v>
      </c>
      <c r="N391" s="753">
        <v>81.260000000000005</v>
      </c>
    </row>
    <row r="392" spans="1:14" ht="14.45" customHeight="1" x14ac:dyDescent="0.2">
      <c r="A392" s="747" t="s">
        <v>567</v>
      </c>
      <c r="B392" s="748" t="s">
        <v>568</v>
      </c>
      <c r="C392" s="749" t="s">
        <v>580</v>
      </c>
      <c r="D392" s="750" t="s">
        <v>581</v>
      </c>
      <c r="E392" s="751">
        <v>50113001</v>
      </c>
      <c r="F392" s="750" t="s">
        <v>591</v>
      </c>
      <c r="G392" s="749" t="s">
        <v>592</v>
      </c>
      <c r="H392" s="749">
        <v>121793</v>
      </c>
      <c r="I392" s="749">
        <v>21793</v>
      </c>
      <c r="J392" s="749" t="s">
        <v>1234</v>
      </c>
      <c r="K392" s="749" t="s">
        <v>1235</v>
      </c>
      <c r="L392" s="752">
        <v>106.94000000000001</v>
      </c>
      <c r="M392" s="752">
        <v>3</v>
      </c>
      <c r="N392" s="753">
        <v>320.82000000000005</v>
      </c>
    </row>
    <row r="393" spans="1:14" ht="14.45" customHeight="1" x14ac:dyDescent="0.2">
      <c r="A393" s="747" t="s">
        <v>567</v>
      </c>
      <c r="B393" s="748" t="s">
        <v>568</v>
      </c>
      <c r="C393" s="749" t="s">
        <v>580</v>
      </c>
      <c r="D393" s="750" t="s">
        <v>581</v>
      </c>
      <c r="E393" s="751">
        <v>50113001</v>
      </c>
      <c r="F393" s="750" t="s">
        <v>591</v>
      </c>
      <c r="G393" s="749" t="s">
        <v>592</v>
      </c>
      <c r="H393" s="749">
        <v>207959</v>
      </c>
      <c r="I393" s="749">
        <v>207959</v>
      </c>
      <c r="J393" s="749" t="s">
        <v>1234</v>
      </c>
      <c r="K393" s="749" t="s">
        <v>1235</v>
      </c>
      <c r="L393" s="752">
        <v>106.94000000000001</v>
      </c>
      <c r="M393" s="752">
        <v>4</v>
      </c>
      <c r="N393" s="753">
        <v>427.76000000000005</v>
      </c>
    </row>
    <row r="394" spans="1:14" ht="14.45" customHeight="1" x14ac:dyDescent="0.2">
      <c r="A394" s="747" t="s">
        <v>567</v>
      </c>
      <c r="B394" s="748" t="s">
        <v>568</v>
      </c>
      <c r="C394" s="749" t="s">
        <v>580</v>
      </c>
      <c r="D394" s="750" t="s">
        <v>581</v>
      </c>
      <c r="E394" s="751">
        <v>50113001</v>
      </c>
      <c r="F394" s="750" t="s">
        <v>591</v>
      </c>
      <c r="G394" s="749" t="s">
        <v>592</v>
      </c>
      <c r="H394" s="749">
        <v>101125</v>
      </c>
      <c r="I394" s="749">
        <v>1125</v>
      </c>
      <c r="J394" s="749" t="s">
        <v>1236</v>
      </c>
      <c r="K394" s="749" t="s">
        <v>1237</v>
      </c>
      <c r="L394" s="752">
        <v>77.350000000000009</v>
      </c>
      <c r="M394" s="752">
        <v>2</v>
      </c>
      <c r="N394" s="753">
        <v>154.70000000000002</v>
      </c>
    </row>
    <row r="395" spans="1:14" ht="14.45" customHeight="1" x14ac:dyDescent="0.2">
      <c r="A395" s="747" t="s">
        <v>567</v>
      </c>
      <c r="B395" s="748" t="s">
        <v>568</v>
      </c>
      <c r="C395" s="749" t="s">
        <v>580</v>
      </c>
      <c r="D395" s="750" t="s">
        <v>581</v>
      </c>
      <c r="E395" s="751">
        <v>50113001</v>
      </c>
      <c r="F395" s="750" t="s">
        <v>591</v>
      </c>
      <c r="G395" s="749" t="s">
        <v>599</v>
      </c>
      <c r="H395" s="749">
        <v>16913</v>
      </c>
      <c r="I395" s="749">
        <v>16913</v>
      </c>
      <c r="J395" s="749" t="s">
        <v>1238</v>
      </c>
      <c r="K395" s="749" t="s">
        <v>1239</v>
      </c>
      <c r="L395" s="752">
        <v>51.976666666666659</v>
      </c>
      <c r="M395" s="752">
        <v>3</v>
      </c>
      <c r="N395" s="753">
        <v>155.92999999999998</v>
      </c>
    </row>
    <row r="396" spans="1:14" ht="14.45" customHeight="1" x14ac:dyDescent="0.2">
      <c r="A396" s="747" t="s">
        <v>567</v>
      </c>
      <c r="B396" s="748" t="s">
        <v>568</v>
      </c>
      <c r="C396" s="749" t="s">
        <v>580</v>
      </c>
      <c r="D396" s="750" t="s">
        <v>581</v>
      </c>
      <c r="E396" s="751">
        <v>50113001</v>
      </c>
      <c r="F396" s="750" t="s">
        <v>591</v>
      </c>
      <c r="G396" s="749" t="s">
        <v>599</v>
      </c>
      <c r="H396" s="749">
        <v>116932</v>
      </c>
      <c r="I396" s="749">
        <v>16932</v>
      </c>
      <c r="J396" s="749" t="s">
        <v>1240</v>
      </c>
      <c r="K396" s="749" t="s">
        <v>1241</v>
      </c>
      <c r="L396" s="752">
        <v>104.57666666666667</v>
      </c>
      <c r="M396" s="752">
        <v>3</v>
      </c>
      <c r="N396" s="753">
        <v>313.73</v>
      </c>
    </row>
    <row r="397" spans="1:14" ht="14.45" customHeight="1" x14ac:dyDescent="0.2">
      <c r="A397" s="747" t="s">
        <v>567</v>
      </c>
      <c r="B397" s="748" t="s">
        <v>568</v>
      </c>
      <c r="C397" s="749" t="s">
        <v>580</v>
      </c>
      <c r="D397" s="750" t="s">
        <v>581</v>
      </c>
      <c r="E397" s="751">
        <v>50113001</v>
      </c>
      <c r="F397" s="750" t="s">
        <v>591</v>
      </c>
      <c r="G397" s="749" t="s">
        <v>592</v>
      </c>
      <c r="H397" s="749">
        <v>223159</v>
      </c>
      <c r="I397" s="749">
        <v>223159</v>
      </c>
      <c r="J397" s="749" t="s">
        <v>1242</v>
      </c>
      <c r="K397" s="749" t="s">
        <v>1243</v>
      </c>
      <c r="L397" s="752">
        <v>74.370000000000019</v>
      </c>
      <c r="M397" s="752">
        <v>27</v>
      </c>
      <c r="N397" s="753">
        <v>2007.9900000000005</v>
      </c>
    </row>
    <row r="398" spans="1:14" ht="14.45" customHeight="1" x14ac:dyDescent="0.2">
      <c r="A398" s="747" t="s">
        <v>567</v>
      </c>
      <c r="B398" s="748" t="s">
        <v>568</v>
      </c>
      <c r="C398" s="749" t="s">
        <v>580</v>
      </c>
      <c r="D398" s="750" t="s">
        <v>581</v>
      </c>
      <c r="E398" s="751">
        <v>50113001</v>
      </c>
      <c r="F398" s="750" t="s">
        <v>591</v>
      </c>
      <c r="G398" s="749" t="s">
        <v>599</v>
      </c>
      <c r="H398" s="749">
        <v>103591</v>
      </c>
      <c r="I398" s="749">
        <v>3591</v>
      </c>
      <c r="J398" s="749" t="s">
        <v>1244</v>
      </c>
      <c r="K398" s="749" t="s">
        <v>1245</v>
      </c>
      <c r="L398" s="752">
        <v>432.50400000000008</v>
      </c>
      <c r="M398" s="752">
        <v>5</v>
      </c>
      <c r="N398" s="753">
        <v>2162.5200000000004</v>
      </c>
    </row>
    <row r="399" spans="1:14" ht="14.45" customHeight="1" x14ac:dyDescent="0.2">
      <c r="A399" s="747" t="s">
        <v>567</v>
      </c>
      <c r="B399" s="748" t="s">
        <v>568</v>
      </c>
      <c r="C399" s="749" t="s">
        <v>580</v>
      </c>
      <c r="D399" s="750" t="s">
        <v>581</v>
      </c>
      <c r="E399" s="751">
        <v>50113001</v>
      </c>
      <c r="F399" s="750" t="s">
        <v>591</v>
      </c>
      <c r="G399" s="749" t="s">
        <v>599</v>
      </c>
      <c r="H399" s="749">
        <v>188498</v>
      </c>
      <c r="I399" s="749">
        <v>88498</v>
      </c>
      <c r="J399" s="749" t="s">
        <v>1246</v>
      </c>
      <c r="K399" s="749" t="s">
        <v>961</v>
      </c>
      <c r="L399" s="752">
        <v>166.98</v>
      </c>
      <c r="M399" s="752">
        <v>6</v>
      </c>
      <c r="N399" s="753">
        <v>1001.8799999999999</v>
      </c>
    </row>
    <row r="400" spans="1:14" ht="14.45" customHeight="1" x14ac:dyDescent="0.2">
      <c r="A400" s="747" t="s">
        <v>567</v>
      </c>
      <c r="B400" s="748" t="s">
        <v>568</v>
      </c>
      <c r="C400" s="749" t="s">
        <v>580</v>
      </c>
      <c r="D400" s="750" t="s">
        <v>581</v>
      </c>
      <c r="E400" s="751">
        <v>50113001</v>
      </c>
      <c r="F400" s="750" t="s">
        <v>591</v>
      </c>
      <c r="G400" s="749" t="s">
        <v>592</v>
      </c>
      <c r="H400" s="749">
        <v>112572</v>
      </c>
      <c r="I400" s="749">
        <v>112572</v>
      </c>
      <c r="J400" s="749" t="s">
        <v>1247</v>
      </c>
      <c r="K400" s="749" t="s">
        <v>1248</v>
      </c>
      <c r="L400" s="752">
        <v>64.829999999999984</v>
      </c>
      <c r="M400" s="752">
        <v>2</v>
      </c>
      <c r="N400" s="753">
        <v>129.65999999999997</v>
      </c>
    </row>
    <row r="401" spans="1:14" ht="14.45" customHeight="1" x14ac:dyDescent="0.2">
      <c r="A401" s="747" t="s">
        <v>567</v>
      </c>
      <c r="B401" s="748" t="s">
        <v>568</v>
      </c>
      <c r="C401" s="749" t="s">
        <v>580</v>
      </c>
      <c r="D401" s="750" t="s">
        <v>581</v>
      </c>
      <c r="E401" s="751">
        <v>50113001</v>
      </c>
      <c r="F401" s="750" t="s">
        <v>591</v>
      </c>
      <c r="G401" s="749" t="s">
        <v>592</v>
      </c>
      <c r="H401" s="749">
        <v>176147</v>
      </c>
      <c r="I401" s="749">
        <v>76147</v>
      </c>
      <c r="J401" s="749" t="s">
        <v>1249</v>
      </c>
      <c r="K401" s="749" t="s">
        <v>1250</v>
      </c>
      <c r="L401" s="752">
        <v>126.47</v>
      </c>
      <c r="M401" s="752">
        <v>1</v>
      </c>
      <c r="N401" s="753">
        <v>126.47</v>
      </c>
    </row>
    <row r="402" spans="1:14" ht="14.45" customHeight="1" x14ac:dyDescent="0.2">
      <c r="A402" s="747" t="s">
        <v>567</v>
      </c>
      <c r="B402" s="748" t="s">
        <v>568</v>
      </c>
      <c r="C402" s="749" t="s">
        <v>580</v>
      </c>
      <c r="D402" s="750" t="s">
        <v>581</v>
      </c>
      <c r="E402" s="751">
        <v>50113001</v>
      </c>
      <c r="F402" s="750" t="s">
        <v>591</v>
      </c>
      <c r="G402" s="749" t="s">
        <v>592</v>
      </c>
      <c r="H402" s="749">
        <v>230353</v>
      </c>
      <c r="I402" s="749">
        <v>230353</v>
      </c>
      <c r="J402" s="749" t="s">
        <v>1251</v>
      </c>
      <c r="K402" s="749" t="s">
        <v>1252</v>
      </c>
      <c r="L402" s="752">
        <v>1592.8</v>
      </c>
      <c r="M402" s="752">
        <v>1</v>
      </c>
      <c r="N402" s="753">
        <v>1592.8</v>
      </c>
    </row>
    <row r="403" spans="1:14" ht="14.45" customHeight="1" x14ac:dyDescent="0.2">
      <c r="A403" s="747" t="s">
        <v>567</v>
      </c>
      <c r="B403" s="748" t="s">
        <v>568</v>
      </c>
      <c r="C403" s="749" t="s">
        <v>580</v>
      </c>
      <c r="D403" s="750" t="s">
        <v>581</v>
      </c>
      <c r="E403" s="751">
        <v>50113001</v>
      </c>
      <c r="F403" s="750" t="s">
        <v>591</v>
      </c>
      <c r="G403" s="749" t="s">
        <v>599</v>
      </c>
      <c r="H403" s="749">
        <v>191788</v>
      </c>
      <c r="I403" s="749">
        <v>91788</v>
      </c>
      <c r="J403" s="749" t="s">
        <v>1253</v>
      </c>
      <c r="K403" s="749" t="s">
        <v>1254</v>
      </c>
      <c r="L403" s="752">
        <v>9.1329411764705917</v>
      </c>
      <c r="M403" s="752">
        <v>34</v>
      </c>
      <c r="N403" s="753">
        <v>310.5200000000001</v>
      </c>
    </row>
    <row r="404" spans="1:14" ht="14.45" customHeight="1" x14ac:dyDescent="0.2">
      <c r="A404" s="747" t="s">
        <v>567</v>
      </c>
      <c r="B404" s="748" t="s">
        <v>568</v>
      </c>
      <c r="C404" s="749" t="s">
        <v>580</v>
      </c>
      <c r="D404" s="750" t="s">
        <v>581</v>
      </c>
      <c r="E404" s="751">
        <v>50113001</v>
      </c>
      <c r="F404" s="750" t="s">
        <v>591</v>
      </c>
      <c r="G404" s="749" t="s">
        <v>599</v>
      </c>
      <c r="H404" s="749">
        <v>106618</v>
      </c>
      <c r="I404" s="749">
        <v>6618</v>
      </c>
      <c r="J404" s="749" t="s">
        <v>1255</v>
      </c>
      <c r="K404" s="749" t="s">
        <v>1256</v>
      </c>
      <c r="L404" s="752">
        <v>19.582727272727269</v>
      </c>
      <c r="M404" s="752">
        <v>11</v>
      </c>
      <c r="N404" s="753">
        <v>215.40999999999997</v>
      </c>
    </row>
    <row r="405" spans="1:14" ht="14.45" customHeight="1" x14ac:dyDescent="0.2">
      <c r="A405" s="747" t="s">
        <v>567</v>
      </c>
      <c r="B405" s="748" t="s">
        <v>568</v>
      </c>
      <c r="C405" s="749" t="s">
        <v>580</v>
      </c>
      <c r="D405" s="750" t="s">
        <v>581</v>
      </c>
      <c r="E405" s="751">
        <v>50113001</v>
      </c>
      <c r="F405" s="750" t="s">
        <v>591</v>
      </c>
      <c r="G405" s="749" t="s">
        <v>599</v>
      </c>
      <c r="H405" s="749">
        <v>184398</v>
      </c>
      <c r="I405" s="749">
        <v>84398</v>
      </c>
      <c r="J405" s="749" t="s">
        <v>1257</v>
      </c>
      <c r="K405" s="749" t="s">
        <v>1258</v>
      </c>
      <c r="L405" s="752">
        <v>114.13666666666666</v>
      </c>
      <c r="M405" s="752">
        <v>6</v>
      </c>
      <c r="N405" s="753">
        <v>684.81999999999994</v>
      </c>
    </row>
    <row r="406" spans="1:14" ht="14.45" customHeight="1" x14ac:dyDescent="0.2">
      <c r="A406" s="747" t="s">
        <v>567</v>
      </c>
      <c r="B406" s="748" t="s">
        <v>568</v>
      </c>
      <c r="C406" s="749" t="s">
        <v>580</v>
      </c>
      <c r="D406" s="750" t="s">
        <v>581</v>
      </c>
      <c r="E406" s="751">
        <v>50113001</v>
      </c>
      <c r="F406" s="750" t="s">
        <v>591</v>
      </c>
      <c r="G406" s="749" t="s">
        <v>599</v>
      </c>
      <c r="H406" s="749">
        <v>184400</v>
      </c>
      <c r="I406" s="749">
        <v>84400</v>
      </c>
      <c r="J406" s="749" t="s">
        <v>1259</v>
      </c>
      <c r="K406" s="749" t="s">
        <v>1260</v>
      </c>
      <c r="L406" s="752">
        <v>254.99200000000002</v>
      </c>
      <c r="M406" s="752">
        <v>5</v>
      </c>
      <c r="N406" s="753">
        <v>1274.96</v>
      </c>
    </row>
    <row r="407" spans="1:14" ht="14.45" customHeight="1" x14ac:dyDescent="0.2">
      <c r="A407" s="747" t="s">
        <v>567</v>
      </c>
      <c r="B407" s="748" t="s">
        <v>568</v>
      </c>
      <c r="C407" s="749" t="s">
        <v>580</v>
      </c>
      <c r="D407" s="750" t="s">
        <v>581</v>
      </c>
      <c r="E407" s="751">
        <v>50113001</v>
      </c>
      <c r="F407" s="750" t="s">
        <v>591</v>
      </c>
      <c r="G407" s="749" t="s">
        <v>599</v>
      </c>
      <c r="H407" s="749">
        <v>184399</v>
      </c>
      <c r="I407" s="749">
        <v>84399</v>
      </c>
      <c r="J407" s="749" t="s">
        <v>1261</v>
      </c>
      <c r="K407" s="749" t="s">
        <v>1262</v>
      </c>
      <c r="L407" s="752">
        <v>126.29846153846152</v>
      </c>
      <c r="M407" s="752">
        <v>13</v>
      </c>
      <c r="N407" s="753">
        <v>1641.8799999999999</v>
      </c>
    </row>
    <row r="408" spans="1:14" ht="14.45" customHeight="1" x14ac:dyDescent="0.2">
      <c r="A408" s="747" t="s">
        <v>567</v>
      </c>
      <c r="B408" s="748" t="s">
        <v>568</v>
      </c>
      <c r="C408" s="749" t="s">
        <v>580</v>
      </c>
      <c r="D408" s="750" t="s">
        <v>581</v>
      </c>
      <c r="E408" s="751">
        <v>50113001</v>
      </c>
      <c r="F408" s="750" t="s">
        <v>591</v>
      </c>
      <c r="G408" s="749" t="s">
        <v>592</v>
      </c>
      <c r="H408" s="749">
        <v>849596</v>
      </c>
      <c r="I408" s="749">
        <v>163877</v>
      </c>
      <c r="J408" s="749" t="s">
        <v>1263</v>
      </c>
      <c r="K408" s="749" t="s">
        <v>1264</v>
      </c>
      <c r="L408" s="752">
        <v>77.7</v>
      </c>
      <c r="M408" s="752">
        <v>1</v>
      </c>
      <c r="N408" s="753">
        <v>77.7</v>
      </c>
    </row>
    <row r="409" spans="1:14" ht="14.45" customHeight="1" x14ac:dyDescent="0.2">
      <c r="A409" s="747" t="s">
        <v>567</v>
      </c>
      <c r="B409" s="748" t="s">
        <v>568</v>
      </c>
      <c r="C409" s="749" t="s">
        <v>580</v>
      </c>
      <c r="D409" s="750" t="s">
        <v>581</v>
      </c>
      <c r="E409" s="751">
        <v>50113001</v>
      </c>
      <c r="F409" s="750" t="s">
        <v>591</v>
      </c>
      <c r="G409" s="749" t="s">
        <v>599</v>
      </c>
      <c r="H409" s="749">
        <v>849187</v>
      </c>
      <c r="I409" s="749">
        <v>111902</v>
      </c>
      <c r="J409" s="749" t="s">
        <v>1265</v>
      </c>
      <c r="K409" s="749" t="s">
        <v>1266</v>
      </c>
      <c r="L409" s="752">
        <v>32.309999999999995</v>
      </c>
      <c r="M409" s="752">
        <v>2</v>
      </c>
      <c r="N409" s="753">
        <v>64.61999999999999</v>
      </c>
    </row>
    <row r="410" spans="1:14" ht="14.45" customHeight="1" x14ac:dyDescent="0.2">
      <c r="A410" s="747" t="s">
        <v>567</v>
      </c>
      <c r="B410" s="748" t="s">
        <v>568</v>
      </c>
      <c r="C410" s="749" t="s">
        <v>580</v>
      </c>
      <c r="D410" s="750" t="s">
        <v>581</v>
      </c>
      <c r="E410" s="751">
        <v>50113001</v>
      </c>
      <c r="F410" s="750" t="s">
        <v>591</v>
      </c>
      <c r="G410" s="749" t="s">
        <v>592</v>
      </c>
      <c r="H410" s="749">
        <v>131089</v>
      </c>
      <c r="I410" s="749">
        <v>31089</v>
      </c>
      <c r="J410" s="749" t="s">
        <v>1267</v>
      </c>
      <c r="K410" s="749" t="s">
        <v>1268</v>
      </c>
      <c r="L410" s="752">
        <v>56.28</v>
      </c>
      <c r="M410" s="752">
        <v>1</v>
      </c>
      <c r="N410" s="753">
        <v>56.28</v>
      </c>
    </row>
    <row r="411" spans="1:14" ht="14.45" customHeight="1" x14ac:dyDescent="0.2">
      <c r="A411" s="747" t="s">
        <v>567</v>
      </c>
      <c r="B411" s="748" t="s">
        <v>568</v>
      </c>
      <c r="C411" s="749" t="s">
        <v>580</v>
      </c>
      <c r="D411" s="750" t="s">
        <v>581</v>
      </c>
      <c r="E411" s="751">
        <v>50113001</v>
      </c>
      <c r="F411" s="750" t="s">
        <v>591</v>
      </c>
      <c r="G411" s="749" t="s">
        <v>592</v>
      </c>
      <c r="H411" s="749">
        <v>100536</v>
      </c>
      <c r="I411" s="749">
        <v>536</v>
      </c>
      <c r="J411" s="749" t="s">
        <v>1269</v>
      </c>
      <c r="K411" s="749" t="s">
        <v>605</v>
      </c>
      <c r="L411" s="752">
        <v>140.23999999999998</v>
      </c>
      <c r="M411" s="752">
        <v>12</v>
      </c>
      <c r="N411" s="753">
        <v>1682.8799999999997</v>
      </c>
    </row>
    <row r="412" spans="1:14" ht="14.45" customHeight="1" x14ac:dyDescent="0.2">
      <c r="A412" s="747" t="s">
        <v>567</v>
      </c>
      <c r="B412" s="748" t="s">
        <v>568</v>
      </c>
      <c r="C412" s="749" t="s">
        <v>580</v>
      </c>
      <c r="D412" s="750" t="s">
        <v>581</v>
      </c>
      <c r="E412" s="751">
        <v>50113001</v>
      </c>
      <c r="F412" s="750" t="s">
        <v>591</v>
      </c>
      <c r="G412" s="749" t="s">
        <v>599</v>
      </c>
      <c r="H412" s="749">
        <v>107981</v>
      </c>
      <c r="I412" s="749">
        <v>7981</v>
      </c>
      <c r="J412" s="749" t="s">
        <v>1270</v>
      </c>
      <c r="K412" s="749" t="s">
        <v>1271</v>
      </c>
      <c r="L412" s="752">
        <v>50.64</v>
      </c>
      <c r="M412" s="752">
        <v>17</v>
      </c>
      <c r="N412" s="753">
        <v>860.88</v>
      </c>
    </row>
    <row r="413" spans="1:14" ht="14.45" customHeight="1" x14ac:dyDescent="0.2">
      <c r="A413" s="747" t="s">
        <v>567</v>
      </c>
      <c r="B413" s="748" t="s">
        <v>568</v>
      </c>
      <c r="C413" s="749" t="s">
        <v>580</v>
      </c>
      <c r="D413" s="750" t="s">
        <v>581</v>
      </c>
      <c r="E413" s="751">
        <v>50113001</v>
      </c>
      <c r="F413" s="750" t="s">
        <v>591</v>
      </c>
      <c r="G413" s="749" t="s">
        <v>599</v>
      </c>
      <c r="H413" s="749">
        <v>155823</v>
      </c>
      <c r="I413" s="749">
        <v>55823</v>
      </c>
      <c r="J413" s="749" t="s">
        <v>1270</v>
      </c>
      <c r="K413" s="749" t="s">
        <v>1272</v>
      </c>
      <c r="L413" s="752">
        <v>33.67589595375722</v>
      </c>
      <c r="M413" s="752">
        <v>173</v>
      </c>
      <c r="N413" s="753">
        <v>5825.9299999999985</v>
      </c>
    </row>
    <row r="414" spans="1:14" ht="14.45" customHeight="1" x14ac:dyDescent="0.2">
      <c r="A414" s="747" t="s">
        <v>567</v>
      </c>
      <c r="B414" s="748" t="s">
        <v>568</v>
      </c>
      <c r="C414" s="749" t="s">
        <v>580</v>
      </c>
      <c r="D414" s="750" t="s">
        <v>581</v>
      </c>
      <c r="E414" s="751">
        <v>50113001</v>
      </c>
      <c r="F414" s="750" t="s">
        <v>591</v>
      </c>
      <c r="G414" s="749" t="s">
        <v>599</v>
      </c>
      <c r="H414" s="749">
        <v>155824</v>
      </c>
      <c r="I414" s="749">
        <v>55824</v>
      </c>
      <c r="J414" s="749" t="s">
        <v>1270</v>
      </c>
      <c r="K414" s="749" t="s">
        <v>1273</v>
      </c>
      <c r="L414" s="752">
        <v>50.64</v>
      </c>
      <c r="M414" s="752">
        <v>35</v>
      </c>
      <c r="N414" s="753">
        <v>1772.4</v>
      </c>
    </row>
    <row r="415" spans="1:14" ht="14.45" customHeight="1" x14ac:dyDescent="0.2">
      <c r="A415" s="747" t="s">
        <v>567</v>
      </c>
      <c r="B415" s="748" t="s">
        <v>568</v>
      </c>
      <c r="C415" s="749" t="s">
        <v>580</v>
      </c>
      <c r="D415" s="750" t="s">
        <v>581</v>
      </c>
      <c r="E415" s="751">
        <v>50113001</v>
      </c>
      <c r="F415" s="750" t="s">
        <v>591</v>
      </c>
      <c r="G415" s="749" t="s">
        <v>599</v>
      </c>
      <c r="H415" s="749">
        <v>185206</v>
      </c>
      <c r="I415" s="749">
        <v>185206</v>
      </c>
      <c r="J415" s="749" t="s">
        <v>1274</v>
      </c>
      <c r="K415" s="749" t="s">
        <v>1275</v>
      </c>
      <c r="L415" s="752">
        <v>342.88</v>
      </c>
      <c r="M415" s="752">
        <v>1</v>
      </c>
      <c r="N415" s="753">
        <v>342.88</v>
      </c>
    </row>
    <row r="416" spans="1:14" ht="14.45" customHeight="1" x14ac:dyDescent="0.2">
      <c r="A416" s="747" t="s">
        <v>567</v>
      </c>
      <c r="B416" s="748" t="s">
        <v>568</v>
      </c>
      <c r="C416" s="749" t="s">
        <v>580</v>
      </c>
      <c r="D416" s="750" t="s">
        <v>581</v>
      </c>
      <c r="E416" s="751">
        <v>50113001</v>
      </c>
      <c r="F416" s="750" t="s">
        <v>591</v>
      </c>
      <c r="G416" s="749" t="s">
        <v>592</v>
      </c>
      <c r="H416" s="749">
        <v>26794</v>
      </c>
      <c r="I416" s="749">
        <v>26794</v>
      </c>
      <c r="J416" s="749" t="s">
        <v>1276</v>
      </c>
      <c r="K416" s="749" t="s">
        <v>601</v>
      </c>
      <c r="L416" s="752">
        <v>713.47249999999997</v>
      </c>
      <c r="M416" s="752">
        <v>4</v>
      </c>
      <c r="N416" s="753">
        <v>2853.89</v>
      </c>
    </row>
    <row r="417" spans="1:14" ht="14.45" customHeight="1" x14ac:dyDescent="0.2">
      <c r="A417" s="747" t="s">
        <v>567</v>
      </c>
      <c r="B417" s="748" t="s">
        <v>568</v>
      </c>
      <c r="C417" s="749" t="s">
        <v>580</v>
      </c>
      <c r="D417" s="750" t="s">
        <v>581</v>
      </c>
      <c r="E417" s="751">
        <v>50113001</v>
      </c>
      <c r="F417" s="750" t="s">
        <v>591</v>
      </c>
      <c r="G417" s="749" t="s">
        <v>592</v>
      </c>
      <c r="H417" s="749">
        <v>125907</v>
      </c>
      <c r="I417" s="749">
        <v>125907</v>
      </c>
      <c r="J417" s="749" t="s">
        <v>1277</v>
      </c>
      <c r="K417" s="749" t="s">
        <v>1278</v>
      </c>
      <c r="L417" s="752">
        <v>682</v>
      </c>
      <c r="M417" s="752">
        <v>1</v>
      </c>
      <c r="N417" s="753">
        <v>682</v>
      </c>
    </row>
    <row r="418" spans="1:14" ht="14.45" customHeight="1" x14ac:dyDescent="0.2">
      <c r="A418" s="747" t="s">
        <v>567</v>
      </c>
      <c r="B418" s="748" t="s">
        <v>568</v>
      </c>
      <c r="C418" s="749" t="s">
        <v>580</v>
      </c>
      <c r="D418" s="750" t="s">
        <v>581</v>
      </c>
      <c r="E418" s="751">
        <v>50113001</v>
      </c>
      <c r="F418" s="750" t="s">
        <v>591</v>
      </c>
      <c r="G418" s="749" t="s">
        <v>592</v>
      </c>
      <c r="H418" s="749">
        <v>843581</v>
      </c>
      <c r="I418" s="749">
        <v>0</v>
      </c>
      <c r="J418" s="749" t="s">
        <v>1279</v>
      </c>
      <c r="K418" s="749" t="s">
        <v>569</v>
      </c>
      <c r="L418" s="752">
        <v>86.190000000000012</v>
      </c>
      <c r="M418" s="752">
        <v>1</v>
      </c>
      <c r="N418" s="753">
        <v>86.190000000000012</v>
      </c>
    </row>
    <row r="419" spans="1:14" ht="14.45" customHeight="1" x14ac:dyDescent="0.2">
      <c r="A419" s="747" t="s">
        <v>567</v>
      </c>
      <c r="B419" s="748" t="s">
        <v>568</v>
      </c>
      <c r="C419" s="749" t="s">
        <v>580</v>
      </c>
      <c r="D419" s="750" t="s">
        <v>581</v>
      </c>
      <c r="E419" s="751">
        <v>50113001</v>
      </c>
      <c r="F419" s="750" t="s">
        <v>591</v>
      </c>
      <c r="G419" s="749" t="s">
        <v>599</v>
      </c>
      <c r="H419" s="749">
        <v>850365</v>
      </c>
      <c r="I419" s="749">
        <v>167258</v>
      </c>
      <c r="J419" s="749" t="s">
        <v>1280</v>
      </c>
      <c r="K419" s="749" t="s">
        <v>1281</v>
      </c>
      <c r="L419" s="752">
        <v>670.6</v>
      </c>
      <c r="M419" s="752">
        <v>1</v>
      </c>
      <c r="N419" s="753">
        <v>670.6</v>
      </c>
    </row>
    <row r="420" spans="1:14" ht="14.45" customHeight="1" x14ac:dyDescent="0.2">
      <c r="A420" s="747" t="s">
        <v>567</v>
      </c>
      <c r="B420" s="748" t="s">
        <v>568</v>
      </c>
      <c r="C420" s="749" t="s">
        <v>580</v>
      </c>
      <c r="D420" s="750" t="s">
        <v>581</v>
      </c>
      <c r="E420" s="751">
        <v>50113001</v>
      </c>
      <c r="F420" s="750" t="s">
        <v>591</v>
      </c>
      <c r="G420" s="749" t="s">
        <v>592</v>
      </c>
      <c r="H420" s="749">
        <v>102668</v>
      </c>
      <c r="I420" s="749">
        <v>2668</v>
      </c>
      <c r="J420" s="749" t="s">
        <v>1282</v>
      </c>
      <c r="K420" s="749" t="s">
        <v>1283</v>
      </c>
      <c r="L420" s="752">
        <v>33.449999999999996</v>
      </c>
      <c r="M420" s="752">
        <v>1</v>
      </c>
      <c r="N420" s="753">
        <v>33.449999999999996</v>
      </c>
    </row>
    <row r="421" spans="1:14" ht="14.45" customHeight="1" x14ac:dyDescent="0.2">
      <c r="A421" s="747" t="s">
        <v>567</v>
      </c>
      <c r="B421" s="748" t="s">
        <v>568</v>
      </c>
      <c r="C421" s="749" t="s">
        <v>580</v>
      </c>
      <c r="D421" s="750" t="s">
        <v>581</v>
      </c>
      <c r="E421" s="751">
        <v>50113001</v>
      </c>
      <c r="F421" s="750" t="s">
        <v>591</v>
      </c>
      <c r="G421" s="749" t="s">
        <v>592</v>
      </c>
      <c r="H421" s="749">
        <v>200863</v>
      </c>
      <c r="I421" s="749">
        <v>200863</v>
      </c>
      <c r="J421" s="749" t="s">
        <v>1284</v>
      </c>
      <c r="K421" s="749" t="s">
        <v>1285</v>
      </c>
      <c r="L421" s="752">
        <v>85.213999999999999</v>
      </c>
      <c r="M421" s="752">
        <v>5</v>
      </c>
      <c r="N421" s="753">
        <v>426.07</v>
      </c>
    </row>
    <row r="422" spans="1:14" ht="14.45" customHeight="1" x14ac:dyDescent="0.2">
      <c r="A422" s="747" t="s">
        <v>567</v>
      </c>
      <c r="B422" s="748" t="s">
        <v>568</v>
      </c>
      <c r="C422" s="749" t="s">
        <v>580</v>
      </c>
      <c r="D422" s="750" t="s">
        <v>581</v>
      </c>
      <c r="E422" s="751">
        <v>50113001</v>
      </c>
      <c r="F422" s="750" t="s">
        <v>591</v>
      </c>
      <c r="G422" s="749" t="s">
        <v>592</v>
      </c>
      <c r="H422" s="749">
        <v>100876</v>
      </c>
      <c r="I422" s="749">
        <v>876</v>
      </c>
      <c r="J422" s="749" t="s">
        <v>1284</v>
      </c>
      <c r="K422" s="749" t="s">
        <v>1286</v>
      </c>
      <c r="L422" s="752">
        <v>74.206666666666663</v>
      </c>
      <c r="M422" s="752">
        <v>3</v>
      </c>
      <c r="N422" s="753">
        <v>222.62</v>
      </c>
    </row>
    <row r="423" spans="1:14" ht="14.45" customHeight="1" x14ac:dyDescent="0.2">
      <c r="A423" s="747" t="s">
        <v>567</v>
      </c>
      <c r="B423" s="748" t="s">
        <v>568</v>
      </c>
      <c r="C423" s="749" t="s">
        <v>580</v>
      </c>
      <c r="D423" s="750" t="s">
        <v>581</v>
      </c>
      <c r="E423" s="751">
        <v>50113001</v>
      </c>
      <c r="F423" s="750" t="s">
        <v>591</v>
      </c>
      <c r="G423" s="749" t="s">
        <v>599</v>
      </c>
      <c r="H423" s="749">
        <v>849997</v>
      </c>
      <c r="I423" s="749">
        <v>500278</v>
      </c>
      <c r="J423" s="749" t="s">
        <v>1287</v>
      </c>
      <c r="K423" s="749" t="s">
        <v>1288</v>
      </c>
      <c r="L423" s="752">
        <v>290.3</v>
      </c>
      <c r="M423" s="752">
        <v>4</v>
      </c>
      <c r="N423" s="753">
        <v>1161.2</v>
      </c>
    </row>
    <row r="424" spans="1:14" ht="14.45" customHeight="1" x14ac:dyDescent="0.2">
      <c r="A424" s="747" t="s">
        <v>567</v>
      </c>
      <c r="B424" s="748" t="s">
        <v>568</v>
      </c>
      <c r="C424" s="749" t="s">
        <v>580</v>
      </c>
      <c r="D424" s="750" t="s">
        <v>581</v>
      </c>
      <c r="E424" s="751">
        <v>50113001</v>
      </c>
      <c r="F424" s="750" t="s">
        <v>591</v>
      </c>
      <c r="G424" s="749" t="s">
        <v>592</v>
      </c>
      <c r="H424" s="749">
        <v>992873</v>
      </c>
      <c r="I424" s="749">
        <v>0</v>
      </c>
      <c r="J424" s="749" t="s">
        <v>1289</v>
      </c>
      <c r="K424" s="749" t="s">
        <v>569</v>
      </c>
      <c r="L424" s="752">
        <v>222.66999999999996</v>
      </c>
      <c r="M424" s="752">
        <v>1</v>
      </c>
      <c r="N424" s="753">
        <v>222.66999999999996</v>
      </c>
    </row>
    <row r="425" spans="1:14" ht="14.45" customHeight="1" x14ac:dyDescent="0.2">
      <c r="A425" s="747" t="s">
        <v>567</v>
      </c>
      <c r="B425" s="748" t="s">
        <v>568</v>
      </c>
      <c r="C425" s="749" t="s">
        <v>580</v>
      </c>
      <c r="D425" s="750" t="s">
        <v>581</v>
      </c>
      <c r="E425" s="751">
        <v>50113001</v>
      </c>
      <c r="F425" s="750" t="s">
        <v>591</v>
      </c>
      <c r="G425" s="749" t="s">
        <v>592</v>
      </c>
      <c r="H425" s="749">
        <v>991025</v>
      </c>
      <c r="I425" s="749">
        <v>0</v>
      </c>
      <c r="J425" s="749" t="s">
        <v>1290</v>
      </c>
      <c r="K425" s="749" t="s">
        <v>569</v>
      </c>
      <c r="L425" s="752">
        <v>336.46541666666661</v>
      </c>
      <c r="M425" s="752">
        <v>24</v>
      </c>
      <c r="N425" s="753">
        <v>8075.1699999999992</v>
      </c>
    </row>
    <row r="426" spans="1:14" ht="14.45" customHeight="1" x14ac:dyDescent="0.2">
      <c r="A426" s="747" t="s">
        <v>567</v>
      </c>
      <c r="B426" s="748" t="s">
        <v>568</v>
      </c>
      <c r="C426" s="749" t="s">
        <v>580</v>
      </c>
      <c r="D426" s="750" t="s">
        <v>581</v>
      </c>
      <c r="E426" s="751">
        <v>50113001</v>
      </c>
      <c r="F426" s="750" t="s">
        <v>591</v>
      </c>
      <c r="G426" s="749" t="s">
        <v>592</v>
      </c>
      <c r="H426" s="749">
        <v>157351</v>
      </c>
      <c r="I426" s="749">
        <v>57351</v>
      </c>
      <c r="J426" s="749" t="s">
        <v>1291</v>
      </c>
      <c r="K426" s="749" t="s">
        <v>1292</v>
      </c>
      <c r="L426" s="752">
        <v>47.44</v>
      </c>
      <c r="M426" s="752">
        <v>6</v>
      </c>
      <c r="N426" s="753">
        <v>284.64</v>
      </c>
    </row>
    <row r="427" spans="1:14" ht="14.45" customHeight="1" x14ac:dyDescent="0.2">
      <c r="A427" s="747" t="s">
        <v>567</v>
      </c>
      <c r="B427" s="748" t="s">
        <v>568</v>
      </c>
      <c r="C427" s="749" t="s">
        <v>580</v>
      </c>
      <c r="D427" s="750" t="s">
        <v>581</v>
      </c>
      <c r="E427" s="751">
        <v>50113001</v>
      </c>
      <c r="F427" s="750" t="s">
        <v>591</v>
      </c>
      <c r="G427" s="749" t="s">
        <v>592</v>
      </c>
      <c r="H427" s="749">
        <v>101940</v>
      </c>
      <c r="I427" s="749">
        <v>1940</v>
      </c>
      <c r="J427" s="749" t="s">
        <v>1293</v>
      </c>
      <c r="K427" s="749" t="s">
        <v>1294</v>
      </c>
      <c r="L427" s="752">
        <v>34.85</v>
      </c>
      <c r="M427" s="752">
        <v>11</v>
      </c>
      <c r="N427" s="753">
        <v>383.35</v>
      </c>
    </row>
    <row r="428" spans="1:14" ht="14.45" customHeight="1" x14ac:dyDescent="0.2">
      <c r="A428" s="747" t="s">
        <v>567</v>
      </c>
      <c r="B428" s="748" t="s">
        <v>568</v>
      </c>
      <c r="C428" s="749" t="s">
        <v>580</v>
      </c>
      <c r="D428" s="750" t="s">
        <v>581</v>
      </c>
      <c r="E428" s="751">
        <v>50113001</v>
      </c>
      <c r="F428" s="750" t="s">
        <v>591</v>
      </c>
      <c r="G428" s="749" t="s">
        <v>569</v>
      </c>
      <c r="H428" s="749">
        <v>111094</v>
      </c>
      <c r="I428" s="749">
        <v>11094</v>
      </c>
      <c r="J428" s="749" t="s">
        <v>1295</v>
      </c>
      <c r="K428" s="749" t="s">
        <v>1296</v>
      </c>
      <c r="L428" s="752">
        <v>311.71499999999997</v>
      </c>
      <c r="M428" s="752">
        <v>4</v>
      </c>
      <c r="N428" s="753">
        <v>1246.8599999999999</v>
      </c>
    </row>
    <row r="429" spans="1:14" ht="14.45" customHeight="1" x14ac:dyDescent="0.2">
      <c r="A429" s="747" t="s">
        <v>567</v>
      </c>
      <c r="B429" s="748" t="s">
        <v>568</v>
      </c>
      <c r="C429" s="749" t="s">
        <v>580</v>
      </c>
      <c r="D429" s="750" t="s">
        <v>581</v>
      </c>
      <c r="E429" s="751">
        <v>50113001</v>
      </c>
      <c r="F429" s="750" t="s">
        <v>591</v>
      </c>
      <c r="G429" s="749" t="s">
        <v>569</v>
      </c>
      <c r="H429" s="749">
        <v>111076</v>
      </c>
      <c r="I429" s="749">
        <v>11076</v>
      </c>
      <c r="J429" s="749" t="s">
        <v>1297</v>
      </c>
      <c r="K429" s="749" t="s">
        <v>1298</v>
      </c>
      <c r="L429" s="752">
        <v>467.59</v>
      </c>
      <c r="M429" s="752">
        <v>3</v>
      </c>
      <c r="N429" s="753">
        <v>1402.77</v>
      </c>
    </row>
    <row r="430" spans="1:14" ht="14.45" customHeight="1" x14ac:dyDescent="0.2">
      <c r="A430" s="747" t="s">
        <v>567</v>
      </c>
      <c r="B430" s="748" t="s">
        <v>568</v>
      </c>
      <c r="C430" s="749" t="s">
        <v>580</v>
      </c>
      <c r="D430" s="750" t="s">
        <v>581</v>
      </c>
      <c r="E430" s="751">
        <v>50113001</v>
      </c>
      <c r="F430" s="750" t="s">
        <v>591</v>
      </c>
      <c r="G430" s="749" t="s">
        <v>592</v>
      </c>
      <c r="H430" s="749">
        <v>117983</v>
      </c>
      <c r="I430" s="749">
        <v>17983</v>
      </c>
      <c r="J430" s="749" t="s">
        <v>1299</v>
      </c>
      <c r="K430" s="749" t="s">
        <v>1300</v>
      </c>
      <c r="L430" s="752">
        <v>80.77000000000001</v>
      </c>
      <c r="M430" s="752">
        <v>5</v>
      </c>
      <c r="N430" s="753">
        <v>403.85000000000008</v>
      </c>
    </row>
    <row r="431" spans="1:14" ht="14.45" customHeight="1" x14ac:dyDescent="0.2">
      <c r="A431" s="747" t="s">
        <v>567</v>
      </c>
      <c r="B431" s="748" t="s">
        <v>568</v>
      </c>
      <c r="C431" s="749" t="s">
        <v>580</v>
      </c>
      <c r="D431" s="750" t="s">
        <v>581</v>
      </c>
      <c r="E431" s="751">
        <v>50113001</v>
      </c>
      <c r="F431" s="750" t="s">
        <v>591</v>
      </c>
      <c r="G431" s="749" t="s">
        <v>592</v>
      </c>
      <c r="H431" s="749">
        <v>184621</v>
      </c>
      <c r="I431" s="749">
        <v>184621</v>
      </c>
      <c r="J431" s="749" t="s">
        <v>1301</v>
      </c>
      <c r="K431" s="749" t="s">
        <v>1302</v>
      </c>
      <c r="L431" s="752">
        <v>3259.01</v>
      </c>
      <c r="M431" s="752">
        <v>1</v>
      </c>
      <c r="N431" s="753">
        <v>3259.01</v>
      </c>
    </row>
    <row r="432" spans="1:14" ht="14.45" customHeight="1" x14ac:dyDescent="0.2">
      <c r="A432" s="747" t="s">
        <v>567</v>
      </c>
      <c r="B432" s="748" t="s">
        <v>568</v>
      </c>
      <c r="C432" s="749" t="s">
        <v>580</v>
      </c>
      <c r="D432" s="750" t="s">
        <v>581</v>
      </c>
      <c r="E432" s="751">
        <v>50113001</v>
      </c>
      <c r="F432" s="750" t="s">
        <v>591</v>
      </c>
      <c r="G432" s="749" t="s">
        <v>592</v>
      </c>
      <c r="H432" s="749">
        <v>214912</v>
      </c>
      <c r="I432" s="749">
        <v>214912</v>
      </c>
      <c r="J432" s="749" t="s">
        <v>1303</v>
      </c>
      <c r="K432" s="749" t="s">
        <v>1304</v>
      </c>
      <c r="L432" s="752">
        <v>130.02000000000001</v>
      </c>
      <c r="M432" s="752">
        <v>2</v>
      </c>
      <c r="N432" s="753">
        <v>260.04000000000002</v>
      </c>
    </row>
    <row r="433" spans="1:14" ht="14.45" customHeight="1" x14ac:dyDescent="0.2">
      <c r="A433" s="747" t="s">
        <v>567</v>
      </c>
      <c r="B433" s="748" t="s">
        <v>568</v>
      </c>
      <c r="C433" s="749" t="s">
        <v>580</v>
      </c>
      <c r="D433" s="750" t="s">
        <v>581</v>
      </c>
      <c r="E433" s="751">
        <v>50113001</v>
      </c>
      <c r="F433" s="750" t="s">
        <v>591</v>
      </c>
      <c r="G433" s="749" t="s">
        <v>592</v>
      </c>
      <c r="H433" s="749">
        <v>230358</v>
      </c>
      <c r="I433" s="749">
        <v>230358</v>
      </c>
      <c r="J433" s="749" t="s">
        <v>1305</v>
      </c>
      <c r="K433" s="749" t="s">
        <v>1306</v>
      </c>
      <c r="L433" s="752">
        <v>121.62</v>
      </c>
      <c r="M433" s="752">
        <v>1</v>
      </c>
      <c r="N433" s="753">
        <v>121.62</v>
      </c>
    </row>
    <row r="434" spans="1:14" ht="14.45" customHeight="1" x14ac:dyDescent="0.2">
      <c r="A434" s="747" t="s">
        <v>567</v>
      </c>
      <c r="B434" s="748" t="s">
        <v>568</v>
      </c>
      <c r="C434" s="749" t="s">
        <v>580</v>
      </c>
      <c r="D434" s="750" t="s">
        <v>581</v>
      </c>
      <c r="E434" s="751">
        <v>50113001</v>
      </c>
      <c r="F434" s="750" t="s">
        <v>591</v>
      </c>
      <c r="G434" s="749" t="s">
        <v>592</v>
      </c>
      <c r="H434" s="749">
        <v>187406</v>
      </c>
      <c r="I434" s="749">
        <v>187406</v>
      </c>
      <c r="J434" s="749" t="s">
        <v>1307</v>
      </c>
      <c r="K434" s="749" t="s">
        <v>1308</v>
      </c>
      <c r="L434" s="752">
        <v>192.9</v>
      </c>
      <c r="M434" s="752">
        <v>1</v>
      </c>
      <c r="N434" s="753">
        <v>192.9</v>
      </c>
    </row>
    <row r="435" spans="1:14" ht="14.45" customHeight="1" x14ac:dyDescent="0.2">
      <c r="A435" s="747" t="s">
        <v>567</v>
      </c>
      <c r="B435" s="748" t="s">
        <v>568</v>
      </c>
      <c r="C435" s="749" t="s">
        <v>580</v>
      </c>
      <c r="D435" s="750" t="s">
        <v>581</v>
      </c>
      <c r="E435" s="751">
        <v>50113001</v>
      </c>
      <c r="F435" s="750" t="s">
        <v>591</v>
      </c>
      <c r="G435" s="749" t="s">
        <v>599</v>
      </c>
      <c r="H435" s="749">
        <v>157871</v>
      </c>
      <c r="I435" s="749">
        <v>157871</v>
      </c>
      <c r="J435" s="749" t="s">
        <v>1309</v>
      </c>
      <c r="K435" s="749" t="s">
        <v>1310</v>
      </c>
      <c r="L435" s="752">
        <v>170.86666666666667</v>
      </c>
      <c r="M435" s="752">
        <v>9</v>
      </c>
      <c r="N435" s="753">
        <v>1537.8000000000002</v>
      </c>
    </row>
    <row r="436" spans="1:14" ht="14.45" customHeight="1" x14ac:dyDescent="0.2">
      <c r="A436" s="747" t="s">
        <v>567</v>
      </c>
      <c r="B436" s="748" t="s">
        <v>568</v>
      </c>
      <c r="C436" s="749" t="s">
        <v>580</v>
      </c>
      <c r="D436" s="750" t="s">
        <v>581</v>
      </c>
      <c r="E436" s="751">
        <v>50113001</v>
      </c>
      <c r="F436" s="750" t="s">
        <v>591</v>
      </c>
      <c r="G436" s="749" t="s">
        <v>599</v>
      </c>
      <c r="H436" s="749">
        <v>850729</v>
      </c>
      <c r="I436" s="749">
        <v>157875</v>
      </c>
      <c r="J436" s="749" t="s">
        <v>1311</v>
      </c>
      <c r="K436" s="749" t="s">
        <v>1312</v>
      </c>
      <c r="L436" s="752">
        <v>225.5</v>
      </c>
      <c r="M436" s="752">
        <v>4</v>
      </c>
      <c r="N436" s="753">
        <v>902</v>
      </c>
    </row>
    <row r="437" spans="1:14" ht="14.45" customHeight="1" x14ac:dyDescent="0.2">
      <c r="A437" s="747" t="s">
        <v>567</v>
      </c>
      <c r="B437" s="748" t="s">
        <v>568</v>
      </c>
      <c r="C437" s="749" t="s">
        <v>580</v>
      </c>
      <c r="D437" s="750" t="s">
        <v>581</v>
      </c>
      <c r="E437" s="751">
        <v>50113001</v>
      </c>
      <c r="F437" s="750" t="s">
        <v>591</v>
      </c>
      <c r="G437" s="749" t="s">
        <v>592</v>
      </c>
      <c r="H437" s="749">
        <v>207820</v>
      </c>
      <c r="I437" s="749">
        <v>207820</v>
      </c>
      <c r="J437" s="749" t="s">
        <v>1313</v>
      </c>
      <c r="K437" s="749" t="s">
        <v>1314</v>
      </c>
      <c r="L437" s="752">
        <v>30.688823529411767</v>
      </c>
      <c r="M437" s="752">
        <v>51</v>
      </c>
      <c r="N437" s="753">
        <v>1565.13</v>
      </c>
    </row>
    <row r="438" spans="1:14" ht="14.45" customHeight="1" x14ac:dyDescent="0.2">
      <c r="A438" s="747" t="s">
        <v>567</v>
      </c>
      <c r="B438" s="748" t="s">
        <v>568</v>
      </c>
      <c r="C438" s="749" t="s">
        <v>580</v>
      </c>
      <c r="D438" s="750" t="s">
        <v>581</v>
      </c>
      <c r="E438" s="751">
        <v>50113001</v>
      </c>
      <c r="F438" s="750" t="s">
        <v>591</v>
      </c>
      <c r="G438" s="749" t="s">
        <v>592</v>
      </c>
      <c r="H438" s="749">
        <v>226434</v>
      </c>
      <c r="I438" s="749">
        <v>226434</v>
      </c>
      <c r="J438" s="749" t="s">
        <v>1315</v>
      </c>
      <c r="K438" s="749" t="s">
        <v>1316</v>
      </c>
      <c r="L438" s="752">
        <v>29.700000000000006</v>
      </c>
      <c r="M438" s="752">
        <v>2</v>
      </c>
      <c r="N438" s="753">
        <v>59.400000000000013</v>
      </c>
    </row>
    <row r="439" spans="1:14" ht="14.45" customHeight="1" x14ac:dyDescent="0.2">
      <c r="A439" s="747" t="s">
        <v>567</v>
      </c>
      <c r="B439" s="748" t="s">
        <v>568</v>
      </c>
      <c r="C439" s="749" t="s">
        <v>580</v>
      </c>
      <c r="D439" s="750" t="s">
        <v>581</v>
      </c>
      <c r="E439" s="751">
        <v>50113001</v>
      </c>
      <c r="F439" s="750" t="s">
        <v>591</v>
      </c>
      <c r="G439" s="749" t="s">
        <v>592</v>
      </c>
      <c r="H439" s="749">
        <v>207819</v>
      </c>
      <c r="I439" s="749">
        <v>207819</v>
      </c>
      <c r="J439" s="749" t="s">
        <v>1317</v>
      </c>
      <c r="K439" s="749" t="s">
        <v>1318</v>
      </c>
      <c r="L439" s="752">
        <v>22.308181818181819</v>
      </c>
      <c r="M439" s="752">
        <v>11</v>
      </c>
      <c r="N439" s="753">
        <v>245.39000000000001</v>
      </c>
    </row>
    <row r="440" spans="1:14" ht="14.45" customHeight="1" x14ac:dyDescent="0.2">
      <c r="A440" s="747" t="s">
        <v>567</v>
      </c>
      <c r="B440" s="748" t="s">
        <v>568</v>
      </c>
      <c r="C440" s="749" t="s">
        <v>580</v>
      </c>
      <c r="D440" s="750" t="s">
        <v>581</v>
      </c>
      <c r="E440" s="751">
        <v>50113001</v>
      </c>
      <c r="F440" s="750" t="s">
        <v>591</v>
      </c>
      <c r="G440" s="749" t="s">
        <v>592</v>
      </c>
      <c r="H440" s="749">
        <v>186616</v>
      </c>
      <c r="I440" s="749">
        <v>86616</v>
      </c>
      <c r="J440" s="749" t="s">
        <v>1319</v>
      </c>
      <c r="K440" s="749" t="s">
        <v>1320</v>
      </c>
      <c r="L440" s="752">
        <v>769.89000000000021</v>
      </c>
      <c r="M440" s="752">
        <v>1</v>
      </c>
      <c r="N440" s="753">
        <v>769.89000000000021</v>
      </c>
    </row>
    <row r="441" spans="1:14" ht="14.45" customHeight="1" x14ac:dyDescent="0.2">
      <c r="A441" s="747" t="s">
        <v>567</v>
      </c>
      <c r="B441" s="748" t="s">
        <v>568</v>
      </c>
      <c r="C441" s="749" t="s">
        <v>580</v>
      </c>
      <c r="D441" s="750" t="s">
        <v>581</v>
      </c>
      <c r="E441" s="751">
        <v>50113001</v>
      </c>
      <c r="F441" s="750" t="s">
        <v>591</v>
      </c>
      <c r="G441" s="749" t="s">
        <v>592</v>
      </c>
      <c r="H441" s="749">
        <v>992739</v>
      </c>
      <c r="I441" s="749">
        <v>0</v>
      </c>
      <c r="J441" s="749" t="s">
        <v>1321</v>
      </c>
      <c r="K441" s="749" t="s">
        <v>569</v>
      </c>
      <c r="L441" s="752">
        <v>113.74</v>
      </c>
      <c r="M441" s="752">
        <v>1</v>
      </c>
      <c r="N441" s="753">
        <v>113.74</v>
      </c>
    </row>
    <row r="442" spans="1:14" ht="14.45" customHeight="1" x14ac:dyDescent="0.2">
      <c r="A442" s="747" t="s">
        <v>567</v>
      </c>
      <c r="B442" s="748" t="s">
        <v>568</v>
      </c>
      <c r="C442" s="749" t="s">
        <v>580</v>
      </c>
      <c r="D442" s="750" t="s">
        <v>581</v>
      </c>
      <c r="E442" s="751">
        <v>50113001</v>
      </c>
      <c r="F442" s="750" t="s">
        <v>591</v>
      </c>
      <c r="G442" s="749" t="s">
        <v>592</v>
      </c>
      <c r="H442" s="749">
        <v>154424</v>
      </c>
      <c r="I442" s="749">
        <v>54424</v>
      </c>
      <c r="J442" s="749" t="s">
        <v>1322</v>
      </c>
      <c r="K442" s="749" t="s">
        <v>1323</v>
      </c>
      <c r="L442" s="752">
        <v>174.06</v>
      </c>
      <c r="M442" s="752">
        <v>1</v>
      </c>
      <c r="N442" s="753">
        <v>174.06</v>
      </c>
    </row>
    <row r="443" spans="1:14" ht="14.45" customHeight="1" x14ac:dyDescent="0.2">
      <c r="A443" s="747" t="s">
        <v>567</v>
      </c>
      <c r="B443" s="748" t="s">
        <v>568</v>
      </c>
      <c r="C443" s="749" t="s">
        <v>580</v>
      </c>
      <c r="D443" s="750" t="s">
        <v>581</v>
      </c>
      <c r="E443" s="751">
        <v>50113001</v>
      </c>
      <c r="F443" s="750" t="s">
        <v>591</v>
      </c>
      <c r="G443" s="749" t="s">
        <v>592</v>
      </c>
      <c r="H443" s="749">
        <v>111671</v>
      </c>
      <c r="I443" s="749">
        <v>11671</v>
      </c>
      <c r="J443" s="749" t="s">
        <v>1324</v>
      </c>
      <c r="K443" s="749" t="s">
        <v>1325</v>
      </c>
      <c r="L443" s="752">
        <v>209</v>
      </c>
      <c r="M443" s="752">
        <v>8</v>
      </c>
      <c r="N443" s="753">
        <v>1672</v>
      </c>
    </row>
    <row r="444" spans="1:14" ht="14.45" customHeight="1" x14ac:dyDescent="0.2">
      <c r="A444" s="747" t="s">
        <v>567</v>
      </c>
      <c r="B444" s="748" t="s">
        <v>568</v>
      </c>
      <c r="C444" s="749" t="s">
        <v>580</v>
      </c>
      <c r="D444" s="750" t="s">
        <v>581</v>
      </c>
      <c r="E444" s="751">
        <v>50113001</v>
      </c>
      <c r="F444" s="750" t="s">
        <v>591</v>
      </c>
      <c r="G444" s="749" t="s">
        <v>592</v>
      </c>
      <c r="H444" s="749">
        <v>11670</v>
      </c>
      <c r="I444" s="749">
        <v>11670</v>
      </c>
      <c r="J444" s="749" t="s">
        <v>1324</v>
      </c>
      <c r="K444" s="749" t="s">
        <v>1326</v>
      </c>
      <c r="L444" s="752">
        <v>352</v>
      </c>
      <c r="M444" s="752">
        <v>37</v>
      </c>
      <c r="N444" s="753">
        <v>13024</v>
      </c>
    </row>
    <row r="445" spans="1:14" ht="14.45" customHeight="1" x14ac:dyDescent="0.2">
      <c r="A445" s="747" t="s">
        <v>567</v>
      </c>
      <c r="B445" s="748" t="s">
        <v>568</v>
      </c>
      <c r="C445" s="749" t="s">
        <v>580</v>
      </c>
      <c r="D445" s="750" t="s">
        <v>581</v>
      </c>
      <c r="E445" s="751">
        <v>50113001</v>
      </c>
      <c r="F445" s="750" t="s">
        <v>591</v>
      </c>
      <c r="G445" s="749" t="s">
        <v>592</v>
      </c>
      <c r="H445" s="749">
        <v>111696</v>
      </c>
      <c r="I445" s="749">
        <v>11696</v>
      </c>
      <c r="J445" s="749" t="s">
        <v>1327</v>
      </c>
      <c r="K445" s="749" t="s">
        <v>1325</v>
      </c>
      <c r="L445" s="752">
        <v>324.83000000000004</v>
      </c>
      <c r="M445" s="752">
        <v>2</v>
      </c>
      <c r="N445" s="753">
        <v>649.66000000000008</v>
      </c>
    </row>
    <row r="446" spans="1:14" ht="14.45" customHeight="1" x14ac:dyDescent="0.2">
      <c r="A446" s="747" t="s">
        <v>567</v>
      </c>
      <c r="B446" s="748" t="s">
        <v>568</v>
      </c>
      <c r="C446" s="749" t="s">
        <v>580</v>
      </c>
      <c r="D446" s="750" t="s">
        <v>581</v>
      </c>
      <c r="E446" s="751">
        <v>50113001</v>
      </c>
      <c r="F446" s="750" t="s">
        <v>591</v>
      </c>
      <c r="G446" s="749" t="s">
        <v>592</v>
      </c>
      <c r="H446" s="749">
        <v>501383</v>
      </c>
      <c r="I446" s="749">
        <v>11693</v>
      </c>
      <c r="J446" s="749" t="s">
        <v>1327</v>
      </c>
      <c r="K446" s="749" t="s">
        <v>1328</v>
      </c>
      <c r="L446" s="752">
        <v>447.69998944503169</v>
      </c>
      <c r="M446" s="752">
        <v>4</v>
      </c>
      <c r="N446" s="753">
        <v>1790.7999577801268</v>
      </c>
    </row>
    <row r="447" spans="1:14" ht="14.45" customHeight="1" x14ac:dyDescent="0.2">
      <c r="A447" s="747" t="s">
        <v>567</v>
      </c>
      <c r="B447" s="748" t="s">
        <v>568</v>
      </c>
      <c r="C447" s="749" t="s">
        <v>580</v>
      </c>
      <c r="D447" s="750" t="s">
        <v>581</v>
      </c>
      <c r="E447" s="751">
        <v>50113001</v>
      </c>
      <c r="F447" s="750" t="s">
        <v>591</v>
      </c>
      <c r="G447" s="749" t="s">
        <v>592</v>
      </c>
      <c r="H447" s="749">
        <v>102963</v>
      </c>
      <c r="I447" s="749">
        <v>2963</v>
      </c>
      <c r="J447" s="749" t="s">
        <v>1329</v>
      </c>
      <c r="K447" s="749" t="s">
        <v>1330</v>
      </c>
      <c r="L447" s="752">
        <v>96.828000000000003</v>
      </c>
      <c r="M447" s="752">
        <v>5</v>
      </c>
      <c r="N447" s="753">
        <v>484.14</v>
      </c>
    </row>
    <row r="448" spans="1:14" ht="14.45" customHeight="1" x14ac:dyDescent="0.2">
      <c r="A448" s="747" t="s">
        <v>567</v>
      </c>
      <c r="B448" s="748" t="s">
        <v>568</v>
      </c>
      <c r="C448" s="749" t="s">
        <v>580</v>
      </c>
      <c r="D448" s="750" t="s">
        <v>581</v>
      </c>
      <c r="E448" s="751">
        <v>50113001</v>
      </c>
      <c r="F448" s="750" t="s">
        <v>591</v>
      </c>
      <c r="G448" s="749" t="s">
        <v>592</v>
      </c>
      <c r="H448" s="749">
        <v>100269</v>
      </c>
      <c r="I448" s="749">
        <v>269</v>
      </c>
      <c r="J448" s="749" t="s">
        <v>1331</v>
      </c>
      <c r="K448" s="749" t="s">
        <v>1332</v>
      </c>
      <c r="L448" s="752">
        <v>44.082500000000003</v>
      </c>
      <c r="M448" s="752">
        <v>12</v>
      </c>
      <c r="N448" s="753">
        <v>528.99</v>
      </c>
    </row>
    <row r="449" spans="1:14" ht="14.45" customHeight="1" x14ac:dyDescent="0.2">
      <c r="A449" s="747" t="s">
        <v>567</v>
      </c>
      <c r="B449" s="748" t="s">
        <v>568</v>
      </c>
      <c r="C449" s="749" t="s">
        <v>580</v>
      </c>
      <c r="D449" s="750" t="s">
        <v>581</v>
      </c>
      <c r="E449" s="751">
        <v>50113001</v>
      </c>
      <c r="F449" s="750" t="s">
        <v>591</v>
      </c>
      <c r="G449" s="749" t="s">
        <v>599</v>
      </c>
      <c r="H449" s="749">
        <v>210570</v>
      </c>
      <c r="I449" s="749">
        <v>210570</v>
      </c>
      <c r="J449" s="749" t="s">
        <v>1333</v>
      </c>
      <c r="K449" s="749" t="s">
        <v>1334</v>
      </c>
      <c r="L449" s="752">
        <v>2031.4999999999991</v>
      </c>
      <c r="M449" s="752">
        <v>1</v>
      </c>
      <c r="N449" s="753">
        <v>2031.4999999999991</v>
      </c>
    </row>
    <row r="450" spans="1:14" ht="14.45" customHeight="1" x14ac:dyDescent="0.2">
      <c r="A450" s="747" t="s">
        <v>567</v>
      </c>
      <c r="B450" s="748" t="s">
        <v>568</v>
      </c>
      <c r="C450" s="749" t="s">
        <v>580</v>
      </c>
      <c r="D450" s="750" t="s">
        <v>581</v>
      </c>
      <c r="E450" s="751">
        <v>50113001</v>
      </c>
      <c r="F450" s="750" t="s">
        <v>591</v>
      </c>
      <c r="G450" s="749" t="s">
        <v>599</v>
      </c>
      <c r="H450" s="749">
        <v>398010</v>
      </c>
      <c r="I450" s="749">
        <v>210546</v>
      </c>
      <c r="J450" s="749" t="s">
        <v>1333</v>
      </c>
      <c r="K450" s="749" t="s">
        <v>1335</v>
      </c>
      <c r="L450" s="752">
        <v>1043.9800000000002</v>
      </c>
      <c r="M450" s="752">
        <v>1</v>
      </c>
      <c r="N450" s="753">
        <v>1043.9800000000002</v>
      </c>
    </row>
    <row r="451" spans="1:14" ht="14.45" customHeight="1" x14ac:dyDescent="0.2">
      <c r="A451" s="747" t="s">
        <v>567</v>
      </c>
      <c r="B451" s="748" t="s">
        <v>568</v>
      </c>
      <c r="C451" s="749" t="s">
        <v>580</v>
      </c>
      <c r="D451" s="750" t="s">
        <v>581</v>
      </c>
      <c r="E451" s="751">
        <v>50113001</v>
      </c>
      <c r="F451" s="750" t="s">
        <v>591</v>
      </c>
      <c r="G451" s="749" t="s">
        <v>592</v>
      </c>
      <c r="H451" s="749">
        <v>845796</v>
      </c>
      <c r="I451" s="749">
        <v>126031</v>
      </c>
      <c r="J451" s="749" t="s">
        <v>1336</v>
      </c>
      <c r="K451" s="749" t="s">
        <v>633</v>
      </c>
      <c r="L451" s="752">
        <v>58.529999999999994</v>
      </c>
      <c r="M451" s="752">
        <v>1</v>
      </c>
      <c r="N451" s="753">
        <v>58.529999999999994</v>
      </c>
    </row>
    <row r="452" spans="1:14" ht="14.45" customHeight="1" x14ac:dyDescent="0.2">
      <c r="A452" s="747" t="s">
        <v>567</v>
      </c>
      <c r="B452" s="748" t="s">
        <v>568</v>
      </c>
      <c r="C452" s="749" t="s">
        <v>580</v>
      </c>
      <c r="D452" s="750" t="s">
        <v>581</v>
      </c>
      <c r="E452" s="751">
        <v>50113001</v>
      </c>
      <c r="F452" s="750" t="s">
        <v>591</v>
      </c>
      <c r="G452" s="749" t="s">
        <v>592</v>
      </c>
      <c r="H452" s="749">
        <v>235781</v>
      </c>
      <c r="I452" s="749">
        <v>235781</v>
      </c>
      <c r="J452" s="749" t="s">
        <v>1337</v>
      </c>
      <c r="K452" s="749" t="s">
        <v>1338</v>
      </c>
      <c r="L452" s="752">
        <v>77.170000000000016</v>
      </c>
      <c r="M452" s="752">
        <v>1</v>
      </c>
      <c r="N452" s="753">
        <v>77.170000000000016</v>
      </c>
    </row>
    <row r="453" spans="1:14" ht="14.45" customHeight="1" x14ac:dyDescent="0.2">
      <c r="A453" s="747" t="s">
        <v>567</v>
      </c>
      <c r="B453" s="748" t="s">
        <v>568</v>
      </c>
      <c r="C453" s="749" t="s">
        <v>580</v>
      </c>
      <c r="D453" s="750" t="s">
        <v>581</v>
      </c>
      <c r="E453" s="751">
        <v>50113001</v>
      </c>
      <c r="F453" s="750" t="s">
        <v>591</v>
      </c>
      <c r="G453" s="749" t="s">
        <v>592</v>
      </c>
      <c r="H453" s="749">
        <v>102957</v>
      </c>
      <c r="I453" s="749">
        <v>2957</v>
      </c>
      <c r="J453" s="749" t="s">
        <v>1339</v>
      </c>
      <c r="K453" s="749" t="s">
        <v>1340</v>
      </c>
      <c r="L453" s="752">
        <v>52.229999999999968</v>
      </c>
      <c r="M453" s="752">
        <v>3</v>
      </c>
      <c r="N453" s="753">
        <v>156.68999999999991</v>
      </c>
    </row>
    <row r="454" spans="1:14" ht="14.45" customHeight="1" x14ac:dyDescent="0.2">
      <c r="A454" s="747" t="s">
        <v>567</v>
      </c>
      <c r="B454" s="748" t="s">
        <v>568</v>
      </c>
      <c r="C454" s="749" t="s">
        <v>580</v>
      </c>
      <c r="D454" s="750" t="s">
        <v>581</v>
      </c>
      <c r="E454" s="751">
        <v>50113001</v>
      </c>
      <c r="F454" s="750" t="s">
        <v>591</v>
      </c>
      <c r="G454" s="749" t="s">
        <v>599</v>
      </c>
      <c r="H454" s="749">
        <v>846980</v>
      </c>
      <c r="I454" s="749">
        <v>124129</v>
      </c>
      <c r="J454" s="749" t="s">
        <v>1341</v>
      </c>
      <c r="K454" s="749" t="s">
        <v>633</v>
      </c>
      <c r="L454" s="752">
        <v>254.25</v>
      </c>
      <c r="M454" s="752">
        <v>2</v>
      </c>
      <c r="N454" s="753">
        <v>508.5</v>
      </c>
    </row>
    <row r="455" spans="1:14" ht="14.45" customHeight="1" x14ac:dyDescent="0.2">
      <c r="A455" s="747" t="s">
        <v>567</v>
      </c>
      <c r="B455" s="748" t="s">
        <v>568</v>
      </c>
      <c r="C455" s="749" t="s">
        <v>580</v>
      </c>
      <c r="D455" s="750" t="s">
        <v>581</v>
      </c>
      <c r="E455" s="751">
        <v>50113001</v>
      </c>
      <c r="F455" s="750" t="s">
        <v>591</v>
      </c>
      <c r="G455" s="749" t="s">
        <v>599</v>
      </c>
      <c r="H455" s="749">
        <v>846824</v>
      </c>
      <c r="I455" s="749">
        <v>124087</v>
      </c>
      <c r="J455" s="749" t="s">
        <v>1342</v>
      </c>
      <c r="K455" s="749" t="s">
        <v>633</v>
      </c>
      <c r="L455" s="752">
        <v>158.98000000000002</v>
      </c>
      <c r="M455" s="752">
        <v>10</v>
      </c>
      <c r="N455" s="753">
        <v>1589.8000000000002</v>
      </c>
    </row>
    <row r="456" spans="1:14" ht="14.45" customHeight="1" x14ac:dyDescent="0.2">
      <c r="A456" s="747" t="s">
        <v>567</v>
      </c>
      <c r="B456" s="748" t="s">
        <v>568</v>
      </c>
      <c r="C456" s="749" t="s">
        <v>580</v>
      </c>
      <c r="D456" s="750" t="s">
        <v>581</v>
      </c>
      <c r="E456" s="751">
        <v>50113001</v>
      </c>
      <c r="F456" s="750" t="s">
        <v>591</v>
      </c>
      <c r="G456" s="749" t="s">
        <v>599</v>
      </c>
      <c r="H456" s="749">
        <v>844651</v>
      </c>
      <c r="I456" s="749">
        <v>101205</v>
      </c>
      <c r="J456" s="749" t="s">
        <v>1343</v>
      </c>
      <c r="K456" s="749" t="s">
        <v>763</v>
      </c>
      <c r="L456" s="752">
        <v>86.084999999999994</v>
      </c>
      <c r="M456" s="752">
        <v>6</v>
      </c>
      <c r="N456" s="753">
        <v>516.51</v>
      </c>
    </row>
    <row r="457" spans="1:14" ht="14.45" customHeight="1" x14ac:dyDescent="0.2">
      <c r="A457" s="747" t="s">
        <v>567</v>
      </c>
      <c r="B457" s="748" t="s">
        <v>568</v>
      </c>
      <c r="C457" s="749" t="s">
        <v>580</v>
      </c>
      <c r="D457" s="750" t="s">
        <v>581</v>
      </c>
      <c r="E457" s="751">
        <v>50113001</v>
      </c>
      <c r="F457" s="750" t="s">
        <v>591</v>
      </c>
      <c r="G457" s="749" t="s">
        <v>599</v>
      </c>
      <c r="H457" s="749">
        <v>845220</v>
      </c>
      <c r="I457" s="749">
        <v>101211</v>
      </c>
      <c r="J457" s="749" t="s">
        <v>1343</v>
      </c>
      <c r="K457" s="749" t="s">
        <v>762</v>
      </c>
      <c r="L457" s="752">
        <v>219.66199999999995</v>
      </c>
      <c r="M457" s="752">
        <v>5</v>
      </c>
      <c r="N457" s="753">
        <v>1098.3099999999997</v>
      </c>
    </row>
    <row r="458" spans="1:14" ht="14.45" customHeight="1" x14ac:dyDescent="0.2">
      <c r="A458" s="747" t="s">
        <v>567</v>
      </c>
      <c r="B458" s="748" t="s">
        <v>568</v>
      </c>
      <c r="C458" s="749" t="s">
        <v>580</v>
      </c>
      <c r="D458" s="750" t="s">
        <v>581</v>
      </c>
      <c r="E458" s="751">
        <v>50113001</v>
      </c>
      <c r="F458" s="750" t="s">
        <v>591</v>
      </c>
      <c r="G458" s="749" t="s">
        <v>592</v>
      </c>
      <c r="H458" s="749">
        <v>849831</v>
      </c>
      <c r="I458" s="749">
        <v>162008</v>
      </c>
      <c r="J458" s="749" t="s">
        <v>1344</v>
      </c>
      <c r="K458" s="749" t="s">
        <v>836</v>
      </c>
      <c r="L458" s="752">
        <v>170.69</v>
      </c>
      <c r="M458" s="752">
        <v>1</v>
      </c>
      <c r="N458" s="753">
        <v>170.69</v>
      </c>
    </row>
    <row r="459" spans="1:14" ht="14.45" customHeight="1" x14ac:dyDescent="0.2">
      <c r="A459" s="747" t="s">
        <v>567</v>
      </c>
      <c r="B459" s="748" t="s">
        <v>568</v>
      </c>
      <c r="C459" s="749" t="s">
        <v>580</v>
      </c>
      <c r="D459" s="750" t="s">
        <v>581</v>
      </c>
      <c r="E459" s="751">
        <v>50113001</v>
      </c>
      <c r="F459" s="750" t="s">
        <v>591</v>
      </c>
      <c r="G459" s="749" t="s">
        <v>592</v>
      </c>
      <c r="H459" s="749">
        <v>846338</v>
      </c>
      <c r="I459" s="749">
        <v>122685</v>
      </c>
      <c r="J459" s="749" t="s">
        <v>1345</v>
      </c>
      <c r="K459" s="749" t="s">
        <v>836</v>
      </c>
      <c r="L459" s="752">
        <v>116.00666666666666</v>
      </c>
      <c r="M459" s="752">
        <v>9</v>
      </c>
      <c r="N459" s="753">
        <v>1044.06</v>
      </c>
    </row>
    <row r="460" spans="1:14" ht="14.45" customHeight="1" x14ac:dyDescent="0.2">
      <c r="A460" s="747" t="s">
        <v>567</v>
      </c>
      <c r="B460" s="748" t="s">
        <v>568</v>
      </c>
      <c r="C460" s="749" t="s">
        <v>580</v>
      </c>
      <c r="D460" s="750" t="s">
        <v>581</v>
      </c>
      <c r="E460" s="751">
        <v>50113001</v>
      </c>
      <c r="F460" s="750" t="s">
        <v>591</v>
      </c>
      <c r="G460" s="749" t="s">
        <v>592</v>
      </c>
      <c r="H460" s="749">
        <v>846340</v>
      </c>
      <c r="I460" s="749">
        <v>122690</v>
      </c>
      <c r="J460" s="749" t="s">
        <v>1345</v>
      </c>
      <c r="K460" s="749" t="s">
        <v>737</v>
      </c>
      <c r="L460" s="752">
        <v>277.58</v>
      </c>
      <c r="M460" s="752">
        <v>3</v>
      </c>
      <c r="N460" s="753">
        <v>832.74</v>
      </c>
    </row>
    <row r="461" spans="1:14" ht="14.45" customHeight="1" x14ac:dyDescent="0.2">
      <c r="A461" s="747" t="s">
        <v>567</v>
      </c>
      <c r="B461" s="748" t="s">
        <v>568</v>
      </c>
      <c r="C461" s="749" t="s">
        <v>580</v>
      </c>
      <c r="D461" s="750" t="s">
        <v>581</v>
      </c>
      <c r="E461" s="751">
        <v>50113001</v>
      </c>
      <c r="F461" s="750" t="s">
        <v>591</v>
      </c>
      <c r="G461" s="749" t="s">
        <v>599</v>
      </c>
      <c r="H461" s="749">
        <v>844738</v>
      </c>
      <c r="I461" s="749">
        <v>101227</v>
      </c>
      <c r="J461" s="749" t="s">
        <v>1346</v>
      </c>
      <c r="K461" s="749" t="s">
        <v>644</v>
      </c>
      <c r="L461" s="752">
        <v>162.79</v>
      </c>
      <c r="M461" s="752">
        <v>1</v>
      </c>
      <c r="N461" s="753">
        <v>162.79</v>
      </c>
    </row>
    <row r="462" spans="1:14" ht="14.45" customHeight="1" x14ac:dyDescent="0.2">
      <c r="A462" s="747" t="s">
        <v>567</v>
      </c>
      <c r="B462" s="748" t="s">
        <v>568</v>
      </c>
      <c r="C462" s="749" t="s">
        <v>580</v>
      </c>
      <c r="D462" s="750" t="s">
        <v>581</v>
      </c>
      <c r="E462" s="751">
        <v>50113001</v>
      </c>
      <c r="F462" s="750" t="s">
        <v>591</v>
      </c>
      <c r="G462" s="749" t="s">
        <v>599</v>
      </c>
      <c r="H462" s="749">
        <v>154432</v>
      </c>
      <c r="I462" s="749">
        <v>54432</v>
      </c>
      <c r="J462" s="749" t="s">
        <v>1347</v>
      </c>
      <c r="K462" s="749" t="s">
        <v>1348</v>
      </c>
      <c r="L462" s="752">
        <v>62.03</v>
      </c>
      <c r="M462" s="752">
        <v>2</v>
      </c>
      <c r="N462" s="753">
        <v>124.06</v>
      </c>
    </row>
    <row r="463" spans="1:14" ht="14.45" customHeight="1" x14ac:dyDescent="0.2">
      <c r="A463" s="747" t="s">
        <v>567</v>
      </c>
      <c r="B463" s="748" t="s">
        <v>568</v>
      </c>
      <c r="C463" s="749" t="s">
        <v>580</v>
      </c>
      <c r="D463" s="750" t="s">
        <v>581</v>
      </c>
      <c r="E463" s="751">
        <v>50113001</v>
      </c>
      <c r="F463" s="750" t="s">
        <v>591</v>
      </c>
      <c r="G463" s="749" t="s">
        <v>592</v>
      </c>
      <c r="H463" s="749">
        <v>207776</v>
      </c>
      <c r="I463" s="749">
        <v>207776</v>
      </c>
      <c r="J463" s="749" t="s">
        <v>1349</v>
      </c>
      <c r="K463" s="749" t="s">
        <v>1350</v>
      </c>
      <c r="L463" s="752">
        <v>257.65000000000003</v>
      </c>
      <c r="M463" s="752">
        <v>1</v>
      </c>
      <c r="N463" s="753">
        <v>257.65000000000003</v>
      </c>
    </row>
    <row r="464" spans="1:14" ht="14.45" customHeight="1" x14ac:dyDescent="0.2">
      <c r="A464" s="747" t="s">
        <v>567</v>
      </c>
      <c r="B464" s="748" t="s">
        <v>568</v>
      </c>
      <c r="C464" s="749" t="s">
        <v>580</v>
      </c>
      <c r="D464" s="750" t="s">
        <v>581</v>
      </c>
      <c r="E464" s="751">
        <v>50113001</v>
      </c>
      <c r="F464" s="750" t="s">
        <v>591</v>
      </c>
      <c r="G464" s="749" t="s">
        <v>599</v>
      </c>
      <c r="H464" s="749">
        <v>178689</v>
      </c>
      <c r="I464" s="749">
        <v>178689</v>
      </c>
      <c r="J464" s="749" t="s">
        <v>1351</v>
      </c>
      <c r="K464" s="749" t="s">
        <v>1352</v>
      </c>
      <c r="L464" s="752">
        <v>97.760000000000034</v>
      </c>
      <c r="M464" s="752">
        <v>3</v>
      </c>
      <c r="N464" s="753">
        <v>293.28000000000009</v>
      </c>
    </row>
    <row r="465" spans="1:14" ht="14.45" customHeight="1" x14ac:dyDescent="0.2">
      <c r="A465" s="747" t="s">
        <v>567</v>
      </c>
      <c r="B465" s="748" t="s">
        <v>568</v>
      </c>
      <c r="C465" s="749" t="s">
        <v>580</v>
      </c>
      <c r="D465" s="750" t="s">
        <v>581</v>
      </c>
      <c r="E465" s="751">
        <v>50113001</v>
      </c>
      <c r="F465" s="750" t="s">
        <v>591</v>
      </c>
      <c r="G465" s="749" t="s">
        <v>592</v>
      </c>
      <c r="H465" s="749">
        <v>104207</v>
      </c>
      <c r="I465" s="749">
        <v>4207</v>
      </c>
      <c r="J465" s="749" t="s">
        <v>1353</v>
      </c>
      <c r="K465" s="749" t="s">
        <v>1354</v>
      </c>
      <c r="L465" s="752">
        <v>40.15</v>
      </c>
      <c r="M465" s="752">
        <v>1</v>
      </c>
      <c r="N465" s="753">
        <v>40.15</v>
      </c>
    </row>
    <row r="466" spans="1:14" ht="14.45" customHeight="1" x14ac:dyDescent="0.2">
      <c r="A466" s="747" t="s">
        <v>567</v>
      </c>
      <c r="B466" s="748" t="s">
        <v>568</v>
      </c>
      <c r="C466" s="749" t="s">
        <v>580</v>
      </c>
      <c r="D466" s="750" t="s">
        <v>581</v>
      </c>
      <c r="E466" s="751">
        <v>50113001</v>
      </c>
      <c r="F466" s="750" t="s">
        <v>591</v>
      </c>
      <c r="G466" s="749" t="s">
        <v>569</v>
      </c>
      <c r="H466" s="749">
        <v>1633</v>
      </c>
      <c r="I466" s="749">
        <v>1633</v>
      </c>
      <c r="J466" s="749" t="s">
        <v>1355</v>
      </c>
      <c r="K466" s="749" t="s">
        <v>1356</v>
      </c>
      <c r="L466" s="752">
        <v>27.01</v>
      </c>
      <c r="M466" s="752">
        <v>6</v>
      </c>
      <c r="N466" s="753">
        <v>162.06</v>
      </c>
    </row>
    <row r="467" spans="1:14" ht="14.45" customHeight="1" x14ac:dyDescent="0.2">
      <c r="A467" s="747" t="s">
        <v>567</v>
      </c>
      <c r="B467" s="748" t="s">
        <v>568</v>
      </c>
      <c r="C467" s="749" t="s">
        <v>580</v>
      </c>
      <c r="D467" s="750" t="s">
        <v>581</v>
      </c>
      <c r="E467" s="751">
        <v>50113001</v>
      </c>
      <c r="F467" s="750" t="s">
        <v>591</v>
      </c>
      <c r="G467" s="749" t="s">
        <v>569</v>
      </c>
      <c r="H467" s="749">
        <v>101632</v>
      </c>
      <c r="I467" s="749">
        <v>1632</v>
      </c>
      <c r="J467" s="749" t="s">
        <v>1357</v>
      </c>
      <c r="K467" s="749" t="s">
        <v>1358</v>
      </c>
      <c r="L467" s="752">
        <v>47.919999999999995</v>
      </c>
      <c r="M467" s="752">
        <v>2</v>
      </c>
      <c r="N467" s="753">
        <v>95.839999999999989</v>
      </c>
    </row>
    <row r="468" spans="1:14" ht="14.45" customHeight="1" x14ac:dyDescent="0.2">
      <c r="A468" s="747" t="s">
        <v>567</v>
      </c>
      <c r="B468" s="748" t="s">
        <v>568</v>
      </c>
      <c r="C468" s="749" t="s">
        <v>580</v>
      </c>
      <c r="D468" s="750" t="s">
        <v>581</v>
      </c>
      <c r="E468" s="751">
        <v>50113001</v>
      </c>
      <c r="F468" s="750" t="s">
        <v>591</v>
      </c>
      <c r="G468" s="749" t="s">
        <v>592</v>
      </c>
      <c r="H468" s="749">
        <v>100584</v>
      </c>
      <c r="I468" s="749">
        <v>584</v>
      </c>
      <c r="J468" s="749" t="s">
        <v>1359</v>
      </c>
      <c r="K468" s="749" t="s">
        <v>1360</v>
      </c>
      <c r="L468" s="752">
        <v>93.350000000000009</v>
      </c>
      <c r="M468" s="752">
        <v>6</v>
      </c>
      <c r="N468" s="753">
        <v>560.1</v>
      </c>
    </row>
    <row r="469" spans="1:14" ht="14.45" customHeight="1" x14ac:dyDescent="0.2">
      <c r="A469" s="747" t="s">
        <v>567</v>
      </c>
      <c r="B469" s="748" t="s">
        <v>568</v>
      </c>
      <c r="C469" s="749" t="s">
        <v>580</v>
      </c>
      <c r="D469" s="750" t="s">
        <v>581</v>
      </c>
      <c r="E469" s="751">
        <v>50113001</v>
      </c>
      <c r="F469" s="750" t="s">
        <v>591</v>
      </c>
      <c r="G469" s="749" t="s">
        <v>592</v>
      </c>
      <c r="H469" s="749">
        <v>845758</v>
      </c>
      <c r="I469" s="749">
        <v>280</v>
      </c>
      <c r="J469" s="749" t="s">
        <v>1361</v>
      </c>
      <c r="K469" s="749" t="s">
        <v>1362</v>
      </c>
      <c r="L469" s="752">
        <v>45.779999999999987</v>
      </c>
      <c r="M469" s="752">
        <v>2</v>
      </c>
      <c r="N469" s="753">
        <v>91.559999999999974</v>
      </c>
    </row>
    <row r="470" spans="1:14" ht="14.45" customHeight="1" x14ac:dyDescent="0.2">
      <c r="A470" s="747" t="s">
        <v>567</v>
      </c>
      <c r="B470" s="748" t="s">
        <v>568</v>
      </c>
      <c r="C470" s="749" t="s">
        <v>580</v>
      </c>
      <c r="D470" s="750" t="s">
        <v>581</v>
      </c>
      <c r="E470" s="751">
        <v>50113001</v>
      </c>
      <c r="F470" s="750" t="s">
        <v>591</v>
      </c>
      <c r="G470" s="749" t="s">
        <v>599</v>
      </c>
      <c r="H470" s="749">
        <v>988793</v>
      </c>
      <c r="I470" s="749">
        <v>142866</v>
      </c>
      <c r="J470" s="749" t="s">
        <v>1363</v>
      </c>
      <c r="K470" s="749" t="s">
        <v>1364</v>
      </c>
      <c r="L470" s="752">
        <v>354.49000000000007</v>
      </c>
      <c r="M470" s="752">
        <v>1</v>
      </c>
      <c r="N470" s="753">
        <v>354.49000000000007</v>
      </c>
    </row>
    <row r="471" spans="1:14" ht="14.45" customHeight="1" x14ac:dyDescent="0.2">
      <c r="A471" s="747" t="s">
        <v>567</v>
      </c>
      <c r="B471" s="748" t="s">
        <v>568</v>
      </c>
      <c r="C471" s="749" t="s">
        <v>580</v>
      </c>
      <c r="D471" s="750" t="s">
        <v>581</v>
      </c>
      <c r="E471" s="751">
        <v>50113001</v>
      </c>
      <c r="F471" s="750" t="s">
        <v>591</v>
      </c>
      <c r="G471" s="749" t="s">
        <v>599</v>
      </c>
      <c r="H471" s="749">
        <v>142865</v>
      </c>
      <c r="I471" s="749">
        <v>142865</v>
      </c>
      <c r="J471" s="749" t="s">
        <v>1365</v>
      </c>
      <c r="K471" s="749" t="s">
        <v>890</v>
      </c>
      <c r="L471" s="752">
        <v>47.154285714285713</v>
      </c>
      <c r="M471" s="752">
        <v>7</v>
      </c>
      <c r="N471" s="753">
        <v>330.08</v>
      </c>
    </row>
    <row r="472" spans="1:14" ht="14.45" customHeight="1" x14ac:dyDescent="0.2">
      <c r="A472" s="747" t="s">
        <v>567</v>
      </c>
      <c r="B472" s="748" t="s">
        <v>568</v>
      </c>
      <c r="C472" s="749" t="s">
        <v>580</v>
      </c>
      <c r="D472" s="750" t="s">
        <v>581</v>
      </c>
      <c r="E472" s="751">
        <v>50113001</v>
      </c>
      <c r="F472" s="750" t="s">
        <v>591</v>
      </c>
      <c r="G472" s="749" t="s">
        <v>592</v>
      </c>
      <c r="H472" s="749">
        <v>224816</v>
      </c>
      <c r="I472" s="749">
        <v>224816</v>
      </c>
      <c r="J472" s="749" t="s">
        <v>1366</v>
      </c>
      <c r="K472" s="749" t="s">
        <v>1367</v>
      </c>
      <c r="L472" s="752">
        <v>31.580000000000005</v>
      </c>
      <c r="M472" s="752">
        <v>1</v>
      </c>
      <c r="N472" s="753">
        <v>31.580000000000005</v>
      </c>
    </row>
    <row r="473" spans="1:14" ht="14.45" customHeight="1" x14ac:dyDescent="0.2">
      <c r="A473" s="747" t="s">
        <v>567</v>
      </c>
      <c r="B473" s="748" t="s">
        <v>568</v>
      </c>
      <c r="C473" s="749" t="s">
        <v>580</v>
      </c>
      <c r="D473" s="750" t="s">
        <v>581</v>
      </c>
      <c r="E473" s="751">
        <v>50113001</v>
      </c>
      <c r="F473" s="750" t="s">
        <v>591</v>
      </c>
      <c r="G473" s="749" t="s">
        <v>599</v>
      </c>
      <c r="H473" s="749">
        <v>130652</v>
      </c>
      <c r="I473" s="749">
        <v>30652</v>
      </c>
      <c r="J473" s="749" t="s">
        <v>1368</v>
      </c>
      <c r="K473" s="749" t="s">
        <v>1369</v>
      </c>
      <c r="L473" s="752">
        <v>114.08500000000001</v>
      </c>
      <c r="M473" s="752">
        <v>2</v>
      </c>
      <c r="N473" s="753">
        <v>228.17000000000002</v>
      </c>
    </row>
    <row r="474" spans="1:14" ht="14.45" customHeight="1" x14ac:dyDescent="0.2">
      <c r="A474" s="747" t="s">
        <v>567</v>
      </c>
      <c r="B474" s="748" t="s">
        <v>568</v>
      </c>
      <c r="C474" s="749" t="s">
        <v>580</v>
      </c>
      <c r="D474" s="750" t="s">
        <v>581</v>
      </c>
      <c r="E474" s="751">
        <v>50113001</v>
      </c>
      <c r="F474" s="750" t="s">
        <v>591</v>
      </c>
      <c r="G474" s="749" t="s">
        <v>599</v>
      </c>
      <c r="H474" s="749">
        <v>844243</v>
      </c>
      <c r="I474" s="749">
        <v>112561</v>
      </c>
      <c r="J474" s="749" t="s">
        <v>1370</v>
      </c>
      <c r="K474" s="749" t="s">
        <v>1371</v>
      </c>
      <c r="L474" s="752">
        <v>52.443636363636365</v>
      </c>
      <c r="M474" s="752">
        <v>11</v>
      </c>
      <c r="N474" s="753">
        <v>576.88</v>
      </c>
    </row>
    <row r="475" spans="1:14" ht="14.45" customHeight="1" x14ac:dyDescent="0.2">
      <c r="A475" s="747" t="s">
        <v>567</v>
      </c>
      <c r="B475" s="748" t="s">
        <v>568</v>
      </c>
      <c r="C475" s="749" t="s">
        <v>580</v>
      </c>
      <c r="D475" s="750" t="s">
        <v>581</v>
      </c>
      <c r="E475" s="751">
        <v>50113001</v>
      </c>
      <c r="F475" s="750" t="s">
        <v>591</v>
      </c>
      <c r="G475" s="749" t="s">
        <v>592</v>
      </c>
      <c r="H475" s="749">
        <v>144357</v>
      </c>
      <c r="I475" s="749">
        <v>44357</v>
      </c>
      <c r="J475" s="749" t="s">
        <v>1372</v>
      </c>
      <c r="K475" s="749" t="s">
        <v>1373</v>
      </c>
      <c r="L475" s="752">
        <v>3231.3599999999992</v>
      </c>
      <c r="M475" s="752">
        <v>3</v>
      </c>
      <c r="N475" s="753">
        <v>9694.0799999999981</v>
      </c>
    </row>
    <row r="476" spans="1:14" ht="14.45" customHeight="1" x14ac:dyDescent="0.2">
      <c r="A476" s="747" t="s">
        <v>567</v>
      </c>
      <c r="B476" s="748" t="s">
        <v>568</v>
      </c>
      <c r="C476" s="749" t="s">
        <v>580</v>
      </c>
      <c r="D476" s="750" t="s">
        <v>581</v>
      </c>
      <c r="E476" s="751">
        <v>50113001</v>
      </c>
      <c r="F476" s="750" t="s">
        <v>591</v>
      </c>
      <c r="G476" s="749" t="s">
        <v>599</v>
      </c>
      <c r="H476" s="749">
        <v>176193</v>
      </c>
      <c r="I476" s="749">
        <v>176193</v>
      </c>
      <c r="J476" s="749" t="s">
        <v>1374</v>
      </c>
      <c r="K476" s="749" t="s">
        <v>1375</v>
      </c>
      <c r="L476" s="752">
        <v>250.13</v>
      </c>
      <c r="M476" s="752">
        <v>2</v>
      </c>
      <c r="N476" s="753">
        <v>500.26</v>
      </c>
    </row>
    <row r="477" spans="1:14" ht="14.45" customHeight="1" x14ac:dyDescent="0.2">
      <c r="A477" s="747" t="s">
        <v>567</v>
      </c>
      <c r="B477" s="748" t="s">
        <v>568</v>
      </c>
      <c r="C477" s="749" t="s">
        <v>580</v>
      </c>
      <c r="D477" s="750" t="s">
        <v>581</v>
      </c>
      <c r="E477" s="751">
        <v>50113001</v>
      </c>
      <c r="F477" s="750" t="s">
        <v>591</v>
      </c>
      <c r="G477" s="749" t="s">
        <v>599</v>
      </c>
      <c r="H477" s="749">
        <v>176189</v>
      </c>
      <c r="I477" s="749">
        <v>176189</v>
      </c>
      <c r="J477" s="749" t="s">
        <v>1376</v>
      </c>
      <c r="K477" s="749" t="s">
        <v>1377</v>
      </c>
      <c r="L477" s="752">
        <v>1307.43</v>
      </c>
      <c r="M477" s="752">
        <v>1</v>
      </c>
      <c r="N477" s="753">
        <v>1307.43</v>
      </c>
    </row>
    <row r="478" spans="1:14" ht="14.45" customHeight="1" x14ac:dyDescent="0.2">
      <c r="A478" s="747" t="s">
        <v>567</v>
      </c>
      <c r="B478" s="748" t="s">
        <v>568</v>
      </c>
      <c r="C478" s="749" t="s">
        <v>580</v>
      </c>
      <c r="D478" s="750" t="s">
        <v>581</v>
      </c>
      <c r="E478" s="751">
        <v>50113001</v>
      </c>
      <c r="F478" s="750" t="s">
        <v>591</v>
      </c>
      <c r="G478" s="749" t="s">
        <v>592</v>
      </c>
      <c r="H478" s="749">
        <v>127286</v>
      </c>
      <c r="I478" s="749">
        <v>27286</v>
      </c>
      <c r="J478" s="749" t="s">
        <v>1378</v>
      </c>
      <c r="K478" s="749" t="s">
        <v>1379</v>
      </c>
      <c r="L478" s="752">
        <v>868.07</v>
      </c>
      <c r="M478" s="752">
        <v>1</v>
      </c>
      <c r="N478" s="753">
        <v>868.07</v>
      </c>
    </row>
    <row r="479" spans="1:14" ht="14.45" customHeight="1" x14ac:dyDescent="0.2">
      <c r="A479" s="747" t="s">
        <v>567</v>
      </c>
      <c r="B479" s="748" t="s">
        <v>568</v>
      </c>
      <c r="C479" s="749" t="s">
        <v>580</v>
      </c>
      <c r="D479" s="750" t="s">
        <v>581</v>
      </c>
      <c r="E479" s="751">
        <v>50113001</v>
      </c>
      <c r="F479" s="750" t="s">
        <v>591</v>
      </c>
      <c r="G479" s="749" t="s">
        <v>592</v>
      </c>
      <c r="H479" s="749">
        <v>118304</v>
      </c>
      <c r="I479" s="749">
        <v>18304</v>
      </c>
      <c r="J479" s="749" t="s">
        <v>1380</v>
      </c>
      <c r="K479" s="749" t="s">
        <v>1381</v>
      </c>
      <c r="L479" s="752">
        <v>185.61</v>
      </c>
      <c r="M479" s="752">
        <v>24</v>
      </c>
      <c r="N479" s="753">
        <v>4454.6400000000003</v>
      </c>
    </row>
    <row r="480" spans="1:14" ht="14.45" customHeight="1" x14ac:dyDescent="0.2">
      <c r="A480" s="747" t="s">
        <v>567</v>
      </c>
      <c r="B480" s="748" t="s">
        <v>568</v>
      </c>
      <c r="C480" s="749" t="s">
        <v>580</v>
      </c>
      <c r="D480" s="750" t="s">
        <v>581</v>
      </c>
      <c r="E480" s="751">
        <v>50113001</v>
      </c>
      <c r="F480" s="750" t="s">
        <v>591</v>
      </c>
      <c r="G480" s="749" t="s">
        <v>592</v>
      </c>
      <c r="H480" s="749">
        <v>118305</v>
      </c>
      <c r="I480" s="749">
        <v>18305</v>
      </c>
      <c r="J480" s="749" t="s">
        <v>1380</v>
      </c>
      <c r="K480" s="749" t="s">
        <v>1382</v>
      </c>
      <c r="L480" s="752">
        <v>242</v>
      </c>
      <c r="M480" s="752">
        <v>4</v>
      </c>
      <c r="N480" s="753">
        <v>968</v>
      </c>
    </row>
    <row r="481" spans="1:14" ht="14.45" customHeight="1" x14ac:dyDescent="0.2">
      <c r="A481" s="747" t="s">
        <v>567</v>
      </c>
      <c r="B481" s="748" t="s">
        <v>568</v>
      </c>
      <c r="C481" s="749" t="s">
        <v>580</v>
      </c>
      <c r="D481" s="750" t="s">
        <v>581</v>
      </c>
      <c r="E481" s="751">
        <v>50113001</v>
      </c>
      <c r="F481" s="750" t="s">
        <v>591</v>
      </c>
      <c r="G481" s="749" t="s">
        <v>599</v>
      </c>
      <c r="H481" s="749">
        <v>845194</v>
      </c>
      <c r="I481" s="749">
        <v>105178</v>
      </c>
      <c r="J481" s="749" t="s">
        <v>1383</v>
      </c>
      <c r="K481" s="749" t="s">
        <v>1384</v>
      </c>
      <c r="L481" s="752">
        <v>383.11000000000007</v>
      </c>
      <c r="M481" s="752">
        <v>1</v>
      </c>
      <c r="N481" s="753">
        <v>383.11000000000007</v>
      </c>
    </row>
    <row r="482" spans="1:14" ht="14.45" customHeight="1" x14ac:dyDescent="0.2">
      <c r="A482" s="747" t="s">
        <v>567</v>
      </c>
      <c r="B482" s="748" t="s">
        <v>568</v>
      </c>
      <c r="C482" s="749" t="s">
        <v>580</v>
      </c>
      <c r="D482" s="750" t="s">
        <v>581</v>
      </c>
      <c r="E482" s="751">
        <v>50113001</v>
      </c>
      <c r="F482" s="750" t="s">
        <v>591</v>
      </c>
      <c r="G482" s="749" t="s">
        <v>592</v>
      </c>
      <c r="H482" s="749">
        <v>114957</v>
      </c>
      <c r="I482" s="749">
        <v>14957</v>
      </c>
      <c r="J482" s="749" t="s">
        <v>1385</v>
      </c>
      <c r="K482" s="749" t="s">
        <v>1386</v>
      </c>
      <c r="L482" s="752">
        <v>40.039999999999992</v>
      </c>
      <c r="M482" s="752">
        <v>2</v>
      </c>
      <c r="N482" s="753">
        <v>80.079999999999984</v>
      </c>
    </row>
    <row r="483" spans="1:14" ht="14.45" customHeight="1" x14ac:dyDescent="0.2">
      <c r="A483" s="747" t="s">
        <v>567</v>
      </c>
      <c r="B483" s="748" t="s">
        <v>568</v>
      </c>
      <c r="C483" s="749" t="s">
        <v>580</v>
      </c>
      <c r="D483" s="750" t="s">
        <v>581</v>
      </c>
      <c r="E483" s="751">
        <v>50113001</v>
      </c>
      <c r="F483" s="750" t="s">
        <v>591</v>
      </c>
      <c r="G483" s="749" t="s">
        <v>592</v>
      </c>
      <c r="H483" s="749">
        <v>114958</v>
      </c>
      <c r="I483" s="749">
        <v>14958</v>
      </c>
      <c r="J483" s="749" t="s">
        <v>1387</v>
      </c>
      <c r="K483" s="749" t="s">
        <v>1388</v>
      </c>
      <c r="L483" s="752">
        <v>32.879999999999995</v>
      </c>
      <c r="M483" s="752">
        <v>3</v>
      </c>
      <c r="N483" s="753">
        <v>98.639999999999986</v>
      </c>
    </row>
    <row r="484" spans="1:14" ht="14.45" customHeight="1" x14ac:dyDescent="0.2">
      <c r="A484" s="747" t="s">
        <v>567</v>
      </c>
      <c r="B484" s="748" t="s">
        <v>568</v>
      </c>
      <c r="C484" s="749" t="s">
        <v>580</v>
      </c>
      <c r="D484" s="750" t="s">
        <v>581</v>
      </c>
      <c r="E484" s="751">
        <v>50113001</v>
      </c>
      <c r="F484" s="750" t="s">
        <v>591</v>
      </c>
      <c r="G484" s="749" t="s">
        <v>592</v>
      </c>
      <c r="H484" s="749">
        <v>114937</v>
      </c>
      <c r="I484" s="749">
        <v>14937</v>
      </c>
      <c r="J484" s="749" t="s">
        <v>1389</v>
      </c>
      <c r="K484" s="749" t="s">
        <v>1390</v>
      </c>
      <c r="L484" s="752">
        <v>79.673333333333332</v>
      </c>
      <c r="M484" s="752">
        <v>9</v>
      </c>
      <c r="N484" s="753">
        <v>717.06</v>
      </c>
    </row>
    <row r="485" spans="1:14" ht="14.45" customHeight="1" x14ac:dyDescent="0.2">
      <c r="A485" s="747" t="s">
        <v>567</v>
      </c>
      <c r="B485" s="748" t="s">
        <v>568</v>
      </c>
      <c r="C485" s="749" t="s">
        <v>580</v>
      </c>
      <c r="D485" s="750" t="s">
        <v>581</v>
      </c>
      <c r="E485" s="751">
        <v>50113001</v>
      </c>
      <c r="F485" s="750" t="s">
        <v>591</v>
      </c>
      <c r="G485" s="749" t="s">
        <v>592</v>
      </c>
      <c r="H485" s="749">
        <v>990595</v>
      </c>
      <c r="I485" s="749">
        <v>145558</v>
      </c>
      <c r="J485" s="749" t="s">
        <v>1391</v>
      </c>
      <c r="K485" s="749" t="s">
        <v>1392</v>
      </c>
      <c r="L485" s="752">
        <v>233.08999999999992</v>
      </c>
      <c r="M485" s="752">
        <v>1</v>
      </c>
      <c r="N485" s="753">
        <v>233.08999999999992</v>
      </c>
    </row>
    <row r="486" spans="1:14" ht="14.45" customHeight="1" x14ac:dyDescent="0.2">
      <c r="A486" s="747" t="s">
        <v>567</v>
      </c>
      <c r="B486" s="748" t="s">
        <v>568</v>
      </c>
      <c r="C486" s="749" t="s">
        <v>580</v>
      </c>
      <c r="D486" s="750" t="s">
        <v>581</v>
      </c>
      <c r="E486" s="751">
        <v>50113001</v>
      </c>
      <c r="F486" s="750" t="s">
        <v>591</v>
      </c>
      <c r="G486" s="749" t="s">
        <v>592</v>
      </c>
      <c r="H486" s="749">
        <v>145567</v>
      </c>
      <c r="I486" s="749">
        <v>145567</v>
      </c>
      <c r="J486" s="749" t="s">
        <v>1393</v>
      </c>
      <c r="K486" s="749" t="s">
        <v>610</v>
      </c>
      <c r="L486" s="752">
        <v>106.71000000000001</v>
      </c>
      <c r="M486" s="752">
        <v>7</v>
      </c>
      <c r="N486" s="753">
        <v>746.97</v>
      </c>
    </row>
    <row r="487" spans="1:14" ht="14.45" customHeight="1" x14ac:dyDescent="0.2">
      <c r="A487" s="747" t="s">
        <v>567</v>
      </c>
      <c r="B487" s="748" t="s">
        <v>568</v>
      </c>
      <c r="C487" s="749" t="s">
        <v>580</v>
      </c>
      <c r="D487" s="750" t="s">
        <v>581</v>
      </c>
      <c r="E487" s="751">
        <v>50113001</v>
      </c>
      <c r="F487" s="750" t="s">
        <v>591</v>
      </c>
      <c r="G487" s="749" t="s">
        <v>592</v>
      </c>
      <c r="H487" s="749">
        <v>192086</v>
      </c>
      <c r="I487" s="749">
        <v>92086</v>
      </c>
      <c r="J487" s="749" t="s">
        <v>1394</v>
      </c>
      <c r="K487" s="749" t="s">
        <v>1395</v>
      </c>
      <c r="L487" s="752">
        <v>136.20999999999998</v>
      </c>
      <c r="M487" s="752">
        <v>2</v>
      </c>
      <c r="N487" s="753">
        <v>272.41999999999996</v>
      </c>
    </row>
    <row r="488" spans="1:14" ht="14.45" customHeight="1" x14ac:dyDescent="0.2">
      <c r="A488" s="747" t="s">
        <v>567</v>
      </c>
      <c r="B488" s="748" t="s">
        <v>568</v>
      </c>
      <c r="C488" s="749" t="s">
        <v>580</v>
      </c>
      <c r="D488" s="750" t="s">
        <v>581</v>
      </c>
      <c r="E488" s="751">
        <v>50113001</v>
      </c>
      <c r="F488" s="750" t="s">
        <v>591</v>
      </c>
      <c r="G488" s="749" t="s">
        <v>599</v>
      </c>
      <c r="H488" s="749">
        <v>215904</v>
      </c>
      <c r="I488" s="749">
        <v>215904</v>
      </c>
      <c r="J488" s="749" t="s">
        <v>1396</v>
      </c>
      <c r="K488" s="749" t="s">
        <v>1397</v>
      </c>
      <c r="L488" s="752">
        <v>119.16000000000001</v>
      </c>
      <c r="M488" s="752">
        <v>3</v>
      </c>
      <c r="N488" s="753">
        <v>357.48</v>
      </c>
    </row>
    <row r="489" spans="1:14" ht="14.45" customHeight="1" x14ac:dyDescent="0.2">
      <c r="A489" s="747" t="s">
        <v>567</v>
      </c>
      <c r="B489" s="748" t="s">
        <v>568</v>
      </c>
      <c r="C489" s="749" t="s">
        <v>580</v>
      </c>
      <c r="D489" s="750" t="s">
        <v>581</v>
      </c>
      <c r="E489" s="751">
        <v>50113001</v>
      </c>
      <c r="F489" s="750" t="s">
        <v>591</v>
      </c>
      <c r="G489" s="749" t="s">
        <v>592</v>
      </c>
      <c r="H489" s="749">
        <v>195901</v>
      </c>
      <c r="I489" s="749">
        <v>195901</v>
      </c>
      <c r="J489" s="749" t="s">
        <v>1398</v>
      </c>
      <c r="K489" s="749" t="s">
        <v>1399</v>
      </c>
      <c r="L489" s="752">
        <v>1523.01</v>
      </c>
      <c r="M489" s="752">
        <v>1</v>
      </c>
      <c r="N489" s="753">
        <v>1523.01</v>
      </c>
    </row>
    <row r="490" spans="1:14" ht="14.45" customHeight="1" x14ac:dyDescent="0.2">
      <c r="A490" s="747" t="s">
        <v>567</v>
      </c>
      <c r="B490" s="748" t="s">
        <v>568</v>
      </c>
      <c r="C490" s="749" t="s">
        <v>580</v>
      </c>
      <c r="D490" s="750" t="s">
        <v>581</v>
      </c>
      <c r="E490" s="751">
        <v>50113001</v>
      </c>
      <c r="F490" s="750" t="s">
        <v>591</v>
      </c>
      <c r="G490" s="749" t="s">
        <v>592</v>
      </c>
      <c r="H490" s="749">
        <v>140082</v>
      </c>
      <c r="I490" s="749">
        <v>140082</v>
      </c>
      <c r="J490" s="749" t="s">
        <v>1400</v>
      </c>
      <c r="K490" s="749" t="s">
        <v>1401</v>
      </c>
      <c r="L490" s="752">
        <v>943.93</v>
      </c>
      <c r="M490" s="752">
        <v>1</v>
      </c>
      <c r="N490" s="753">
        <v>943.93</v>
      </c>
    </row>
    <row r="491" spans="1:14" ht="14.45" customHeight="1" x14ac:dyDescent="0.2">
      <c r="A491" s="747" t="s">
        <v>567</v>
      </c>
      <c r="B491" s="748" t="s">
        <v>568</v>
      </c>
      <c r="C491" s="749" t="s">
        <v>580</v>
      </c>
      <c r="D491" s="750" t="s">
        <v>581</v>
      </c>
      <c r="E491" s="751">
        <v>50113001</v>
      </c>
      <c r="F491" s="750" t="s">
        <v>591</v>
      </c>
      <c r="G491" s="749" t="s">
        <v>592</v>
      </c>
      <c r="H491" s="749">
        <v>208647</v>
      </c>
      <c r="I491" s="749">
        <v>208647</v>
      </c>
      <c r="J491" s="749" t="s">
        <v>1402</v>
      </c>
      <c r="K491" s="749" t="s">
        <v>1403</v>
      </c>
      <c r="L491" s="752">
        <v>68.350000000000009</v>
      </c>
      <c r="M491" s="752">
        <v>1</v>
      </c>
      <c r="N491" s="753">
        <v>68.350000000000009</v>
      </c>
    </row>
    <row r="492" spans="1:14" ht="14.45" customHeight="1" x14ac:dyDescent="0.2">
      <c r="A492" s="747" t="s">
        <v>567</v>
      </c>
      <c r="B492" s="748" t="s">
        <v>568</v>
      </c>
      <c r="C492" s="749" t="s">
        <v>580</v>
      </c>
      <c r="D492" s="750" t="s">
        <v>581</v>
      </c>
      <c r="E492" s="751">
        <v>50113001</v>
      </c>
      <c r="F492" s="750" t="s">
        <v>591</v>
      </c>
      <c r="G492" s="749" t="s">
        <v>592</v>
      </c>
      <c r="H492" s="749">
        <v>100810</v>
      </c>
      <c r="I492" s="749">
        <v>810</v>
      </c>
      <c r="J492" s="749" t="s">
        <v>1404</v>
      </c>
      <c r="K492" s="749" t="s">
        <v>1405</v>
      </c>
      <c r="L492" s="752">
        <v>76.29000000000002</v>
      </c>
      <c r="M492" s="752">
        <v>1</v>
      </c>
      <c r="N492" s="753">
        <v>76.29000000000002</v>
      </c>
    </row>
    <row r="493" spans="1:14" ht="14.45" customHeight="1" x14ac:dyDescent="0.2">
      <c r="A493" s="747" t="s">
        <v>567</v>
      </c>
      <c r="B493" s="748" t="s">
        <v>568</v>
      </c>
      <c r="C493" s="749" t="s">
        <v>580</v>
      </c>
      <c r="D493" s="750" t="s">
        <v>581</v>
      </c>
      <c r="E493" s="751">
        <v>50113001</v>
      </c>
      <c r="F493" s="750" t="s">
        <v>591</v>
      </c>
      <c r="G493" s="749" t="s">
        <v>592</v>
      </c>
      <c r="H493" s="749">
        <v>199011</v>
      </c>
      <c r="I493" s="749">
        <v>199011</v>
      </c>
      <c r="J493" s="749" t="s">
        <v>1406</v>
      </c>
      <c r="K493" s="749" t="s">
        <v>1407</v>
      </c>
      <c r="L493" s="752">
        <v>32.539999999999992</v>
      </c>
      <c r="M493" s="752">
        <v>2</v>
      </c>
      <c r="N493" s="753">
        <v>65.079999999999984</v>
      </c>
    </row>
    <row r="494" spans="1:14" ht="14.45" customHeight="1" x14ac:dyDescent="0.2">
      <c r="A494" s="747" t="s">
        <v>567</v>
      </c>
      <c r="B494" s="748" t="s">
        <v>568</v>
      </c>
      <c r="C494" s="749" t="s">
        <v>580</v>
      </c>
      <c r="D494" s="750" t="s">
        <v>581</v>
      </c>
      <c r="E494" s="751">
        <v>50113001</v>
      </c>
      <c r="F494" s="750" t="s">
        <v>591</v>
      </c>
      <c r="G494" s="749" t="s">
        <v>592</v>
      </c>
      <c r="H494" s="749">
        <v>192414</v>
      </c>
      <c r="I494" s="749">
        <v>92414</v>
      </c>
      <c r="J494" s="749" t="s">
        <v>1408</v>
      </c>
      <c r="K494" s="749" t="s">
        <v>1409</v>
      </c>
      <c r="L494" s="752">
        <v>63.209999999999994</v>
      </c>
      <c r="M494" s="752">
        <v>1</v>
      </c>
      <c r="N494" s="753">
        <v>63.209999999999994</v>
      </c>
    </row>
    <row r="495" spans="1:14" ht="14.45" customHeight="1" x14ac:dyDescent="0.2">
      <c r="A495" s="747" t="s">
        <v>567</v>
      </c>
      <c r="B495" s="748" t="s">
        <v>568</v>
      </c>
      <c r="C495" s="749" t="s">
        <v>580</v>
      </c>
      <c r="D495" s="750" t="s">
        <v>581</v>
      </c>
      <c r="E495" s="751">
        <v>50113001</v>
      </c>
      <c r="F495" s="750" t="s">
        <v>591</v>
      </c>
      <c r="G495" s="749" t="s">
        <v>592</v>
      </c>
      <c r="H495" s="749">
        <v>141727</v>
      </c>
      <c r="I495" s="749">
        <v>41727</v>
      </c>
      <c r="J495" s="749" t="s">
        <v>1410</v>
      </c>
      <c r="K495" s="749" t="s">
        <v>644</v>
      </c>
      <c r="L495" s="752">
        <v>145.05000000000001</v>
      </c>
      <c r="M495" s="752">
        <v>2</v>
      </c>
      <c r="N495" s="753">
        <v>290.10000000000002</v>
      </c>
    </row>
    <row r="496" spans="1:14" ht="14.45" customHeight="1" x14ac:dyDescent="0.2">
      <c r="A496" s="747" t="s">
        <v>567</v>
      </c>
      <c r="B496" s="748" t="s">
        <v>568</v>
      </c>
      <c r="C496" s="749" t="s">
        <v>580</v>
      </c>
      <c r="D496" s="750" t="s">
        <v>581</v>
      </c>
      <c r="E496" s="751">
        <v>50113001</v>
      </c>
      <c r="F496" s="750" t="s">
        <v>591</v>
      </c>
      <c r="G496" s="749" t="s">
        <v>599</v>
      </c>
      <c r="H496" s="749">
        <v>144166</v>
      </c>
      <c r="I496" s="749">
        <v>144166</v>
      </c>
      <c r="J496" s="749" t="s">
        <v>1411</v>
      </c>
      <c r="K496" s="749" t="s">
        <v>1412</v>
      </c>
      <c r="L496" s="752">
        <v>233.12999999999997</v>
      </c>
      <c r="M496" s="752">
        <v>1</v>
      </c>
      <c r="N496" s="753">
        <v>233.12999999999997</v>
      </c>
    </row>
    <row r="497" spans="1:14" ht="14.45" customHeight="1" x14ac:dyDescent="0.2">
      <c r="A497" s="747" t="s">
        <v>567</v>
      </c>
      <c r="B497" s="748" t="s">
        <v>568</v>
      </c>
      <c r="C497" s="749" t="s">
        <v>580</v>
      </c>
      <c r="D497" s="750" t="s">
        <v>581</v>
      </c>
      <c r="E497" s="751">
        <v>50113001</v>
      </c>
      <c r="F497" s="750" t="s">
        <v>591</v>
      </c>
      <c r="G497" s="749" t="s">
        <v>599</v>
      </c>
      <c r="H497" s="749">
        <v>144127</v>
      </c>
      <c r="I497" s="749">
        <v>144127</v>
      </c>
      <c r="J497" s="749" t="s">
        <v>1411</v>
      </c>
      <c r="K497" s="749" t="s">
        <v>1413</v>
      </c>
      <c r="L497" s="752">
        <v>115.61000000000003</v>
      </c>
      <c r="M497" s="752">
        <v>-1</v>
      </c>
      <c r="N497" s="753">
        <v>-115.61000000000003</v>
      </c>
    </row>
    <row r="498" spans="1:14" ht="14.45" customHeight="1" x14ac:dyDescent="0.2">
      <c r="A498" s="747" t="s">
        <v>567</v>
      </c>
      <c r="B498" s="748" t="s">
        <v>568</v>
      </c>
      <c r="C498" s="749" t="s">
        <v>580</v>
      </c>
      <c r="D498" s="750" t="s">
        <v>581</v>
      </c>
      <c r="E498" s="751">
        <v>50113001</v>
      </c>
      <c r="F498" s="750" t="s">
        <v>591</v>
      </c>
      <c r="G498" s="749" t="s">
        <v>569</v>
      </c>
      <c r="H498" s="749">
        <v>45336</v>
      </c>
      <c r="I498" s="749">
        <v>45336</v>
      </c>
      <c r="J498" s="749" t="s">
        <v>1414</v>
      </c>
      <c r="K498" s="749" t="s">
        <v>1415</v>
      </c>
      <c r="L498" s="752">
        <v>17.349999999999998</v>
      </c>
      <c r="M498" s="752">
        <v>2</v>
      </c>
      <c r="N498" s="753">
        <v>34.699999999999996</v>
      </c>
    </row>
    <row r="499" spans="1:14" ht="14.45" customHeight="1" x14ac:dyDescent="0.2">
      <c r="A499" s="747" t="s">
        <v>567</v>
      </c>
      <c r="B499" s="748" t="s">
        <v>568</v>
      </c>
      <c r="C499" s="749" t="s">
        <v>580</v>
      </c>
      <c r="D499" s="750" t="s">
        <v>581</v>
      </c>
      <c r="E499" s="751">
        <v>50113001</v>
      </c>
      <c r="F499" s="750" t="s">
        <v>591</v>
      </c>
      <c r="G499" s="749" t="s">
        <v>599</v>
      </c>
      <c r="H499" s="749">
        <v>191922</v>
      </c>
      <c r="I499" s="749">
        <v>191922</v>
      </c>
      <c r="J499" s="749" t="s">
        <v>1416</v>
      </c>
      <c r="K499" s="749" t="s">
        <v>1417</v>
      </c>
      <c r="L499" s="752">
        <v>92.39500000000001</v>
      </c>
      <c r="M499" s="752">
        <v>2</v>
      </c>
      <c r="N499" s="753">
        <v>184.79000000000002</v>
      </c>
    </row>
    <row r="500" spans="1:14" ht="14.45" customHeight="1" x14ac:dyDescent="0.2">
      <c r="A500" s="747" t="s">
        <v>567</v>
      </c>
      <c r="B500" s="748" t="s">
        <v>568</v>
      </c>
      <c r="C500" s="749" t="s">
        <v>580</v>
      </c>
      <c r="D500" s="750" t="s">
        <v>581</v>
      </c>
      <c r="E500" s="751">
        <v>50113001</v>
      </c>
      <c r="F500" s="750" t="s">
        <v>591</v>
      </c>
      <c r="G500" s="749" t="s">
        <v>599</v>
      </c>
      <c r="H500" s="749">
        <v>208204</v>
      </c>
      <c r="I500" s="749">
        <v>208204</v>
      </c>
      <c r="J500" s="749" t="s">
        <v>1418</v>
      </c>
      <c r="K500" s="749" t="s">
        <v>1419</v>
      </c>
      <c r="L500" s="752">
        <v>48.962857142857139</v>
      </c>
      <c r="M500" s="752">
        <v>7</v>
      </c>
      <c r="N500" s="753">
        <v>342.73999999999995</v>
      </c>
    </row>
    <row r="501" spans="1:14" ht="14.45" customHeight="1" x14ac:dyDescent="0.2">
      <c r="A501" s="747" t="s">
        <v>567</v>
      </c>
      <c r="B501" s="748" t="s">
        <v>568</v>
      </c>
      <c r="C501" s="749" t="s">
        <v>580</v>
      </c>
      <c r="D501" s="750" t="s">
        <v>581</v>
      </c>
      <c r="E501" s="751">
        <v>50113001</v>
      </c>
      <c r="F501" s="750" t="s">
        <v>591</v>
      </c>
      <c r="G501" s="749" t="s">
        <v>599</v>
      </c>
      <c r="H501" s="749">
        <v>208203</v>
      </c>
      <c r="I501" s="749">
        <v>208203</v>
      </c>
      <c r="J501" s="749" t="s">
        <v>1418</v>
      </c>
      <c r="K501" s="749" t="s">
        <v>1420</v>
      </c>
      <c r="L501" s="752">
        <v>97.970000000000027</v>
      </c>
      <c r="M501" s="752">
        <v>1</v>
      </c>
      <c r="N501" s="753">
        <v>97.970000000000027</v>
      </c>
    </row>
    <row r="502" spans="1:14" ht="14.45" customHeight="1" x14ac:dyDescent="0.2">
      <c r="A502" s="747" t="s">
        <v>567</v>
      </c>
      <c r="B502" s="748" t="s">
        <v>568</v>
      </c>
      <c r="C502" s="749" t="s">
        <v>580</v>
      </c>
      <c r="D502" s="750" t="s">
        <v>581</v>
      </c>
      <c r="E502" s="751">
        <v>50113001</v>
      </c>
      <c r="F502" s="750" t="s">
        <v>591</v>
      </c>
      <c r="G502" s="749" t="s">
        <v>592</v>
      </c>
      <c r="H502" s="749">
        <v>119653</v>
      </c>
      <c r="I502" s="749">
        <v>119653</v>
      </c>
      <c r="J502" s="749" t="s">
        <v>1421</v>
      </c>
      <c r="K502" s="749" t="s">
        <v>1422</v>
      </c>
      <c r="L502" s="752">
        <v>155.85</v>
      </c>
      <c r="M502" s="752">
        <v>3</v>
      </c>
      <c r="N502" s="753">
        <v>467.54999999999995</v>
      </c>
    </row>
    <row r="503" spans="1:14" ht="14.45" customHeight="1" x14ac:dyDescent="0.2">
      <c r="A503" s="747" t="s">
        <v>567</v>
      </c>
      <c r="B503" s="748" t="s">
        <v>568</v>
      </c>
      <c r="C503" s="749" t="s">
        <v>580</v>
      </c>
      <c r="D503" s="750" t="s">
        <v>581</v>
      </c>
      <c r="E503" s="751">
        <v>50113001</v>
      </c>
      <c r="F503" s="750" t="s">
        <v>591</v>
      </c>
      <c r="G503" s="749" t="s">
        <v>599</v>
      </c>
      <c r="H503" s="749">
        <v>848251</v>
      </c>
      <c r="I503" s="749">
        <v>122632</v>
      </c>
      <c r="J503" s="749" t="s">
        <v>1423</v>
      </c>
      <c r="K503" s="749" t="s">
        <v>1424</v>
      </c>
      <c r="L503" s="752">
        <v>164.03000000000003</v>
      </c>
      <c r="M503" s="752">
        <v>1</v>
      </c>
      <c r="N503" s="753">
        <v>164.03000000000003</v>
      </c>
    </row>
    <row r="504" spans="1:14" ht="14.45" customHeight="1" x14ac:dyDescent="0.2">
      <c r="A504" s="747" t="s">
        <v>567</v>
      </c>
      <c r="B504" s="748" t="s">
        <v>568</v>
      </c>
      <c r="C504" s="749" t="s">
        <v>580</v>
      </c>
      <c r="D504" s="750" t="s">
        <v>581</v>
      </c>
      <c r="E504" s="751">
        <v>50113001</v>
      </c>
      <c r="F504" s="750" t="s">
        <v>591</v>
      </c>
      <c r="G504" s="749" t="s">
        <v>592</v>
      </c>
      <c r="H504" s="749">
        <v>844145</v>
      </c>
      <c r="I504" s="749">
        <v>56350</v>
      </c>
      <c r="J504" s="749" t="s">
        <v>1425</v>
      </c>
      <c r="K504" s="749" t="s">
        <v>1004</v>
      </c>
      <c r="L504" s="752">
        <v>35.073636363636361</v>
      </c>
      <c r="M504" s="752">
        <v>22</v>
      </c>
      <c r="N504" s="753">
        <v>771.62</v>
      </c>
    </row>
    <row r="505" spans="1:14" ht="14.45" customHeight="1" x14ac:dyDescent="0.2">
      <c r="A505" s="747" t="s">
        <v>567</v>
      </c>
      <c r="B505" s="748" t="s">
        <v>568</v>
      </c>
      <c r="C505" s="749" t="s">
        <v>580</v>
      </c>
      <c r="D505" s="750" t="s">
        <v>581</v>
      </c>
      <c r="E505" s="751">
        <v>50113001</v>
      </c>
      <c r="F505" s="750" t="s">
        <v>591</v>
      </c>
      <c r="G505" s="749" t="s">
        <v>592</v>
      </c>
      <c r="H505" s="749">
        <v>850445</v>
      </c>
      <c r="I505" s="749">
        <v>109810</v>
      </c>
      <c r="J505" s="749" t="s">
        <v>1426</v>
      </c>
      <c r="K505" s="749" t="s">
        <v>1427</v>
      </c>
      <c r="L505" s="752">
        <v>828.63</v>
      </c>
      <c r="M505" s="752">
        <v>3</v>
      </c>
      <c r="N505" s="753">
        <v>2485.89</v>
      </c>
    </row>
    <row r="506" spans="1:14" ht="14.45" customHeight="1" x14ac:dyDescent="0.2">
      <c r="A506" s="747" t="s">
        <v>567</v>
      </c>
      <c r="B506" s="748" t="s">
        <v>568</v>
      </c>
      <c r="C506" s="749" t="s">
        <v>580</v>
      </c>
      <c r="D506" s="750" t="s">
        <v>581</v>
      </c>
      <c r="E506" s="751">
        <v>50113001</v>
      </c>
      <c r="F506" s="750" t="s">
        <v>591</v>
      </c>
      <c r="G506" s="749" t="s">
        <v>592</v>
      </c>
      <c r="H506" s="749">
        <v>188850</v>
      </c>
      <c r="I506" s="749">
        <v>188850</v>
      </c>
      <c r="J506" s="749" t="s">
        <v>1428</v>
      </c>
      <c r="K506" s="749" t="s">
        <v>1429</v>
      </c>
      <c r="L506" s="752">
        <v>39.26</v>
      </c>
      <c r="M506" s="752">
        <v>3</v>
      </c>
      <c r="N506" s="753">
        <v>117.78</v>
      </c>
    </row>
    <row r="507" spans="1:14" ht="14.45" customHeight="1" x14ac:dyDescent="0.2">
      <c r="A507" s="747" t="s">
        <v>567</v>
      </c>
      <c r="B507" s="748" t="s">
        <v>568</v>
      </c>
      <c r="C507" s="749" t="s">
        <v>580</v>
      </c>
      <c r="D507" s="750" t="s">
        <v>581</v>
      </c>
      <c r="E507" s="751">
        <v>50113001</v>
      </c>
      <c r="F507" s="750" t="s">
        <v>591</v>
      </c>
      <c r="G507" s="749" t="s">
        <v>592</v>
      </c>
      <c r="H507" s="749">
        <v>188900</v>
      </c>
      <c r="I507" s="749">
        <v>88900</v>
      </c>
      <c r="J507" s="749" t="s">
        <v>1430</v>
      </c>
      <c r="K507" s="749" t="s">
        <v>1431</v>
      </c>
      <c r="L507" s="752">
        <v>81.03</v>
      </c>
      <c r="M507" s="752">
        <v>2</v>
      </c>
      <c r="N507" s="753">
        <v>162.06</v>
      </c>
    </row>
    <row r="508" spans="1:14" ht="14.45" customHeight="1" x14ac:dyDescent="0.2">
      <c r="A508" s="747" t="s">
        <v>567</v>
      </c>
      <c r="B508" s="748" t="s">
        <v>568</v>
      </c>
      <c r="C508" s="749" t="s">
        <v>580</v>
      </c>
      <c r="D508" s="750" t="s">
        <v>581</v>
      </c>
      <c r="E508" s="751">
        <v>50113001</v>
      </c>
      <c r="F508" s="750" t="s">
        <v>591</v>
      </c>
      <c r="G508" s="749" t="s">
        <v>592</v>
      </c>
      <c r="H508" s="749">
        <v>162243</v>
      </c>
      <c r="I508" s="749">
        <v>162243</v>
      </c>
      <c r="J508" s="749" t="s">
        <v>1432</v>
      </c>
      <c r="K508" s="749" t="s">
        <v>1433</v>
      </c>
      <c r="L508" s="752">
        <v>115.66499999999999</v>
      </c>
      <c r="M508" s="752">
        <v>4</v>
      </c>
      <c r="N508" s="753">
        <v>462.65999999999997</v>
      </c>
    </row>
    <row r="509" spans="1:14" ht="14.45" customHeight="1" x14ac:dyDescent="0.2">
      <c r="A509" s="747" t="s">
        <v>567</v>
      </c>
      <c r="B509" s="748" t="s">
        <v>568</v>
      </c>
      <c r="C509" s="749" t="s">
        <v>580</v>
      </c>
      <c r="D509" s="750" t="s">
        <v>581</v>
      </c>
      <c r="E509" s="751">
        <v>50113001</v>
      </c>
      <c r="F509" s="750" t="s">
        <v>591</v>
      </c>
      <c r="G509" s="749" t="s">
        <v>592</v>
      </c>
      <c r="H509" s="749">
        <v>102159</v>
      </c>
      <c r="I509" s="749">
        <v>2159</v>
      </c>
      <c r="J509" s="749" t="s">
        <v>1434</v>
      </c>
      <c r="K509" s="749" t="s">
        <v>1435</v>
      </c>
      <c r="L509" s="752">
        <v>132.69</v>
      </c>
      <c r="M509" s="752">
        <v>1</v>
      </c>
      <c r="N509" s="753">
        <v>132.69</v>
      </c>
    </row>
    <row r="510" spans="1:14" ht="14.45" customHeight="1" x14ac:dyDescent="0.2">
      <c r="A510" s="747" t="s">
        <v>567</v>
      </c>
      <c r="B510" s="748" t="s">
        <v>568</v>
      </c>
      <c r="C510" s="749" t="s">
        <v>580</v>
      </c>
      <c r="D510" s="750" t="s">
        <v>581</v>
      </c>
      <c r="E510" s="751">
        <v>50113001</v>
      </c>
      <c r="F510" s="750" t="s">
        <v>591</v>
      </c>
      <c r="G510" s="749" t="s">
        <v>592</v>
      </c>
      <c r="H510" s="749">
        <v>225261</v>
      </c>
      <c r="I510" s="749">
        <v>225261</v>
      </c>
      <c r="J510" s="749" t="s">
        <v>1436</v>
      </c>
      <c r="K510" s="749" t="s">
        <v>1437</v>
      </c>
      <c r="L510" s="752">
        <v>57.929999999999993</v>
      </c>
      <c r="M510" s="752">
        <v>5</v>
      </c>
      <c r="N510" s="753">
        <v>289.64999999999998</v>
      </c>
    </row>
    <row r="511" spans="1:14" ht="14.45" customHeight="1" x14ac:dyDescent="0.2">
      <c r="A511" s="747" t="s">
        <v>567</v>
      </c>
      <c r="B511" s="748" t="s">
        <v>568</v>
      </c>
      <c r="C511" s="749" t="s">
        <v>580</v>
      </c>
      <c r="D511" s="750" t="s">
        <v>581</v>
      </c>
      <c r="E511" s="751">
        <v>50113001</v>
      </c>
      <c r="F511" s="750" t="s">
        <v>591</v>
      </c>
      <c r="G511" s="749" t="s">
        <v>599</v>
      </c>
      <c r="H511" s="749">
        <v>180087</v>
      </c>
      <c r="I511" s="749">
        <v>180087</v>
      </c>
      <c r="J511" s="749" t="s">
        <v>1438</v>
      </c>
      <c r="K511" s="749" t="s">
        <v>1439</v>
      </c>
      <c r="L511" s="752">
        <v>686.44</v>
      </c>
      <c r="M511" s="752">
        <v>1</v>
      </c>
      <c r="N511" s="753">
        <v>686.44</v>
      </c>
    </row>
    <row r="512" spans="1:14" ht="14.45" customHeight="1" x14ac:dyDescent="0.2">
      <c r="A512" s="747" t="s">
        <v>567</v>
      </c>
      <c r="B512" s="748" t="s">
        <v>568</v>
      </c>
      <c r="C512" s="749" t="s">
        <v>580</v>
      </c>
      <c r="D512" s="750" t="s">
        <v>581</v>
      </c>
      <c r="E512" s="751">
        <v>50113001</v>
      </c>
      <c r="F512" s="750" t="s">
        <v>591</v>
      </c>
      <c r="G512" s="749" t="s">
        <v>592</v>
      </c>
      <c r="H512" s="749">
        <v>210446</v>
      </c>
      <c r="I512" s="749">
        <v>210446</v>
      </c>
      <c r="J512" s="749" t="s">
        <v>1440</v>
      </c>
      <c r="K512" s="749" t="s">
        <v>1441</v>
      </c>
      <c r="L512" s="752">
        <v>1120.02</v>
      </c>
      <c r="M512" s="752">
        <v>1</v>
      </c>
      <c r="N512" s="753">
        <v>1120.02</v>
      </c>
    </row>
    <row r="513" spans="1:14" ht="14.45" customHeight="1" x14ac:dyDescent="0.2">
      <c r="A513" s="747" t="s">
        <v>567</v>
      </c>
      <c r="B513" s="748" t="s">
        <v>568</v>
      </c>
      <c r="C513" s="749" t="s">
        <v>580</v>
      </c>
      <c r="D513" s="750" t="s">
        <v>581</v>
      </c>
      <c r="E513" s="751">
        <v>50113001</v>
      </c>
      <c r="F513" s="750" t="s">
        <v>591</v>
      </c>
      <c r="G513" s="749" t="s">
        <v>592</v>
      </c>
      <c r="H513" s="749">
        <v>100610</v>
      </c>
      <c r="I513" s="749">
        <v>610</v>
      </c>
      <c r="J513" s="749" t="s">
        <v>1442</v>
      </c>
      <c r="K513" s="749" t="s">
        <v>1443</v>
      </c>
      <c r="L513" s="752">
        <v>72.500000000000028</v>
      </c>
      <c r="M513" s="752">
        <v>7</v>
      </c>
      <c r="N513" s="753">
        <v>507.50000000000023</v>
      </c>
    </row>
    <row r="514" spans="1:14" ht="14.45" customHeight="1" x14ac:dyDescent="0.2">
      <c r="A514" s="747" t="s">
        <v>567</v>
      </c>
      <c r="B514" s="748" t="s">
        <v>568</v>
      </c>
      <c r="C514" s="749" t="s">
        <v>580</v>
      </c>
      <c r="D514" s="750" t="s">
        <v>581</v>
      </c>
      <c r="E514" s="751">
        <v>50113001</v>
      </c>
      <c r="F514" s="750" t="s">
        <v>591</v>
      </c>
      <c r="G514" s="749" t="s">
        <v>592</v>
      </c>
      <c r="H514" s="749">
        <v>153940</v>
      </c>
      <c r="I514" s="749">
        <v>53940</v>
      </c>
      <c r="J514" s="749" t="s">
        <v>1444</v>
      </c>
      <c r="K514" s="749" t="s">
        <v>1445</v>
      </c>
      <c r="L514" s="752">
        <v>65.099999999999994</v>
      </c>
      <c r="M514" s="752">
        <v>5</v>
      </c>
      <c r="N514" s="753">
        <v>325.5</v>
      </c>
    </row>
    <row r="515" spans="1:14" ht="14.45" customHeight="1" x14ac:dyDescent="0.2">
      <c r="A515" s="747" t="s">
        <v>567</v>
      </c>
      <c r="B515" s="748" t="s">
        <v>568</v>
      </c>
      <c r="C515" s="749" t="s">
        <v>580</v>
      </c>
      <c r="D515" s="750" t="s">
        <v>581</v>
      </c>
      <c r="E515" s="751">
        <v>50113001</v>
      </c>
      <c r="F515" s="750" t="s">
        <v>591</v>
      </c>
      <c r="G515" s="749" t="s">
        <v>592</v>
      </c>
      <c r="H515" s="749">
        <v>100612</v>
      </c>
      <c r="I515" s="749">
        <v>612</v>
      </c>
      <c r="J515" s="749" t="s">
        <v>1444</v>
      </c>
      <c r="K515" s="749" t="s">
        <v>1446</v>
      </c>
      <c r="L515" s="752">
        <v>67.66</v>
      </c>
      <c r="M515" s="752">
        <v>1</v>
      </c>
      <c r="N515" s="753">
        <v>67.66</v>
      </c>
    </row>
    <row r="516" spans="1:14" ht="14.45" customHeight="1" x14ac:dyDescent="0.2">
      <c r="A516" s="747" t="s">
        <v>567</v>
      </c>
      <c r="B516" s="748" t="s">
        <v>568</v>
      </c>
      <c r="C516" s="749" t="s">
        <v>580</v>
      </c>
      <c r="D516" s="750" t="s">
        <v>581</v>
      </c>
      <c r="E516" s="751">
        <v>50113001</v>
      </c>
      <c r="F516" s="750" t="s">
        <v>591</v>
      </c>
      <c r="G516" s="749" t="s">
        <v>592</v>
      </c>
      <c r="H516" s="749">
        <v>114711</v>
      </c>
      <c r="I516" s="749">
        <v>14711</v>
      </c>
      <c r="J516" s="749" t="s">
        <v>1447</v>
      </c>
      <c r="K516" s="749" t="s">
        <v>1448</v>
      </c>
      <c r="L516" s="752">
        <v>54.360000000000021</v>
      </c>
      <c r="M516" s="752">
        <v>2</v>
      </c>
      <c r="N516" s="753">
        <v>108.72000000000004</v>
      </c>
    </row>
    <row r="517" spans="1:14" ht="14.45" customHeight="1" x14ac:dyDescent="0.2">
      <c r="A517" s="747" t="s">
        <v>567</v>
      </c>
      <c r="B517" s="748" t="s">
        <v>568</v>
      </c>
      <c r="C517" s="749" t="s">
        <v>580</v>
      </c>
      <c r="D517" s="750" t="s">
        <v>581</v>
      </c>
      <c r="E517" s="751">
        <v>50113001</v>
      </c>
      <c r="F517" s="750" t="s">
        <v>591</v>
      </c>
      <c r="G517" s="749" t="s">
        <v>592</v>
      </c>
      <c r="H517" s="749">
        <v>138530</v>
      </c>
      <c r="I517" s="749">
        <v>138530</v>
      </c>
      <c r="J517" s="749" t="s">
        <v>1449</v>
      </c>
      <c r="K517" s="749" t="s">
        <v>1450</v>
      </c>
      <c r="L517" s="752">
        <v>693.4</v>
      </c>
      <c r="M517" s="752">
        <v>1</v>
      </c>
      <c r="N517" s="753">
        <v>693.4</v>
      </c>
    </row>
    <row r="518" spans="1:14" ht="14.45" customHeight="1" x14ac:dyDescent="0.2">
      <c r="A518" s="747" t="s">
        <v>567</v>
      </c>
      <c r="B518" s="748" t="s">
        <v>568</v>
      </c>
      <c r="C518" s="749" t="s">
        <v>580</v>
      </c>
      <c r="D518" s="750" t="s">
        <v>581</v>
      </c>
      <c r="E518" s="751">
        <v>50113001</v>
      </c>
      <c r="F518" s="750" t="s">
        <v>591</v>
      </c>
      <c r="G518" s="749" t="s">
        <v>592</v>
      </c>
      <c r="H518" s="749">
        <v>138541</v>
      </c>
      <c r="I518" s="749">
        <v>138541</v>
      </c>
      <c r="J518" s="749" t="s">
        <v>1451</v>
      </c>
      <c r="K518" s="749" t="s">
        <v>1452</v>
      </c>
      <c r="L518" s="752">
        <v>1220.74</v>
      </c>
      <c r="M518" s="752">
        <v>1</v>
      </c>
      <c r="N518" s="753">
        <v>1220.74</v>
      </c>
    </row>
    <row r="519" spans="1:14" ht="14.45" customHeight="1" x14ac:dyDescent="0.2">
      <c r="A519" s="747" t="s">
        <v>567</v>
      </c>
      <c r="B519" s="748" t="s">
        <v>568</v>
      </c>
      <c r="C519" s="749" t="s">
        <v>580</v>
      </c>
      <c r="D519" s="750" t="s">
        <v>581</v>
      </c>
      <c r="E519" s="751">
        <v>50113001</v>
      </c>
      <c r="F519" s="750" t="s">
        <v>591</v>
      </c>
      <c r="G519" s="749" t="s">
        <v>592</v>
      </c>
      <c r="H519" s="749">
        <v>116444</v>
      </c>
      <c r="I519" s="749">
        <v>16444</v>
      </c>
      <c r="J519" s="749" t="s">
        <v>1453</v>
      </c>
      <c r="K519" s="749" t="s">
        <v>1454</v>
      </c>
      <c r="L519" s="752">
        <v>123.85000000000001</v>
      </c>
      <c r="M519" s="752">
        <v>3</v>
      </c>
      <c r="N519" s="753">
        <v>371.55</v>
      </c>
    </row>
    <row r="520" spans="1:14" ht="14.45" customHeight="1" x14ac:dyDescent="0.2">
      <c r="A520" s="747" t="s">
        <v>567</v>
      </c>
      <c r="B520" s="748" t="s">
        <v>568</v>
      </c>
      <c r="C520" s="749" t="s">
        <v>580</v>
      </c>
      <c r="D520" s="750" t="s">
        <v>581</v>
      </c>
      <c r="E520" s="751">
        <v>50113001</v>
      </c>
      <c r="F520" s="750" t="s">
        <v>591</v>
      </c>
      <c r="G520" s="749" t="s">
        <v>569</v>
      </c>
      <c r="H520" s="749">
        <v>183073</v>
      </c>
      <c r="I520" s="749">
        <v>183073</v>
      </c>
      <c r="J520" s="749" t="s">
        <v>1455</v>
      </c>
      <c r="K520" s="749" t="s">
        <v>1456</v>
      </c>
      <c r="L520" s="752">
        <v>58.33</v>
      </c>
      <c r="M520" s="752">
        <v>2</v>
      </c>
      <c r="N520" s="753">
        <v>116.66</v>
      </c>
    </row>
    <row r="521" spans="1:14" ht="14.45" customHeight="1" x14ac:dyDescent="0.2">
      <c r="A521" s="747" t="s">
        <v>567</v>
      </c>
      <c r="B521" s="748" t="s">
        <v>568</v>
      </c>
      <c r="C521" s="749" t="s">
        <v>580</v>
      </c>
      <c r="D521" s="750" t="s">
        <v>581</v>
      </c>
      <c r="E521" s="751">
        <v>50113001</v>
      </c>
      <c r="F521" s="750" t="s">
        <v>591</v>
      </c>
      <c r="G521" s="749" t="s">
        <v>592</v>
      </c>
      <c r="H521" s="749">
        <v>158198</v>
      </c>
      <c r="I521" s="749">
        <v>158198</v>
      </c>
      <c r="J521" s="749" t="s">
        <v>1457</v>
      </c>
      <c r="K521" s="749" t="s">
        <v>1458</v>
      </c>
      <c r="L521" s="752">
        <v>196.91000000000005</v>
      </c>
      <c r="M521" s="752">
        <v>1</v>
      </c>
      <c r="N521" s="753">
        <v>196.91000000000005</v>
      </c>
    </row>
    <row r="522" spans="1:14" ht="14.45" customHeight="1" x14ac:dyDescent="0.2">
      <c r="A522" s="747" t="s">
        <v>567</v>
      </c>
      <c r="B522" s="748" t="s">
        <v>568</v>
      </c>
      <c r="C522" s="749" t="s">
        <v>580</v>
      </c>
      <c r="D522" s="750" t="s">
        <v>581</v>
      </c>
      <c r="E522" s="751">
        <v>50113001</v>
      </c>
      <c r="F522" s="750" t="s">
        <v>591</v>
      </c>
      <c r="G522" s="749" t="s">
        <v>592</v>
      </c>
      <c r="H522" s="749">
        <v>158191</v>
      </c>
      <c r="I522" s="749">
        <v>158191</v>
      </c>
      <c r="J522" s="749" t="s">
        <v>1457</v>
      </c>
      <c r="K522" s="749" t="s">
        <v>1459</v>
      </c>
      <c r="L522" s="752">
        <v>59.41</v>
      </c>
      <c r="M522" s="752">
        <v>1</v>
      </c>
      <c r="N522" s="753">
        <v>59.41</v>
      </c>
    </row>
    <row r="523" spans="1:14" ht="14.45" customHeight="1" x14ac:dyDescent="0.2">
      <c r="A523" s="747" t="s">
        <v>567</v>
      </c>
      <c r="B523" s="748" t="s">
        <v>568</v>
      </c>
      <c r="C523" s="749" t="s">
        <v>580</v>
      </c>
      <c r="D523" s="750" t="s">
        <v>581</v>
      </c>
      <c r="E523" s="751">
        <v>50113001</v>
      </c>
      <c r="F523" s="750" t="s">
        <v>591</v>
      </c>
      <c r="G523" s="749" t="s">
        <v>569</v>
      </c>
      <c r="H523" s="749">
        <v>219632</v>
      </c>
      <c r="I523" s="749">
        <v>219632</v>
      </c>
      <c r="J523" s="749" t="s">
        <v>1460</v>
      </c>
      <c r="K523" s="749" t="s">
        <v>1461</v>
      </c>
      <c r="L523" s="752">
        <v>72.37</v>
      </c>
      <c r="M523" s="752">
        <v>1</v>
      </c>
      <c r="N523" s="753">
        <v>72.37</v>
      </c>
    </row>
    <row r="524" spans="1:14" ht="14.45" customHeight="1" x14ac:dyDescent="0.2">
      <c r="A524" s="747" t="s">
        <v>567</v>
      </c>
      <c r="B524" s="748" t="s">
        <v>568</v>
      </c>
      <c r="C524" s="749" t="s">
        <v>580</v>
      </c>
      <c r="D524" s="750" t="s">
        <v>581</v>
      </c>
      <c r="E524" s="751">
        <v>50113001</v>
      </c>
      <c r="F524" s="750" t="s">
        <v>591</v>
      </c>
      <c r="G524" s="749" t="s">
        <v>592</v>
      </c>
      <c r="H524" s="749">
        <v>184360</v>
      </c>
      <c r="I524" s="749">
        <v>84360</v>
      </c>
      <c r="J524" s="749" t="s">
        <v>1462</v>
      </c>
      <c r="K524" s="749" t="s">
        <v>1463</v>
      </c>
      <c r="L524" s="752">
        <v>149.68272727272731</v>
      </c>
      <c r="M524" s="752">
        <v>11</v>
      </c>
      <c r="N524" s="753">
        <v>1646.5100000000002</v>
      </c>
    </row>
    <row r="525" spans="1:14" ht="14.45" customHeight="1" x14ac:dyDescent="0.2">
      <c r="A525" s="747" t="s">
        <v>567</v>
      </c>
      <c r="B525" s="748" t="s">
        <v>568</v>
      </c>
      <c r="C525" s="749" t="s">
        <v>580</v>
      </c>
      <c r="D525" s="750" t="s">
        <v>581</v>
      </c>
      <c r="E525" s="751">
        <v>50113001</v>
      </c>
      <c r="F525" s="750" t="s">
        <v>591</v>
      </c>
      <c r="G525" s="749" t="s">
        <v>592</v>
      </c>
      <c r="H525" s="749">
        <v>189677</v>
      </c>
      <c r="I525" s="749">
        <v>189677</v>
      </c>
      <c r="J525" s="749" t="s">
        <v>1464</v>
      </c>
      <c r="K525" s="749" t="s">
        <v>739</v>
      </c>
      <c r="L525" s="752">
        <v>44.53</v>
      </c>
      <c r="M525" s="752">
        <v>2</v>
      </c>
      <c r="N525" s="753">
        <v>89.06</v>
      </c>
    </row>
    <row r="526" spans="1:14" ht="14.45" customHeight="1" x14ac:dyDescent="0.2">
      <c r="A526" s="747" t="s">
        <v>567</v>
      </c>
      <c r="B526" s="748" t="s">
        <v>568</v>
      </c>
      <c r="C526" s="749" t="s">
        <v>580</v>
      </c>
      <c r="D526" s="750" t="s">
        <v>581</v>
      </c>
      <c r="E526" s="751">
        <v>50113001</v>
      </c>
      <c r="F526" s="750" t="s">
        <v>591</v>
      </c>
      <c r="G526" s="749" t="s">
        <v>592</v>
      </c>
      <c r="H526" s="749">
        <v>161238</v>
      </c>
      <c r="I526" s="749">
        <v>61238</v>
      </c>
      <c r="J526" s="749" t="s">
        <v>1465</v>
      </c>
      <c r="K526" s="749" t="s">
        <v>1466</v>
      </c>
      <c r="L526" s="752">
        <v>34.069999999999993</v>
      </c>
      <c r="M526" s="752">
        <v>1</v>
      </c>
      <c r="N526" s="753">
        <v>34.069999999999993</v>
      </c>
    </row>
    <row r="527" spans="1:14" ht="14.45" customHeight="1" x14ac:dyDescent="0.2">
      <c r="A527" s="747" t="s">
        <v>567</v>
      </c>
      <c r="B527" s="748" t="s">
        <v>568</v>
      </c>
      <c r="C527" s="749" t="s">
        <v>580</v>
      </c>
      <c r="D527" s="750" t="s">
        <v>581</v>
      </c>
      <c r="E527" s="751">
        <v>50113001</v>
      </c>
      <c r="F527" s="750" t="s">
        <v>591</v>
      </c>
      <c r="G527" s="749" t="s">
        <v>592</v>
      </c>
      <c r="H527" s="749">
        <v>990345</v>
      </c>
      <c r="I527" s="749">
        <v>0</v>
      </c>
      <c r="J527" s="749" t="s">
        <v>1467</v>
      </c>
      <c r="K527" s="749" t="s">
        <v>569</v>
      </c>
      <c r="L527" s="752">
        <v>69.457499999999996</v>
      </c>
      <c r="M527" s="752">
        <v>4</v>
      </c>
      <c r="N527" s="753">
        <v>277.83</v>
      </c>
    </row>
    <row r="528" spans="1:14" ht="14.45" customHeight="1" x14ac:dyDescent="0.2">
      <c r="A528" s="747" t="s">
        <v>567</v>
      </c>
      <c r="B528" s="748" t="s">
        <v>568</v>
      </c>
      <c r="C528" s="749" t="s">
        <v>580</v>
      </c>
      <c r="D528" s="750" t="s">
        <v>581</v>
      </c>
      <c r="E528" s="751">
        <v>50113001</v>
      </c>
      <c r="F528" s="750" t="s">
        <v>591</v>
      </c>
      <c r="G528" s="749" t="s">
        <v>592</v>
      </c>
      <c r="H528" s="749">
        <v>155391</v>
      </c>
      <c r="I528" s="749">
        <v>55391</v>
      </c>
      <c r="J528" s="749" t="s">
        <v>1468</v>
      </c>
      <c r="K528" s="749" t="s">
        <v>1469</v>
      </c>
      <c r="L528" s="752">
        <v>592.87</v>
      </c>
      <c r="M528" s="752">
        <v>1</v>
      </c>
      <c r="N528" s="753">
        <v>592.87</v>
      </c>
    </row>
    <row r="529" spans="1:14" ht="14.45" customHeight="1" x14ac:dyDescent="0.2">
      <c r="A529" s="747" t="s">
        <v>567</v>
      </c>
      <c r="B529" s="748" t="s">
        <v>568</v>
      </c>
      <c r="C529" s="749" t="s">
        <v>580</v>
      </c>
      <c r="D529" s="750" t="s">
        <v>581</v>
      </c>
      <c r="E529" s="751">
        <v>50113001</v>
      </c>
      <c r="F529" s="750" t="s">
        <v>591</v>
      </c>
      <c r="G529" s="749" t="s">
        <v>592</v>
      </c>
      <c r="H529" s="749">
        <v>214745</v>
      </c>
      <c r="I529" s="749">
        <v>214745</v>
      </c>
      <c r="J529" s="749" t="s">
        <v>1470</v>
      </c>
      <c r="K529" s="749" t="s">
        <v>1471</v>
      </c>
      <c r="L529" s="752">
        <v>1199.6500000000003</v>
      </c>
      <c r="M529" s="752">
        <v>1</v>
      </c>
      <c r="N529" s="753">
        <v>1199.6500000000003</v>
      </c>
    </row>
    <row r="530" spans="1:14" ht="14.45" customHeight="1" x14ac:dyDescent="0.2">
      <c r="A530" s="747" t="s">
        <v>567</v>
      </c>
      <c r="B530" s="748" t="s">
        <v>568</v>
      </c>
      <c r="C530" s="749" t="s">
        <v>580</v>
      </c>
      <c r="D530" s="750" t="s">
        <v>581</v>
      </c>
      <c r="E530" s="751">
        <v>50113001</v>
      </c>
      <c r="F530" s="750" t="s">
        <v>591</v>
      </c>
      <c r="G530" s="749" t="s">
        <v>592</v>
      </c>
      <c r="H530" s="749">
        <v>148578</v>
      </c>
      <c r="I530" s="749">
        <v>48578</v>
      </c>
      <c r="J530" s="749" t="s">
        <v>1472</v>
      </c>
      <c r="K530" s="749" t="s">
        <v>1473</v>
      </c>
      <c r="L530" s="752">
        <v>54.953750000000007</v>
      </c>
      <c r="M530" s="752">
        <v>32</v>
      </c>
      <c r="N530" s="753">
        <v>1758.5200000000002</v>
      </c>
    </row>
    <row r="531" spans="1:14" ht="14.45" customHeight="1" x14ac:dyDescent="0.2">
      <c r="A531" s="747" t="s">
        <v>567</v>
      </c>
      <c r="B531" s="748" t="s">
        <v>568</v>
      </c>
      <c r="C531" s="749" t="s">
        <v>580</v>
      </c>
      <c r="D531" s="750" t="s">
        <v>581</v>
      </c>
      <c r="E531" s="751">
        <v>50113001</v>
      </c>
      <c r="F531" s="750" t="s">
        <v>591</v>
      </c>
      <c r="G531" s="749" t="s">
        <v>592</v>
      </c>
      <c r="H531" s="749">
        <v>848632</v>
      </c>
      <c r="I531" s="749">
        <v>125315</v>
      </c>
      <c r="J531" s="749" t="s">
        <v>1472</v>
      </c>
      <c r="K531" s="749" t="s">
        <v>1474</v>
      </c>
      <c r="L531" s="752">
        <v>58.199999999999996</v>
      </c>
      <c r="M531" s="752">
        <v>3</v>
      </c>
      <c r="N531" s="753">
        <v>174.6</v>
      </c>
    </row>
    <row r="532" spans="1:14" ht="14.45" customHeight="1" x14ac:dyDescent="0.2">
      <c r="A532" s="747" t="s">
        <v>567</v>
      </c>
      <c r="B532" s="748" t="s">
        <v>568</v>
      </c>
      <c r="C532" s="749" t="s">
        <v>580</v>
      </c>
      <c r="D532" s="750" t="s">
        <v>581</v>
      </c>
      <c r="E532" s="751">
        <v>50113001</v>
      </c>
      <c r="F532" s="750" t="s">
        <v>591</v>
      </c>
      <c r="G532" s="749" t="s">
        <v>592</v>
      </c>
      <c r="H532" s="749">
        <v>162305</v>
      </c>
      <c r="I532" s="749">
        <v>162305</v>
      </c>
      <c r="J532" s="749" t="s">
        <v>1475</v>
      </c>
      <c r="K532" s="749" t="s">
        <v>1476</v>
      </c>
      <c r="L532" s="752">
        <v>178.58499999999998</v>
      </c>
      <c r="M532" s="752">
        <v>2</v>
      </c>
      <c r="N532" s="753">
        <v>357.16999999999996</v>
      </c>
    </row>
    <row r="533" spans="1:14" ht="14.45" customHeight="1" x14ac:dyDescent="0.2">
      <c r="A533" s="747" t="s">
        <v>567</v>
      </c>
      <c r="B533" s="748" t="s">
        <v>568</v>
      </c>
      <c r="C533" s="749" t="s">
        <v>580</v>
      </c>
      <c r="D533" s="750" t="s">
        <v>581</v>
      </c>
      <c r="E533" s="751">
        <v>50113001</v>
      </c>
      <c r="F533" s="750" t="s">
        <v>591</v>
      </c>
      <c r="G533" s="749" t="s">
        <v>592</v>
      </c>
      <c r="H533" s="749">
        <v>153346</v>
      </c>
      <c r="I533" s="749">
        <v>153346</v>
      </c>
      <c r="J533" s="749" t="s">
        <v>1477</v>
      </c>
      <c r="K533" s="749" t="s">
        <v>1478</v>
      </c>
      <c r="L533" s="752">
        <v>2803.9</v>
      </c>
      <c r="M533" s="752">
        <v>1</v>
      </c>
      <c r="N533" s="753">
        <v>2803.9</v>
      </c>
    </row>
    <row r="534" spans="1:14" ht="14.45" customHeight="1" x14ac:dyDescent="0.2">
      <c r="A534" s="747" t="s">
        <v>567</v>
      </c>
      <c r="B534" s="748" t="s">
        <v>568</v>
      </c>
      <c r="C534" s="749" t="s">
        <v>580</v>
      </c>
      <c r="D534" s="750" t="s">
        <v>581</v>
      </c>
      <c r="E534" s="751">
        <v>50113001</v>
      </c>
      <c r="F534" s="750" t="s">
        <v>591</v>
      </c>
      <c r="G534" s="749" t="s">
        <v>592</v>
      </c>
      <c r="H534" s="749">
        <v>225172</v>
      </c>
      <c r="I534" s="749">
        <v>225172</v>
      </c>
      <c r="J534" s="749" t="s">
        <v>1479</v>
      </c>
      <c r="K534" s="749" t="s">
        <v>1480</v>
      </c>
      <c r="L534" s="752">
        <v>58.77</v>
      </c>
      <c r="M534" s="752">
        <v>1</v>
      </c>
      <c r="N534" s="753">
        <v>58.77</v>
      </c>
    </row>
    <row r="535" spans="1:14" ht="14.45" customHeight="1" x14ac:dyDescent="0.2">
      <c r="A535" s="747" t="s">
        <v>567</v>
      </c>
      <c r="B535" s="748" t="s">
        <v>568</v>
      </c>
      <c r="C535" s="749" t="s">
        <v>580</v>
      </c>
      <c r="D535" s="750" t="s">
        <v>581</v>
      </c>
      <c r="E535" s="751">
        <v>50113001</v>
      </c>
      <c r="F535" s="750" t="s">
        <v>591</v>
      </c>
      <c r="G535" s="749" t="s">
        <v>592</v>
      </c>
      <c r="H535" s="749">
        <v>115845</v>
      </c>
      <c r="I535" s="749">
        <v>15845</v>
      </c>
      <c r="J535" s="749" t="s">
        <v>1481</v>
      </c>
      <c r="K535" s="749" t="s">
        <v>1482</v>
      </c>
      <c r="L535" s="752">
        <v>332.31000000000006</v>
      </c>
      <c r="M535" s="752">
        <v>2</v>
      </c>
      <c r="N535" s="753">
        <v>664.62000000000012</v>
      </c>
    </row>
    <row r="536" spans="1:14" ht="14.45" customHeight="1" x14ac:dyDescent="0.2">
      <c r="A536" s="747" t="s">
        <v>567</v>
      </c>
      <c r="B536" s="748" t="s">
        <v>568</v>
      </c>
      <c r="C536" s="749" t="s">
        <v>580</v>
      </c>
      <c r="D536" s="750" t="s">
        <v>581</v>
      </c>
      <c r="E536" s="751">
        <v>50113001</v>
      </c>
      <c r="F536" s="750" t="s">
        <v>591</v>
      </c>
      <c r="G536" s="749" t="s">
        <v>592</v>
      </c>
      <c r="H536" s="749">
        <v>109847</v>
      </c>
      <c r="I536" s="749">
        <v>9847</v>
      </c>
      <c r="J536" s="749" t="s">
        <v>1483</v>
      </c>
      <c r="K536" s="749" t="s">
        <v>1484</v>
      </c>
      <c r="L536" s="752">
        <v>40.924999999999997</v>
      </c>
      <c r="M536" s="752">
        <v>4</v>
      </c>
      <c r="N536" s="753">
        <v>163.69999999999999</v>
      </c>
    </row>
    <row r="537" spans="1:14" ht="14.45" customHeight="1" x14ac:dyDescent="0.2">
      <c r="A537" s="747" t="s">
        <v>567</v>
      </c>
      <c r="B537" s="748" t="s">
        <v>568</v>
      </c>
      <c r="C537" s="749" t="s">
        <v>580</v>
      </c>
      <c r="D537" s="750" t="s">
        <v>581</v>
      </c>
      <c r="E537" s="751">
        <v>50113001</v>
      </c>
      <c r="F537" s="750" t="s">
        <v>591</v>
      </c>
      <c r="G537" s="749" t="s">
        <v>592</v>
      </c>
      <c r="H537" s="749">
        <v>210402</v>
      </c>
      <c r="I537" s="749">
        <v>210402</v>
      </c>
      <c r="J537" s="749" t="s">
        <v>1485</v>
      </c>
      <c r="K537" s="749" t="s">
        <v>1486</v>
      </c>
      <c r="L537" s="752">
        <v>933.99000000000012</v>
      </c>
      <c r="M537" s="752">
        <v>2</v>
      </c>
      <c r="N537" s="753">
        <v>1867.9800000000002</v>
      </c>
    </row>
    <row r="538" spans="1:14" ht="14.45" customHeight="1" x14ac:dyDescent="0.2">
      <c r="A538" s="747" t="s">
        <v>567</v>
      </c>
      <c r="B538" s="748" t="s">
        <v>568</v>
      </c>
      <c r="C538" s="749" t="s">
        <v>580</v>
      </c>
      <c r="D538" s="750" t="s">
        <v>581</v>
      </c>
      <c r="E538" s="751">
        <v>50113001</v>
      </c>
      <c r="F538" s="750" t="s">
        <v>591</v>
      </c>
      <c r="G538" s="749" t="s">
        <v>592</v>
      </c>
      <c r="H538" s="749">
        <v>128786</v>
      </c>
      <c r="I538" s="749">
        <v>28786</v>
      </c>
      <c r="J538" s="749" t="s">
        <v>1487</v>
      </c>
      <c r="K538" s="749" t="s">
        <v>1375</v>
      </c>
      <c r="L538" s="752">
        <v>239.71999999999994</v>
      </c>
      <c r="M538" s="752">
        <v>2</v>
      </c>
      <c r="N538" s="753">
        <v>479.43999999999988</v>
      </c>
    </row>
    <row r="539" spans="1:14" ht="14.45" customHeight="1" x14ac:dyDescent="0.2">
      <c r="A539" s="747" t="s">
        <v>567</v>
      </c>
      <c r="B539" s="748" t="s">
        <v>568</v>
      </c>
      <c r="C539" s="749" t="s">
        <v>580</v>
      </c>
      <c r="D539" s="750" t="s">
        <v>581</v>
      </c>
      <c r="E539" s="751">
        <v>50113001</v>
      </c>
      <c r="F539" s="750" t="s">
        <v>591</v>
      </c>
      <c r="G539" s="749" t="s">
        <v>592</v>
      </c>
      <c r="H539" s="749">
        <v>168447</v>
      </c>
      <c r="I539" s="749">
        <v>168447</v>
      </c>
      <c r="J539" s="749" t="s">
        <v>1488</v>
      </c>
      <c r="K539" s="749" t="s">
        <v>763</v>
      </c>
      <c r="L539" s="752">
        <v>748.35</v>
      </c>
      <c r="M539" s="752">
        <v>9</v>
      </c>
      <c r="N539" s="753">
        <v>6735.1500000000005</v>
      </c>
    </row>
    <row r="540" spans="1:14" ht="14.45" customHeight="1" x14ac:dyDescent="0.2">
      <c r="A540" s="747" t="s">
        <v>567</v>
      </c>
      <c r="B540" s="748" t="s">
        <v>568</v>
      </c>
      <c r="C540" s="749" t="s">
        <v>580</v>
      </c>
      <c r="D540" s="750" t="s">
        <v>581</v>
      </c>
      <c r="E540" s="751">
        <v>50113001</v>
      </c>
      <c r="F540" s="750" t="s">
        <v>591</v>
      </c>
      <c r="G540" s="749" t="s">
        <v>592</v>
      </c>
      <c r="H540" s="749">
        <v>132090</v>
      </c>
      <c r="I540" s="749">
        <v>32090</v>
      </c>
      <c r="J540" s="749" t="s">
        <v>1489</v>
      </c>
      <c r="K540" s="749" t="s">
        <v>1490</v>
      </c>
      <c r="L540" s="752">
        <v>27.393181818181823</v>
      </c>
      <c r="M540" s="752">
        <v>22</v>
      </c>
      <c r="N540" s="753">
        <v>602.65000000000009</v>
      </c>
    </row>
    <row r="541" spans="1:14" ht="14.45" customHeight="1" x14ac:dyDescent="0.2">
      <c r="A541" s="747" t="s">
        <v>567</v>
      </c>
      <c r="B541" s="748" t="s">
        <v>568</v>
      </c>
      <c r="C541" s="749" t="s">
        <v>580</v>
      </c>
      <c r="D541" s="750" t="s">
        <v>581</v>
      </c>
      <c r="E541" s="751">
        <v>50113001</v>
      </c>
      <c r="F541" s="750" t="s">
        <v>591</v>
      </c>
      <c r="G541" s="749" t="s">
        <v>592</v>
      </c>
      <c r="H541" s="749">
        <v>230433</v>
      </c>
      <c r="I541" s="749">
        <v>230433</v>
      </c>
      <c r="J541" s="749" t="s">
        <v>1491</v>
      </c>
      <c r="K541" s="749" t="s">
        <v>1492</v>
      </c>
      <c r="L541" s="752">
        <v>44.810000000000009</v>
      </c>
      <c r="M541" s="752">
        <v>3</v>
      </c>
      <c r="N541" s="753">
        <v>134.43000000000004</v>
      </c>
    </row>
    <row r="542" spans="1:14" ht="14.45" customHeight="1" x14ac:dyDescent="0.2">
      <c r="A542" s="747" t="s">
        <v>567</v>
      </c>
      <c r="B542" s="748" t="s">
        <v>568</v>
      </c>
      <c r="C542" s="749" t="s">
        <v>580</v>
      </c>
      <c r="D542" s="750" t="s">
        <v>581</v>
      </c>
      <c r="E542" s="751">
        <v>50113001</v>
      </c>
      <c r="F542" s="750" t="s">
        <v>591</v>
      </c>
      <c r="G542" s="749" t="s">
        <v>592</v>
      </c>
      <c r="H542" s="749">
        <v>230435</v>
      </c>
      <c r="I542" s="749">
        <v>230435</v>
      </c>
      <c r="J542" s="749" t="s">
        <v>1491</v>
      </c>
      <c r="K542" s="749" t="s">
        <v>1493</v>
      </c>
      <c r="L542" s="752">
        <v>85.183333333333323</v>
      </c>
      <c r="M542" s="752">
        <v>6</v>
      </c>
      <c r="N542" s="753">
        <v>511.09999999999997</v>
      </c>
    </row>
    <row r="543" spans="1:14" ht="14.45" customHeight="1" x14ac:dyDescent="0.2">
      <c r="A543" s="747" t="s">
        <v>567</v>
      </c>
      <c r="B543" s="748" t="s">
        <v>568</v>
      </c>
      <c r="C543" s="749" t="s">
        <v>580</v>
      </c>
      <c r="D543" s="750" t="s">
        <v>581</v>
      </c>
      <c r="E543" s="751">
        <v>50113001</v>
      </c>
      <c r="F543" s="750" t="s">
        <v>591</v>
      </c>
      <c r="G543" s="749" t="s">
        <v>592</v>
      </c>
      <c r="H543" s="749">
        <v>159673</v>
      </c>
      <c r="I543" s="749">
        <v>59673</v>
      </c>
      <c r="J543" s="749" t="s">
        <v>1494</v>
      </c>
      <c r="K543" s="749" t="s">
        <v>1495</v>
      </c>
      <c r="L543" s="752">
        <v>71.450000000000017</v>
      </c>
      <c r="M543" s="752">
        <v>1</v>
      </c>
      <c r="N543" s="753">
        <v>71.450000000000017</v>
      </c>
    </row>
    <row r="544" spans="1:14" ht="14.45" customHeight="1" x14ac:dyDescent="0.2">
      <c r="A544" s="747" t="s">
        <v>567</v>
      </c>
      <c r="B544" s="748" t="s">
        <v>568</v>
      </c>
      <c r="C544" s="749" t="s">
        <v>580</v>
      </c>
      <c r="D544" s="750" t="s">
        <v>581</v>
      </c>
      <c r="E544" s="751">
        <v>50113001</v>
      </c>
      <c r="F544" s="750" t="s">
        <v>591</v>
      </c>
      <c r="G544" s="749" t="s">
        <v>592</v>
      </c>
      <c r="H544" s="749">
        <v>230438</v>
      </c>
      <c r="I544" s="749">
        <v>230438</v>
      </c>
      <c r="J544" s="749" t="s">
        <v>1494</v>
      </c>
      <c r="K544" s="749" t="s">
        <v>1495</v>
      </c>
      <c r="L544" s="752">
        <v>116.58999999999999</v>
      </c>
      <c r="M544" s="752">
        <v>2</v>
      </c>
      <c r="N544" s="753">
        <v>233.17999999999998</v>
      </c>
    </row>
    <row r="545" spans="1:14" ht="14.45" customHeight="1" x14ac:dyDescent="0.2">
      <c r="A545" s="747" t="s">
        <v>567</v>
      </c>
      <c r="B545" s="748" t="s">
        <v>568</v>
      </c>
      <c r="C545" s="749" t="s">
        <v>580</v>
      </c>
      <c r="D545" s="750" t="s">
        <v>581</v>
      </c>
      <c r="E545" s="751">
        <v>50113001</v>
      </c>
      <c r="F545" s="750" t="s">
        <v>591</v>
      </c>
      <c r="G545" s="749" t="s">
        <v>592</v>
      </c>
      <c r="H545" s="749">
        <v>159672</v>
      </c>
      <c r="I545" s="749">
        <v>59672</v>
      </c>
      <c r="J545" s="749" t="s">
        <v>1494</v>
      </c>
      <c r="K545" s="749" t="s">
        <v>1496</v>
      </c>
      <c r="L545" s="752">
        <v>47.069999999999993</v>
      </c>
      <c r="M545" s="752">
        <v>1</v>
      </c>
      <c r="N545" s="753">
        <v>47.069999999999993</v>
      </c>
    </row>
    <row r="546" spans="1:14" ht="14.45" customHeight="1" x14ac:dyDescent="0.2">
      <c r="A546" s="747" t="s">
        <v>567</v>
      </c>
      <c r="B546" s="748" t="s">
        <v>568</v>
      </c>
      <c r="C546" s="749" t="s">
        <v>580</v>
      </c>
      <c r="D546" s="750" t="s">
        <v>581</v>
      </c>
      <c r="E546" s="751">
        <v>50113001</v>
      </c>
      <c r="F546" s="750" t="s">
        <v>591</v>
      </c>
      <c r="G546" s="749" t="s">
        <v>592</v>
      </c>
      <c r="H546" s="749">
        <v>230441</v>
      </c>
      <c r="I546" s="749">
        <v>230441</v>
      </c>
      <c r="J546" s="749" t="s">
        <v>1497</v>
      </c>
      <c r="K546" s="749" t="s">
        <v>648</v>
      </c>
      <c r="L546" s="752">
        <v>60.32</v>
      </c>
      <c r="M546" s="752">
        <v>2</v>
      </c>
      <c r="N546" s="753">
        <v>120.64</v>
      </c>
    </row>
    <row r="547" spans="1:14" ht="14.45" customHeight="1" x14ac:dyDescent="0.2">
      <c r="A547" s="747" t="s">
        <v>567</v>
      </c>
      <c r="B547" s="748" t="s">
        <v>568</v>
      </c>
      <c r="C547" s="749" t="s">
        <v>580</v>
      </c>
      <c r="D547" s="750" t="s">
        <v>581</v>
      </c>
      <c r="E547" s="751">
        <v>50113001</v>
      </c>
      <c r="F547" s="750" t="s">
        <v>591</v>
      </c>
      <c r="G547" s="749" t="s">
        <v>599</v>
      </c>
      <c r="H547" s="749">
        <v>142761</v>
      </c>
      <c r="I547" s="749">
        <v>42761</v>
      </c>
      <c r="J547" s="749" t="s">
        <v>1498</v>
      </c>
      <c r="K547" s="749" t="s">
        <v>1499</v>
      </c>
      <c r="L547" s="752">
        <v>1227.8399999999999</v>
      </c>
      <c r="M547" s="752">
        <v>1</v>
      </c>
      <c r="N547" s="753">
        <v>1227.8399999999999</v>
      </c>
    </row>
    <row r="548" spans="1:14" ht="14.45" customHeight="1" x14ac:dyDescent="0.2">
      <c r="A548" s="747" t="s">
        <v>567</v>
      </c>
      <c r="B548" s="748" t="s">
        <v>568</v>
      </c>
      <c r="C548" s="749" t="s">
        <v>580</v>
      </c>
      <c r="D548" s="750" t="s">
        <v>581</v>
      </c>
      <c r="E548" s="751">
        <v>50113001</v>
      </c>
      <c r="F548" s="750" t="s">
        <v>591</v>
      </c>
      <c r="G548" s="749" t="s">
        <v>592</v>
      </c>
      <c r="H548" s="749">
        <v>150118</v>
      </c>
      <c r="I548" s="749">
        <v>50118</v>
      </c>
      <c r="J548" s="749" t="s">
        <v>1500</v>
      </c>
      <c r="K548" s="749" t="s">
        <v>1501</v>
      </c>
      <c r="L548" s="752">
        <v>98.449999999999989</v>
      </c>
      <c r="M548" s="752">
        <v>3</v>
      </c>
      <c r="N548" s="753">
        <v>295.34999999999997</v>
      </c>
    </row>
    <row r="549" spans="1:14" ht="14.45" customHeight="1" x14ac:dyDescent="0.2">
      <c r="A549" s="747" t="s">
        <v>567</v>
      </c>
      <c r="B549" s="748" t="s">
        <v>568</v>
      </c>
      <c r="C549" s="749" t="s">
        <v>580</v>
      </c>
      <c r="D549" s="750" t="s">
        <v>581</v>
      </c>
      <c r="E549" s="751">
        <v>50113001</v>
      </c>
      <c r="F549" s="750" t="s">
        <v>591</v>
      </c>
      <c r="G549" s="749" t="s">
        <v>592</v>
      </c>
      <c r="H549" s="749">
        <v>150117</v>
      </c>
      <c r="I549" s="749">
        <v>50117</v>
      </c>
      <c r="J549" s="749" t="s">
        <v>1502</v>
      </c>
      <c r="K549" s="749" t="s">
        <v>1501</v>
      </c>
      <c r="L549" s="752">
        <v>158.22</v>
      </c>
      <c r="M549" s="752">
        <v>1</v>
      </c>
      <c r="N549" s="753">
        <v>158.22</v>
      </c>
    </row>
    <row r="550" spans="1:14" ht="14.45" customHeight="1" x14ac:dyDescent="0.2">
      <c r="A550" s="747" t="s">
        <v>567</v>
      </c>
      <c r="B550" s="748" t="s">
        <v>568</v>
      </c>
      <c r="C550" s="749" t="s">
        <v>580</v>
      </c>
      <c r="D550" s="750" t="s">
        <v>581</v>
      </c>
      <c r="E550" s="751">
        <v>50113001</v>
      </c>
      <c r="F550" s="750" t="s">
        <v>591</v>
      </c>
      <c r="G550" s="749" t="s">
        <v>592</v>
      </c>
      <c r="H550" s="749">
        <v>190975</v>
      </c>
      <c r="I550" s="749">
        <v>190975</v>
      </c>
      <c r="J550" s="749" t="s">
        <v>1503</v>
      </c>
      <c r="K550" s="749" t="s">
        <v>737</v>
      </c>
      <c r="L550" s="752">
        <v>640.02</v>
      </c>
      <c r="M550" s="752">
        <v>1</v>
      </c>
      <c r="N550" s="753">
        <v>640.02</v>
      </c>
    </row>
    <row r="551" spans="1:14" ht="14.45" customHeight="1" x14ac:dyDescent="0.2">
      <c r="A551" s="747" t="s">
        <v>567</v>
      </c>
      <c r="B551" s="748" t="s">
        <v>568</v>
      </c>
      <c r="C551" s="749" t="s">
        <v>580</v>
      </c>
      <c r="D551" s="750" t="s">
        <v>581</v>
      </c>
      <c r="E551" s="751">
        <v>50113001</v>
      </c>
      <c r="F551" s="750" t="s">
        <v>591</v>
      </c>
      <c r="G551" s="749" t="s">
        <v>592</v>
      </c>
      <c r="H551" s="749">
        <v>190958</v>
      </c>
      <c r="I551" s="749">
        <v>190958</v>
      </c>
      <c r="J551" s="749" t="s">
        <v>1504</v>
      </c>
      <c r="K551" s="749" t="s">
        <v>836</v>
      </c>
      <c r="L551" s="752">
        <v>140.72000000000003</v>
      </c>
      <c r="M551" s="752">
        <v>1</v>
      </c>
      <c r="N551" s="753">
        <v>140.72000000000003</v>
      </c>
    </row>
    <row r="552" spans="1:14" ht="14.45" customHeight="1" x14ac:dyDescent="0.2">
      <c r="A552" s="747" t="s">
        <v>567</v>
      </c>
      <c r="B552" s="748" t="s">
        <v>568</v>
      </c>
      <c r="C552" s="749" t="s">
        <v>580</v>
      </c>
      <c r="D552" s="750" t="s">
        <v>581</v>
      </c>
      <c r="E552" s="751">
        <v>50113001</v>
      </c>
      <c r="F552" s="750" t="s">
        <v>591</v>
      </c>
      <c r="G552" s="749" t="s">
        <v>599</v>
      </c>
      <c r="H552" s="749">
        <v>56972</v>
      </c>
      <c r="I552" s="749">
        <v>56972</v>
      </c>
      <c r="J552" s="749" t="s">
        <v>1505</v>
      </c>
      <c r="K552" s="749" t="s">
        <v>1506</v>
      </c>
      <c r="L552" s="752">
        <v>14.766399999999999</v>
      </c>
      <c r="M552" s="752">
        <v>25</v>
      </c>
      <c r="N552" s="753">
        <v>369.15999999999997</v>
      </c>
    </row>
    <row r="553" spans="1:14" ht="14.45" customHeight="1" x14ac:dyDescent="0.2">
      <c r="A553" s="747" t="s">
        <v>567</v>
      </c>
      <c r="B553" s="748" t="s">
        <v>568</v>
      </c>
      <c r="C553" s="749" t="s">
        <v>580</v>
      </c>
      <c r="D553" s="750" t="s">
        <v>581</v>
      </c>
      <c r="E553" s="751">
        <v>50113001</v>
      </c>
      <c r="F553" s="750" t="s">
        <v>591</v>
      </c>
      <c r="G553" s="749" t="s">
        <v>599</v>
      </c>
      <c r="H553" s="749">
        <v>115864</v>
      </c>
      <c r="I553" s="749">
        <v>15864</v>
      </c>
      <c r="J553" s="749" t="s">
        <v>1507</v>
      </c>
      <c r="K553" s="749" t="s">
        <v>612</v>
      </c>
      <c r="L553" s="752">
        <v>60.370000000000012</v>
      </c>
      <c r="M553" s="752">
        <v>3</v>
      </c>
      <c r="N553" s="753">
        <v>181.11000000000004</v>
      </c>
    </row>
    <row r="554" spans="1:14" ht="14.45" customHeight="1" x14ac:dyDescent="0.2">
      <c r="A554" s="747" t="s">
        <v>567</v>
      </c>
      <c r="B554" s="748" t="s">
        <v>568</v>
      </c>
      <c r="C554" s="749" t="s">
        <v>580</v>
      </c>
      <c r="D554" s="750" t="s">
        <v>581</v>
      </c>
      <c r="E554" s="751">
        <v>50113001</v>
      </c>
      <c r="F554" s="750" t="s">
        <v>591</v>
      </c>
      <c r="G554" s="749" t="s">
        <v>599</v>
      </c>
      <c r="H554" s="749">
        <v>56976</v>
      </c>
      <c r="I554" s="749">
        <v>56976</v>
      </c>
      <c r="J554" s="749" t="s">
        <v>1508</v>
      </c>
      <c r="K554" s="749" t="s">
        <v>1509</v>
      </c>
      <c r="L554" s="752">
        <v>11.837857142857143</v>
      </c>
      <c r="M554" s="752">
        <v>14</v>
      </c>
      <c r="N554" s="753">
        <v>165.73</v>
      </c>
    </row>
    <row r="555" spans="1:14" ht="14.45" customHeight="1" x14ac:dyDescent="0.2">
      <c r="A555" s="747" t="s">
        <v>567</v>
      </c>
      <c r="B555" s="748" t="s">
        <v>568</v>
      </c>
      <c r="C555" s="749" t="s">
        <v>580</v>
      </c>
      <c r="D555" s="750" t="s">
        <v>581</v>
      </c>
      <c r="E555" s="751">
        <v>50113001</v>
      </c>
      <c r="F555" s="750" t="s">
        <v>591</v>
      </c>
      <c r="G555" s="749" t="s">
        <v>599</v>
      </c>
      <c r="H555" s="749">
        <v>156981</v>
      </c>
      <c r="I555" s="749">
        <v>56981</v>
      </c>
      <c r="J555" s="749" t="s">
        <v>1510</v>
      </c>
      <c r="K555" s="749" t="s">
        <v>1511</v>
      </c>
      <c r="L555" s="752">
        <v>30.179999999999996</v>
      </c>
      <c r="M555" s="752">
        <v>3</v>
      </c>
      <c r="N555" s="753">
        <v>90.539999999999992</v>
      </c>
    </row>
    <row r="556" spans="1:14" ht="14.45" customHeight="1" x14ac:dyDescent="0.2">
      <c r="A556" s="747" t="s">
        <v>567</v>
      </c>
      <c r="B556" s="748" t="s">
        <v>568</v>
      </c>
      <c r="C556" s="749" t="s">
        <v>580</v>
      </c>
      <c r="D556" s="750" t="s">
        <v>581</v>
      </c>
      <c r="E556" s="751">
        <v>50113001</v>
      </c>
      <c r="F556" s="750" t="s">
        <v>591</v>
      </c>
      <c r="G556" s="749" t="s">
        <v>599</v>
      </c>
      <c r="H556" s="749">
        <v>56983</v>
      </c>
      <c r="I556" s="749">
        <v>56983</v>
      </c>
      <c r="J556" s="749" t="s">
        <v>1512</v>
      </c>
      <c r="K556" s="749" t="s">
        <v>1513</v>
      </c>
      <c r="L556" s="752">
        <v>100.59999999999998</v>
      </c>
      <c r="M556" s="752">
        <v>3</v>
      </c>
      <c r="N556" s="753">
        <v>301.79999999999995</v>
      </c>
    </row>
    <row r="557" spans="1:14" ht="14.45" customHeight="1" x14ac:dyDescent="0.2">
      <c r="A557" s="747" t="s">
        <v>567</v>
      </c>
      <c r="B557" s="748" t="s">
        <v>568</v>
      </c>
      <c r="C557" s="749" t="s">
        <v>580</v>
      </c>
      <c r="D557" s="750" t="s">
        <v>581</v>
      </c>
      <c r="E557" s="751">
        <v>50113001</v>
      </c>
      <c r="F557" s="750" t="s">
        <v>591</v>
      </c>
      <c r="G557" s="749" t="s">
        <v>592</v>
      </c>
      <c r="H557" s="749">
        <v>146444</v>
      </c>
      <c r="I557" s="749">
        <v>46444</v>
      </c>
      <c r="J557" s="749" t="s">
        <v>1514</v>
      </c>
      <c r="K557" s="749" t="s">
        <v>1515</v>
      </c>
      <c r="L557" s="752">
        <v>349.76666666666671</v>
      </c>
      <c r="M557" s="752">
        <v>3</v>
      </c>
      <c r="N557" s="753">
        <v>1049.3000000000002</v>
      </c>
    </row>
    <row r="558" spans="1:14" ht="14.45" customHeight="1" x14ac:dyDescent="0.2">
      <c r="A558" s="747" t="s">
        <v>567</v>
      </c>
      <c r="B558" s="748" t="s">
        <v>568</v>
      </c>
      <c r="C558" s="749" t="s">
        <v>580</v>
      </c>
      <c r="D558" s="750" t="s">
        <v>581</v>
      </c>
      <c r="E558" s="751">
        <v>50113001</v>
      </c>
      <c r="F558" s="750" t="s">
        <v>591</v>
      </c>
      <c r="G558" s="749" t="s">
        <v>592</v>
      </c>
      <c r="H558" s="749">
        <v>154094</v>
      </c>
      <c r="I558" s="749">
        <v>54094</v>
      </c>
      <c r="J558" s="749" t="s">
        <v>1516</v>
      </c>
      <c r="K558" s="749" t="s">
        <v>1517</v>
      </c>
      <c r="L558" s="752">
        <v>111.31333333333335</v>
      </c>
      <c r="M558" s="752">
        <v>3</v>
      </c>
      <c r="N558" s="753">
        <v>333.94000000000005</v>
      </c>
    </row>
    <row r="559" spans="1:14" ht="14.45" customHeight="1" x14ac:dyDescent="0.2">
      <c r="A559" s="747" t="s">
        <v>567</v>
      </c>
      <c r="B559" s="748" t="s">
        <v>568</v>
      </c>
      <c r="C559" s="749" t="s">
        <v>580</v>
      </c>
      <c r="D559" s="750" t="s">
        <v>581</v>
      </c>
      <c r="E559" s="751">
        <v>50113001</v>
      </c>
      <c r="F559" s="750" t="s">
        <v>591</v>
      </c>
      <c r="G559" s="749" t="s">
        <v>592</v>
      </c>
      <c r="H559" s="749">
        <v>188157</v>
      </c>
      <c r="I559" s="749">
        <v>188157</v>
      </c>
      <c r="J559" s="749" t="s">
        <v>1518</v>
      </c>
      <c r="K559" s="749" t="s">
        <v>1519</v>
      </c>
      <c r="L559" s="752">
        <v>108.81999999999996</v>
      </c>
      <c r="M559" s="752">
        <v>2</v>
      </c>
      <c r="N559" s="753">
        <v>217.63999999999993</v>
      </c>
    </row>
    <row r="560" spans="1:14" ht="14.45" customHeight="1" x14ac:dyDescent="0.2">
      <c r="A560" s="747" t="s">
        <v>567</v>
      </c>
      <c r="B560" s="748" t="s">
        <v>568</v>
      </c>
      <c r="C560" s="749" t="s">
        <v>580</v>
      </c>
      <c r="D560" s="750" t="s">
        <v>581</v>
      </c>
      <c r="E560" s="751">
        <v>50113001</v>
      </c>
      <c r="F560" s="750" t="s">
        <v>591</v>
      </c>
      <c r="G560" s="749" t="s">
        <v>599</v>
      </c>
      <c r="H560" s="749">
        <v>138854</v>
      </c>
      <c r="I560" s="749">
        <v>138854</v>
      </c>
      <c r="J560" s="749" t="s">
        <v>1520</v>
      </c>
      <c r="K560" s="749" t="s">
        <v>1521</v>
      </c>
      <c r="L560" s="752">
        <v>422.83</v>
      </c>
      <c r="M560" s="752">
        <v>6</v>
      </c>
      <c r="N560" s="753">
        <v>2536.98</v>
      </c>
    </row>
    <row r="561" spans="1:14" ht="14.45" customHeight="1" x14ac:dyDescent="0.2">
      <c r="A561" s="747" t="s">
        <v>567</v>
      </c>
      <c r="B561" s="748" t="s">
        <v>568</v>
      </c>
      <c r="C561" s="749" t="s">
        <v>580</v>
      </c>
      <c r="D561" s="750" t="s">
        <v>581</v>
      </c>
      <c r="E561" s="751">
        <v>50113001</v>
      </c>
      <c r="F561" s="750" t="s">
        <v>591</v>
      </c>
      <c r="G561" s="749" t="s">
        <v>599</v>
      </c>
      <c r="H561" s="749">
        <v>174730</v>
      </c>
      <c r="I561" s="749">
        <v>174730</v>
      </c>
      <c r="J561" s="749" t="s">
        <v>1522</v>
      </c>
      <c r="K561" s="749" t="s">
        <v>1523</v>
      </c>
      <c r="L561" s="752">
        <v>1506.68</v>
      </c>
      <c r="M561" s="752">
        <v>2</v>
      </c>
      <c r="N561" s="753">
        <v>3013.36</v>
      </c>
    </row>
    <row r="562" spans="1:14" ht="14.45" customHeight="1" x14ac:dyDescent="0.2">
      <c r="A562" s="747" t="s">
        <v>567</v>
      </c>
      <c r="B562" s="748" t="s">
        <v>568</v>
      </c>
      <c r="C562" s="749" t="s">
        <v>580</v>
      </c>
      <c r="D562" s="750" t="s">
        <v>581</v>
      </c>
      <c r="E562" s="751">
        <v>50113001</v>
      </c>
      <c r="F562" s="750" t="s">
        <v>591</v>
      </c>
      <c r="G562" s="749" t="s">
        <v>599</v>
      </c>
      <c r="H562" s="749">
        <v>174681</v>
      </c>
      <c r="I562" s="749">
        <v>174681</v>
      </c>
      <c r="J562" s="749" t="s">
        <v>1524</v>
      </c>
      <c r="K562" s="749" t="s">
        <v>839</v>
      </c>
      <c r="L562" s="752">
        <v>169.44</v>
      </c>
      <c r="M562" s="752">
        <v>2</v>
      </c>
      <c r="N562" s="753">
        <v>338.88</v>
      </c>
    </row>
    <row r="563" spans="1:14" ht="14.45" customHeight="1" x14ac:dyDescent="0.2">
      <c r="A563" s="747" t="s">
        <v>567</v>
      </c>
      <c r="B563" s="748" t="s">
        <v>568</v>
      </c>
      <c r="C563" s="749" t="s">
        <v>580</v>
      </c>
      <c r="D563" s="750" t="s">
        <v>581</v>
      </c>
      <c r="E563" s="751">
        <v>50113001</v>
      </c>
      <c r="F563" s="750" t="s">
        <v>591</v>
      </c>
      <c r="G563" s="749" t="s">
        <v>599</v>
      </c>
      <c r="H563" s="749">
        <v>174700</v>
      </c>
      <c r="I563" s="749">
        <v>174700</v>
      </c>
      <c r="J563" s="749" t="s">
        <v>1525</v>
      </c>
      <c r="K563" s="749" t="s">
        <v>1526</v>
      </c>
      <c r="L563" s="752">
        <v>724.03000000000009</v>
      </c>
      <c r="M563" s="752">
        <v>1</v>
      </c>
      <c r="N563" s="753">
        <v>724.03000000000009</v>
      </c>
    </row>
    <row r="564" spans="1:14" ht="14.45" customHeight="1" x14ac:dyDescent="0.2">
      <c r="A564" s="747" t="s">
        <v>567</v>
      </c>
      <c r="B564" s="748" t="s">
        <v>568</v>
      </c>
      <c r="C564" s="749" t="s">
        <v>580</v>
      </c>
      <c r="D564" s="750" t="s">
        <v>581</v>
      </c>
      <c r="E564" s="751">
        <v>50113001</v>
      </c>
      <c r="F564" s="750" t="s">
        <v>591</v>
      </c>
      <c r="G564" s="749" t="s">
        <v>599</v>
      </c>
      <c r="H564" s="749">
        <v>150309</v>
      </c>
      <c r="I564" s="749">
        <v>50309</v>
      </c>
      <c r="J564" s="749" t="s">
        <v>1527</v>
      </c>
      <c r="K564" s="749" t="s">
        <v>644</v>
      </c>
      <c r="L564" s="752">
        <v>34.669999999999995</v>
      </c>
      <c r="M564" s="752">
        <v>3</v>
      </c>
      <c r="N564" s="753">
        <v>104.00999999999999</v>
      </c>
    </row>
    <row r="565" spans="1:14" ht="14.45" customHeight="1" x14ac:dyDescent="0.2">
      <c r="A565" s="747" t="s">
        <v>567</v>
      </c>
      <c r="B565" s="748" t="s">
        <v>568</v>
      </c>
      <c r="C565" s="749" t="s">
        <v>580</v>
      </c>
      <c r="D565" s="750" t="s">
        <v>581</v>
      </c>
      <c r="E565" s="751">
        <v>50113001</v>
      </c>
      <c r="F565" s="750" t="s">
        <v>591</v>
      </c>
      <c r="G565" s="749" t="s">
        <v>599</v>
      </c>
      <c r="H565" s="749">
        <v>150316</v>
      </c>
      <c r="I565" s="749">
        <v>50316</v>
      </c>
      <c r="J565" s="749" t="s">
        <v>1528</v>
      </c>
      <c r="K565" s="749" t="s">
        <v>610</v>
      </c>
      <c r="L565" s="752">
        <v>69.274285714285725</v>
      </c>
      <c r="M565" s="752">
        <v>14</v>
      </c>
      <c r="N565" s="753">
        <v>969.84000000000015</v>
      </c>
    </row>
    <row r="566" spans="1:14" ht="14.45" customHeight="1" x14ac:dyDescent="0.2">
      <c r="A566" s="747" t="s">
        <v>567</v>
      </c>
      <c r="B566" s="748" t="s">
        <v>568</v>
      </c>
      <c r="C566" s="749" t="s">
        <v>580</v>
      </c>
      <c r="D566" s="750" t="s">
        <v>581</v>
      </c>
      <c r="E566" s="751">
        <v>50113001</v>
      </c>
      <c r="F566" s="750" t="s">
        <v>591</v>
      </c>
      <c r="G566" s="749" t="s">
        <v>592</v>
      </c>
      <c r="H566" s="749">
        <v>148306</v>
      </c>
      <c r="I566" s="749">
        <v>148306</v>
      </c>
      <c r="J566" s="749" t="s">
        <v>1529</v>
      </c>
      <c r="K566" s="749" t="s">
        <v>1456</v>
      </c>
      <c r="L566" s="752">
        <v>106.64999999999998</v>
      </c>
      <c r="M566" s="752">
        <v>3</v>
      </c>
      <c r="N566" s="753">
        <v>319.94999999999993</v>
      </c>
    </row>
    <row r="567" spans="1:14" ht="14.45" customHeight="1" x14ac:dyDescent="0.2">
      <c r="A567" s="747" t="s">
        <v>567</v>
      </c>
      <c r="B567" s="748" t="s">
        <v>568</v>
      </c>
      <c r="C567" s="749" t="s">
        <v>580</v>
      </c>
      <c r="D567" s="750" t="s">
        <v>581</v>
      </c>
      <c r="E567" s="751">
        <v>50113001</v>
      </c>
      <c r="F567" s="750" t="s">
        <v>591</v>
      </c>
      <c r="G567" s="749" t="s">
        <v>599</v>
      </c>
      <c r="H567" s="749">
        <v>850551</v>
      </c>
      <c r="I567" s="749">
        <v>167859</v>
      </c>
      <c r="J567" s="749" t="s">
        <v>1530</v>
      </c>
      <c r="K567" s="749" t="s">
        <v>739</v>
      </c>
      <c r="L567" s="752">
        <v>176.91</v>
      </c>
      <c r="M567" s="752">
        <v>2</v>
      </c>
      <c r="N567" s="753">
        <v>353.82</v>
      </c>
    </row>
    <row r="568" spans="1:14" ht="14.45" customHeight="1" x14ac:dyDescent="0.2">
      <c r="A568" s="747" t="s">
        <v>567</v>
      </c>
      <c r="B568" s="748" t="s">
        <v>568</v>
      </c>
      <c r="C568" s="749" t="s">
        <v>580</v>
      </c>
      <c r="D568" s="750" t="s">
        <v>581</v>
      </c>
      <c r="E568" s="751">
        <v>50113001</v>
      </c>
      <c r="F568" s="750" t="s">
        <v>591</v>
      </c>
      <c r="G568" s="749" t="s">
        <v>599</v>
      </c>
      <c r="H568" s="749">
        <v>850552</v>
      </c>
      <c r="I568" s="749">
        <v>167852</v>
      </c>
      <c r="J568" s="749" t="s">
        <v>1531</v>
      </c>
      <c r="K568" s="749" t="s">
        <v>739</v>
      </c>
      <c r="L568" s="752">
        <v>148.97999999999996</v>
      </c>
      <c r="M568" s="752">
        <v>3</v>
      </c>
      <c r="N568" s="753">
        <v>446.93999999999988</v>
      </c>
    </row>
    <row r="569" spans="1:14" ht="14.45" customHeight="1" x14ac:dyDescent="0.2">
      <c r="A569" s="747" t="s">
        <v>567</v>
      </c>
      <c r="B569" s="748" t="s">
        <v>568</v>
      </c>
      <c r="C569" s="749" t="s">
        <v>580</v>
      </c>
      <c r="D569" s="750" t="s">
        <v>581</v>
      </c>
      <c r="E569" s="751">
        <v>50113001</v>
      </c>
      <c r="F569" s="750" t="s">
        <v>591</v>
      </c>
      <c r="G569" s="749" t="s">
        <v>592</v>
      </c>
      <c r="H569" s="749">
        <v>844735</v>
      </c>
      <c r="I569" s="749">
        <v>115527</v>
      </c>
      <c r="J569" s="749" t="s">
        <v>1532</v>
      </c>
      <c r="K569" s="749" t="s">
        <v>1533</v>
      </c>
      <c r="L569" s="752">
        <v>251.38</v>
      </c>
      <c r="M569" s="752">
        <v>1</v>
      </c>
      <c r="N569" s="753">
        <v>251.38</v>
      </c>
    </row>
    <row r="570" spans="1:14" ht="14.45" customHeight="1" x14ac:dyDescent="0.2">
      <c r="A570" s="747" t="s">
        <v>567</v>
      </c>
      <c r="B570" s="748" t="s">
        <v>568</v>
      </c>
      <c r="C570" s="749" t="s">
        <v>580</v>
      </c>
      <c r="D570" s="750" t="s">
        <v>581</v>
      </c>
      <c r="E570" s="751">
        <v>50113001</v>
      </c>
      <c r="F570" s="750" t="s">
        <v>591</v>
      </c>
      <c r="G570" s="749" t="s">
        <v>592</v>
      </c>
      <c r="H570" s="749">
        <v>197782</v>
      </c>
      <c r="I570" s="749">
        <v>197782</v>
      </c>
      <c r="J570" s="749" t="s">
        <v>1534</v>
      </c>
      <c r="K570" s="749" t="s">
        <v>1535</v>
      </c>
      <c r="L570" s="752">
        <v>383.56999999999994</v>
      </c>
      <c r="M570" s="752">
        <v>1</v>
      </c>
      <c r="N570" s="753">
        <v>383.56999999999994</v>
      </c>
    </row>
    <row r="571" spans="1:14" ht="14.45" customHeight="1" x14ac:dyDescent="0.2">
      <c r="A571" s="747" t="s">
        <v>567</v>
      </c>
      <c r="B571" s="748" t="s">
        <v>568</v>
      </c>
      <c r="C571" s="749" t="s">
        <v>580</v>
      </c>
      <c r="D571" s="750" t="s">
        <v>581</v>
      </c>
      <c r="E571" s="751">
        <v>50113001</v>
      </c>
      <c r="F571" s="750" t="s">
        <v>591</v>
      </c>
      <c r="G571" s="749" t="s">
        <v>592</v>
      </c>
      <c r="H571" s="749">
        <v>197787</v>
      </c>
      <c r="I571" s="749">
        <v>197787</v>
      </c>
      <c r="J571" s="749" t="s">
        <v>1534</v>
      </c>
      <c r="K571" s="749" t="s">
        <v>1536</v>
      </c>
      <c r="L571" s="752">
        <v>1285.0500000000002</v>
      </c>
      <c r="M571" s="752">
        <v>1</v>
      </c>
      <c r="N571" s="753">
        <v>1285.0500000000002</v>
      </c>
    </row>
    <row r="572" spans="1:14" ht="14.45" customHeight="1" x14ac:dyDescent="0.2">
      <c r="A572" s="747" t="s">
        <v>567</v>
      </c>
      <c r="B572" s="748" t="s">
        <v>568</v>
      </c>
      <c r="C572" s="749" t="s">
        <v>580</v>
      </c>
      <c r="D572" s="750" t="s">
        <v>581</v>
      </c>
      <c r="E572" s="751">
        <v>50113001</v>
      </c>
      <c r="F572" s="750" t="s">
        <v>591</v>
      </c>
      <c r="G572" s="749" t="s">
        <v>592</v>
      </c>
      <c r="H572" s="749">
        <v>197864</v>
      </c>
      <c r="I572" s="749">
        <v>97864</v>
      </c>
      <c r="J572" s="749" t="s">
        <v>1537</v>
      </c>
      <c r="K572" s="749" t="s">
        <v>1538</v>
      </c>
      <c r="L572" s="752">
        <v>300.39111111111106</v>
      </c>
      <c r="M572" s="752">
        <v>9</v>
      </c>
      <c r="N572" s="753">
        <v>2703.5199999999995</v>
      </c>
    </row>
    <row r="573" spans="1:14" ht="14.45" customHeight="1" x14ac:dyDescent="0.2">
      <c r="A573" s="747" t="s">
        <v>567</v>
      </c>
      <c r="B573" s="748" t="s">
        <v>568</v>
      </c>
      <c r="C573" s="749" t="s">
        <v>580</v>
      </c>
      <c r="D573" s="750" t="s">
        <v>581</v>
      </c>
      <c r="E573" s="751">
        <v>50113001</v>
      </c>
      <c r="F573" s="750" t="s">
        <v>591</v>
      </c>
      <c r="G573" s="749" t="s">
        <v>592</v>
      </c>
      <c r="H573" s="749">
        <v>849535</v>
      </c>
      <c r="I573" s="749">
        <v>134292</v>
      </c>
      <c r="J573" s="749" t="s">
        <v>1539</v>
      </c>
      <c r="K573" s="749" t="s">
        <v>1540</v>
      </c>
      <c r="L573" s="752">
        <v>166.61</v>
      </c>
      <c r="M573" s="752">
        <v>1</v>
      </c>
      <c r="N573" s="753">
        <v>166.61</v>
      </c>
    </row>
    <row r="574" spans="1:14" ht="14.45" customHeight="1" x14ac:dyDescent="0.2">
      <c r="A574" s="747" t="s">
        <v>567</v>
      </c>
      <c r="B574" s="748" t="s">
        <v>568</v>
      </c>
      <c r="C574" s="749" t="s">
        <v>580</v>
      </c>
      <c r="D574" s="750" t="s">
        <v>581</v>
      </c>
      <c r="E574" s="751">
        <v>50113001</v>
      </c>
      <c r="F574" s="750" t="s">
        <v>591</v>
      </c>
      <c r="G574" s="749" t="s">
        <v>592</v>
      </c>
      <c r="H574" s="749">
        <v>849320</v>
      </c>
      <c r="I574" s="749">
        <v>134270</v>
      </c>
      <c r="J574" s="749" t="s">
        <v>1541</v>
      </c>
      <c r="K574" s="749" t="s">
        <v>1540</v>
      </c>
      <c r="L574" s="752">
        <v>121.33</v>
      </c>
      <c r="M574" s="752">
        <v>1</v>
      </c>
      <c r="N574" s="753">
        <v>121.33</v>
      </c>
    </row>
    <row r="575" spans="1:14" ht="14.45" customHeight="1" x14ac:dyDescent="0.2">
      <c r="A575" s="747" t="s">
        <v>567</v>
      </c>
      <c r="B575" s="748" t="s">
        <v>568</v>
      </c>
      <c r="C575" s="749" t="s">
        <v>580</v>
      </c>
      <c r="D575" s="750" t="s">
        <v>581</v>
      </c>
      <c r="E575" s="751">
        <v>50113001</v>
      </c>
      <c r="F575" s="750" t="s">
        <v>591</v>
      </c>
      <c r="G575" s="749" t="s">
        <v>599</v>
      </c>
      <c r="H575" s="749">
        <v>47465</v>
      </c>
      <c r="I575" s="749">
        <v>47465</v>
      </c>
      <c r="J575" s="749" t="s">
        <v>1542</v>
      </c>
      <c r="K575" s="749" t="s">
        <v>1543</v>
      </c>
      <c r="L575" s="752">
        <v>158.30600000000001</v>
      </c>
      <c r="M575" s="752">
        <v>5</v>
      </c>
      <c r="N575" s="753">
        <v>791.53000000000009</v>
      </c>
    </row>
    <row r="576" spans="1:14" ht="14.45" customHeight="1" x14ac:dyDescent="0.2">
      <c r="A576" s="747" t="s">
        <v>567</v>
      </c>
      <c r="B576" s="748" t="s">
        <v>568</v>
      </c>
      <c r="C576" s="749" t="s">
        <v>580</v>
      </c>
      <c r="D576" s="750" t="s">
        <v>581</v>
      </c>
      <c r="E576" s="751">
        <v>50113001</v>
      </c>
      <c r="F576" s="750" t="s">
        <v>591</v>
      </c>
      <c r="G576" s="749" t="s">
        <v>599</v>
      </c>
      <c r="H576" s="749">
        <v>214628</v>
      </c>
      <c r="I576" s="749">
        <v>214628</v>
      </c>
      <c r="J576" s="749" t="s">
        <v>1544</v>
      </c>
      <c r="K576" s="749" t="s">
        <v>1545</v>
      </c>
      <c r="L576" s="752">
        <v>71.799999999999983</v>
      </c>
      <c r="M576" s="752">
        <v>1</v>
      </c>
      <c r="N576" s="753">
        <v>71.799999999999983</v>
      </c>
    </row>
    <row r="577" spans="1:14" ht="14.45" customHeight="1" x14ac:dyDescent="0.2">
      <c r="A577" s="747" t="s">
        <v>567</v>
      </c>
      <c r="B577" s="748" t="s">
        <v>568</v>
      </c>
      <c r="C577" s="749" t="s">
        <v>580</v>
      </c>
      <c r="D577" s="750" t="s">
        <v>581</v>
      </c>
      <c r="E577" s="751">
        <v>50113001</v>
      </c>
      <c r="F577" s="750" t="s">
        <v>591</v>
      </c>
      <c r="G577" s="749" t="s">
        <v>599</v>
      </c>
      <c r="H577" s="749">
        <v>115551</v>
      </c>
      <c r="I577" s="749">
        <v>115551</v>
      </c>
      <c r="J577" s="749" t="s">
        <v>1546</v>
      </c>
      <c r="K577" s="749" t="s">
        <v>1547</v>
      </c>
      <c r="L577" s="752">
        <v>71.13</v>
      </c>
      <c r="M577" s="752">
        <v>1</v>
      </c>
      <c r="N577" s="753">
        <v>71.13</v>
      </c>
    </row>
    <row r="578" spans="1:14" ht="14.45" customHeight="1" x14ac:dyDescent="0.2">
      <c r="A578" s="747" t="s">
        <v>567</v>
      </c>
      <c r="B578" s="748" t="s">
        <v>568</v>
      </c>
      <c r="C578" s="749" t="s">
        <v>580</v>
      </c>
      <c r="D578" s="750" t="s">
        <v>581</v>
      </c>
      <c r="E578" s="751">
        <v>50113001</v>
      </c>
      <c r="F578" s="750" t="s">
        <v>591</v>
      </c>
      <c r="G578" s="749" t="s">
        <v>599</v>
      </c>
      <c r="H578" s="749">
        <v>131934</v>
      </c>
      <c r="I578" s="749">
        <v>31934</v>
      </c>
      <c r="J578" s="749" t="s">
        <v>1548</v>
      </c>
      <c r="K578" s="749" t="s">
        <v>1549</v>
      </c>
      <c r="L578" s="752">
        <v>49.812000000000012</v>
      </c>
      <c r="M578" s="752">
        <v>5</v>
      </c>
      <c r="N578" s="753">
        <v>249.06000000000006</v>
      </c>
    </row>
    <row r="579" spans="1:14" ht="14.45" customHeight="1" x14ac:dyDescent="0.2">
      <c r="A579" s="747" t="s">
        <v>567</v>
      </c>
      <c r="B579" s="748" t="s">
        <v>568</v>
      </c>
      <c r="C579" s="749" t="s">
        <v>580</v>
      </c>
      <c r="D579" s="750" t="s">
        <v>581</v>
      </c>
      <c r="E579" s="751">
        <v>50113001</v>
      </c>
      <c r="F579" s="750" t="s">
        <v>591</v>
      </c>
      <c r="G579" s="749" t="s">
        <v>592</v>
      </c>
      <c r="H579" s="749">
        <v>202790</v>
      </c>
      <c r="I579" s="749">
        <v>202790</v>
      </c>
      <c r="J579" s="749" t="s">
        <v>1550</v>
      </c>
      <c r="K579" s="749" t="s">
        <v>1551</v>
      </c>
      <c r="L579" s="752">
        <v>116.46999999999998</v>
      </c>
      <c r="M579" s="752">
        <v>3</v>
      </c>
      <c r="N579" s="753">
        <v>349.40999999999997</v>
      </c>
    </row>
    <row r="580" spans="1:14" ht="14.45" customHeight="1" x14ac:dyDescent="0.2">
      <c r="A580" s="747" t="s">
        <v>567</v>
      </c>
      <c r="B580" s="748" t="s">
        <v>568</v>
      </c>
      <c r="C580" s="749" t="s">
        <v>580</v>
      </c>
      <c r="D580" s="750" t="s">
        <v>581</v>
      </c>
      <c r="E580" s="751">
        <v>50113001</v>
      </c>
      <c r="F580" s="750" t="s">
        <v>591</v>
      </c>
      <c r="G580" s="749" t="s">
        <v>592</v>
      </c>
      <c r="H580" s="749">
        <v>202789</v>
      </c>
      <c r="I580" s="749">
        <v>202789</v>
      </c>
      <c r="J580" s="749" t="s">
        <v>1550</v>
      </c>
      <c r="K580" s="749" t="s">
        <v>1552</v>
      </c>
      <c r="L580" s="752">
        <v>73.173620689655166</v>
      </c>
      <c r="M580" s="752">
        <v>58</v>
      </c>
      <c r="N580" s="753">
        <v>4244.07</v>
      </c>
    </row>
    <row r="581" spans="1:14" ht="14.45" customHeight="1" x14ac:dyDescent="0.2">
      <c r="A581" s="747" t="s">
        <v>567</v>
      </c>
      <c r="B581" s="748" t="s">
        <v>568</v>
      </c>
      <c r="C581" s="749" t="s">
        <v>580</v>
      </c>
      <c r="D581" s="750" t="s">
        <v>581</v>
      </c>
      <c r="E581" s="751">
        <v>50113001</v>
      </c>
      <c r="F581" s="750" t="s">
        <v>591</v>
      </c>
      <c r="G581" s="749" t="s">
        <v>592</v>
      </c>
      <c r="H581" s="749">
        <v>103550</v>
      </c>
      <c r="I581" s="749">
        <v>3550</v>
      </c>
      <c r="J581" s="749" t="s">
        <v>1553</v>
      </c>
      <c r="K581" s="749" t="s">
        <v>1018</v>
      </c>
      <c r="L581" s="752">
        <v>39.832222222222228</v>
      </c>
      <c r="M581" s="752">
        <v>18</v>
      </c>
      <c r="N581" s="753">
        <v>716.98000000000013</v>
      </c>
    </row>
    <row r="582" spans="1:14" ht="14.45" customHeight="1" x14ac:dyDescent="0.2">
      <c r="A582" s="747" t="s">
        <v>567</v>
      </c>
      <c r="B582" s="748" t="s">
        <v>568</v>
      </c>
      <c r="C582" s="749" t="s">
        <v>580</v>
      </c>
      <c r="D582" s="750" t="s">
        <v>581</v>
      </c>
      <c r="E582" s="751">
        <v>50113001</v>
      </c>
      <c r="F582" s="750" t="s">
        <v>591</v>
      </c>
      <c r="G582" s="749" t="s">
        <v>592</v>
      </c>
      <c r="H582" s="749">
        <v>130434</v>
      </c>
      <c r="I582" s="749">
        <v>30434</v>
      </c>
      <c r="J582" s="749" t="s">
        <v>1553</v>
      </c>
      <c r="K582" s="749" t="s">
        <v>1554</v>
      </c>
      <c r="L582" s="752">
        <v>156.52500000000003</v>
      </c>
      <c r="M582" s="752">
        <v>6</v>
      </c>
      <c r="N582" s="753">
        <v>939.1500000000002</v>
      </c>
    </row>
    <row r="583" spans="1:14" ht="14.45" customHeight="1" x14ac:dyDescent="0.2">
      <c r="A583" s="747" t="s">
        <v>567</v>
      </c>
      <c r="B583" s="748" t="s">
        <v>568</v>
      </c>
      <c r="C583" s="749" t="s">
        <v>580</v>
      </c>
      <c r="D583" s="750" t="s">
        <v>581</v>
      </c>
      <c r="E583" s="751">
        <v>50113001</v>
      </c>
      <c r="F583" s="750" t="s">
        <v>591</v>
      </c>
      <c r="G583" s="749" t="s">
        <v>592</v>
      </c>
      <c r="H583" s="749">
        <v>146755</v>
      </c>
      <c r="I583" s="749">
        <v>46755</v>
      </c>
      <c r="J583" s="749" t="s">
        <v>1555</v>
      </c>
      <c r="K583" s="749" t="s">
        <v>1556</v>
      </c>
      <c r="L583" s="752">
        <v>83.66</v>
      </c>
      <c r="M583" s="752">
        <v>2</v>
      </c>
      <c r="N583" s="753">
        <v>167.32</v>
      </c>
    </row>
    <row r="584" spans="1:14" ht="14.45" customHeight="1" x14ac:dyDescent="0.2">
      <c r="A584" s="747" t="s">
        <v>567</v>
      </c>
      <c r="B584" s="748" t="s">
        <v>568</v>
      </c>
      <c r="C584" s="749" t="s">
        <v>580</v>
      </c>
      <c r="D584" s="750" t="s">
        <v>581</v>
      </c>
      <c r="E584" s="751">
        <v>50113001</v>
      </c>
      <c r="F584" s="750" t="s">
        <v>591</v>
      </c>
      <c r="G584" s="749" t="s">
        <v>592</v>
      </c>
      <c r="H584" s="749">
        <v>118287</v>
      </c>
      <c r="I584" s="749">
        <v>18287</v>
      </c>
      <c r="J584" s="749" t="s">
        <v>1557</v>
      </c>
      <c r="K584" s="749" t="s">
        <v>1392</v>
      </c>
      <c r="L584" s="752">
        <v>1423.14</v>
      </c>
      <c r="M584" s="752">
        <v>2</v>
      </c>
      <c r="N584" s="753">
        <v>2846.28</v>
      </c>
    </row>
    <row r="585" spans="1:14" ht="14.45" customHeight="1" x14ac:dyDescent="0.2">
      <c r="A585" s="747" t="s">
        <v>567</v>
      </c>
      <c r="B585" s="748" t="s">
        <v>568</v>
      </c>
      <c r="C585" s="749" t="s">
        <v>580</v>
      </c>
      <c r="D585" s="750" t="s">
        <v>581</v>
      </c>
      <c r="E585" s="751">
        <v>50113001</v>
      </c>
      <c r="F585" s="750" t="s">
        <v>591</v>
      </c>
      <c r="G585" s="749" t="s">
        <v>592</v>
      </c>
      <c r="H585" s="749">
        <v>118279</v>
      </c>
      <c r="I585" s="749">
        <v>18279</v>
      </c>
      <c r="J585" s="749" t="s">
        <v>1558</v>
      </c>
      <c r="K585" s="749" t="s">
        <v>709</v>
      </c>
      <c r="L585" s="752">
        <v>1241</v>
      </c>
      <c r="M585" s="752">
        <v>1</v>
      </c>
      <c r="N585" s="753">
        <v>1241</v>
      </c>
    </row>
    <row r="586" spans="1:14" ht="14.45" customHeight="1" x14ac:dyDescent="0.2">
      <c r="A586" s="747" t="s">
        <v>567</v>
      </c>
      <c r="B586" s="748" t="s">
        <v>568</v>
      </c>
      <c r="C586" s="749" t="s">
        <v>580</v>
      </c>
      <c r="D586" s="750" t="s">
        <v>581</v>
      </c>
      <c r="E586" s="751">
        <v>50113001</v>
      </c>
      <c r="F586" s="750" t="s">
        <v>591</v>
      </c>
      <c r="G586" s="749" t="s">
        <v>592</v>
      </c>
      <c r="H586" s="749">
        <v>225452</v>
      </c>
      <c r="I586" s="749">
        <v>225452</v>
      </c>
      <c r="J586" s="749" t="s">
        <v>1559</v>
      </c>
      <c r="K586" s="749" t="s">
        <v>1560</v>
      </c>
      <c r="L586" s="752">
        <v>510.2324999999999</v>
      </c>
      <c r="M586" s="752">
        <v>12</v>
      </c>
      <c r="N586" s="753">
        <v>6122.7899999999991</v>
      </c>
    </row>
    <row r="587" spans="1:14" ht="14.45" customHeight="1" x14ac:dyDescent="0.2">
      <c r="A587" s="747" t="s">
        <v>567</v>
      </c>
      <c r="B587" s="748" t="s">
        <v>568</v>
      </c>
      <c r="C587" s="749" t="s">
        <v>580</v>
      </c>
      <c r="D587" s="750" t="s">
        <v>581</v>
      </c>
      <c r="E587" s="751">
        <v>50113001</v>
      </c>
      <c r="F587" s="750" t="s">
        <v>591</v>
      </c>
      <c r="G587" s="749" t="s">
        <v>592</v>
      </c>
      <c r="H587" s="749">
        <v>184325</v>
      </c>
      <c r="I587" s="749">
        <v>84325</v>
      </c>
      <c r="J587" s="749" t="s">
        <v>1561</v>
      </c>
      <c r="K587" s="749" t="s">
        <v>1562</v>
      </c>
      <c r="L587" s="752">
        <v>76.740000000000023</v>
      </c>
      <c r="M587" s="752">
        <v>1</v>
      </c>
      <c r="N587" s="753">
        <v>76.740000000000023</v>
      </c>
    </row>
    <row r="588" spans="1:14" ht="14.45" customHeight="1" x14ac:dyDescent="0.2">
      <c r="A588" s="747" t="s">
        <v>567</v>
      </c>
      <c r="B588" s="748" t="s">
        <v>568</v>
      </c>
      <c r="C588" s="749" t="s">
        <v>580</v>
      </c>
      <c r="D588" s="750" t="s">
        <v>581</v>
      </c>
      <c r="E588" s="751">
        <v>50113001</v>
      </c>
      <c r="F588" s="750" t="s">
        <v>591</v>
      </c>
      <c r="G588" s="749" t="s">
        <v>592</v>
      </c>
      <c r="H588" s="749">
        <v>112023</v>
      </c>
      <c r="I588" s="749">
        <v>12023</v>
      </c>
      <c r="J588" s="749" t="s">
        <v>1563</v>
      </c>
      <c r="K588" s="749" t="s">
        <v>1564</v>
      </c>
      <c r="L588" s="752">
        <v>74.437997835497839</v>
      </c>
      <c r="M588" s="752">
        <v>20</v>
      </c>
      <c r="N588" s="753">
        <v>1488.7599567099569</v>
      </c>
    </row>
    <row r="589" spans="1:14" ht="14.45" customHeight="1" x14ac:dyDescent="0.2">
      <c r="A589" s="747" t="s">
        <v>567</v>
      </c>
      <c r="B589" s="748" t="s">
        <v>568</v>
      </c>
      <c r="C589" s="749" t="s">
        <v>580</v>
      </c>
      <c r="D589" s="750" t="s">
        <v>581</v>
      </c>
      <c r="E589" s="751">
        <v>50113001</v>
      </c>
      <c r="F589" s="750" t="s">
        <v>591</v>
      </c>
      <c r="G589" s="749" t="s">
        <v>592</v>
      </c>
      <c r="H589" s="749">
        <v>840155</v>
      </c>
      <c r="I589" s="749">
        <v>0</v>
      </c>
      <c r="J589" s="749" t="s">
        <v>1565</v>
      </c>
      <c r="K589" s="749" t="s">
        <v>569</v>
      </c>
      <c r="L589" s="752">
        <v>63.609999999999985</v>
      </c>
      <c r="M589" s="752">
        <v>2</v>
      </c>
      <c r="N589" s="753">
        <v>127.21999999999997</v>
      </c>
    </row>
    <row r="590" spans="1:14" ht="14.45" customHeight="1" x14ac:dyDescent="0.2">
      <c r="A590" s="747" t="s">
        <v>567</v>
      </c>
      <c r="B590" s="748" t="s">
        <v>568</v>
      </c>
      <c r="C590" s="749" t="s">
        <v>580</v>
      </c>
      <c r="D590" s="750" t="s">
        <v>581</v>
      </c>
      <c r="E590" s="751">
        <v>50113001</v>
      </c>
      <c r="F590" s="750" t="s">
        <v>591</v>
      </c>
      <c r="G590" s="749" t="s">
        <v>592</v>
      </c>
      <c r="H590" s="749">
        <v>840333</v>
      </c>
      <c r="I590" s="749">
        <v>0</v>
      </c>
      <c r="J590" s="749" t="s">
        <v>1566</v>
      </c>
      <c r="K590" s="749" t="s">
        <v>569</v>
      </c>
      <c r="L590" s="752">
        <v>23.459999999999997</v>
      </c>
      <c r="M590" s="752">
        <v>2</v>
      </c>
      <c r="N590" s="753">
        <v>46.919999999999995</v>
      </c>
    </row>
    <row r="591" spans="1:14" ht="14.45" customHeight="1" x14ac:dyDescent="0.2">
      <c r="A591" s="747" t="s">
        <v>567</v>
      </c>
      <c r="B591" s="748" t="s">
        <v>568</v>
      </c>
      <c r="C591" s="749" t="s">
        <v>580</v>
      </c>
      <c r="D591" s="750" t="s">
        <v>581</v>
      </c>
      <c r="E591" s="751">
        <v>50113001</v>
      </c>
      <c r="F591" s="750" t="s">
        <v>591</v>
      </c>
      <c r="G591" s="749" t="s">
        <v>592</v>
      </c>
      <c r="H591" s="749">
        <v>100643</v>
      </c>
      <c r="I591" s="749">
        <v>643</v>
      </c>
      <c r="J591" s="749" t="s">
        <v>1567</v>
      </c>
      <c r="K591" s="749" t="s">
        <v>1568</v>
      </c>
      <c r="L591" s="752">
        <v>63.605714285714306</v>
      </c>
      <c r="M591" s="752">
        <v>7</v>
      </c>
      <c r="N591" s="753">
        <v>445.24000000000012</v>
      </c>
    </row>
    <row r="592" spans="1:14" ht="14.45" customHeight="1" x14ac:dyDescent="0.2">
      <c r="A592" s="747" t="s">
        <v>567</v>
      </c>
      <c r="B592" s="748" t="s">
        <v>568</v>
      </c>
      <c r="C592" s="749" t="s">
        <v>580</v>
      </c>
      <c r="D592" s="750" t="s">
        <v>581</v>
      </c>
      <c r="E592" s="751">
        <v>50113001</v>
      </c>
      <c r="F592" s="750" t="s">
        <v>591</v>
      </c>
      <c r="G592" s="749" t="s">
        <v>592</v>
      </c>
      <c r="H592" s="749">
        <v>990977</v>
      </c>
      <c r="I592" s="749">
        <v>0</v>
      </c>
      <c r="J592" s="749" t="s">
        <v>1569</v>
      </c>
      <c r="K592" s="749" t="s">
        <v>569</v>
      </c>
      <c r="L592" s="752">
        <v>131.69</v>
      </c>
      <c r="M592" s="752">
        <v>2</v>
      </c>
      <c r="N592" s="753">
        <v>263.38</v>
      </c>
    </row>
    <row r="593" spans="1:14" ht="14.45" customHeight="1" x14ac:dyDescent="0.2">
      <c r="A593" s="747" t="s">
        <v>567</v>
      </c>
      <c r="B593" s="748" t="s">
        <v>568</v>
      </c>
      <c r="C593" s="749" t="s">
        <v>580</v>
      </c>
      <c r="D593" s="750" t="s">
        <v>581</v>
      </c>
      <c r="E593" s="751">
        <v>50113001</v>
      </c>
      <c r="F593" s="750" t="s">
        <v>591</v>
      </c>
      <c r="G593" s="749" t="s">
        <v>592</v>
      </c>
      <c r="H593" s="749">
        <v>840464</v>
      </c>
      <c r="I593" s="749">
        <v>0</v>
      </c>
      <c r="J593" s="749" t="s">
        <v>1570</v>
      </c>
      <c r="K593" s="749" t="s">
        <v>1571</v>
      </c>
      <c r="L593" s="752">
        <v>45.531666666666666</v>
      </c>
      <c r="M593" s="752">
        <v>6</v>
      </c>
      <c r="N593" s="753">
        <v>273.19</v>
      </c>
    </row>
    <row r="594" spans="1:14" ht="14.45" customHeight="1" x14ac:dyDescent="0.2">
      <c r="A594" s="747" t="s">
        <v>567</v>
      </c>
      <c r="B594" s="748" t="s">
        <v>568</v>
      </c>
      <c r="C594" s="749" t="s">
        <v>580</v>
      </c>
      <c r="D594" s="750" t="s">
        <v>581</v>
      </c>
      <c r="E594" s="751">
        <v>50113001</v>
      </c>
      <c r="F594" s="750" t="s">
        <v>591</v>
      </c>
      <c r="G594" s="749" t="s">
        <v>592</v>
      </c>
      <c r="H594" s="749">
        <v>993865</v>
      </c>
      <c r="I594" s="749">
        <v>0</v>
      </c>
      <c r="J594" s="749" t="s">
        <v>1572</v>
      </c>
      <c r="K594" s="749" t="s">
        <v>569</v>
      </c>
      <c r="L594" s="752">
        <v>121.27000000000002</v>
      </c>
      <c r="M594" s="752">
        <v>1</v>
      </c>
      <c r="N594" s="753">
        <v>121.27000000000002</v>
      </c>
    </row>
    <row r="595" spans="1:14" ht="14.45" customHeight="1" x14ac:dyDescent="0.2">
      <c r="A595" s="747" t="s">
        <v>567</v>
      </c>
      <c r="B595" s="748" t="s">
        <v>568</v>
      </c>
      <c r="C595" s="749" t="s">
        <v>580</v>
      </c>
      <c r="D595" s="750" t="s">
        <v>581</v>
      </c>
      <c r="E595" s="751">
        <v>50113001</v>
      </c>
      <c r="F595" s="750" t="s">
        <v>591</v>
      </c>
      <c r="G595" s="749" t="s">
        <v>599</v>
      </c>
      <c r="H595" s="749">
        <v>192340</v>
      </c>
      <c r="I595" s="749">
        <v>192340</v>
      </c>
      <c r="J595" s="749" t="s">
        <v>1573</v>
      </c>
      <c r="K595" s="749" t="s">
        <v>1574</v>
      </c>
      <c r="L595" s="752">
        <v>75.20999999999998</v>
      </c>
      <c r="M595" s="752">
        <v>1</v>
      </c>
      <c r="N595" s="753">
        <v>75.20999999999998</v>
      </c>
    </row>
    <row r="596" spans="1:14" ht="14.45" customHeight="1" x14ac:dyDescent="0.2">
      <c r="A596" s="747" t="s">
        <v>567</v>
      </c>
      <c r="B596" s="748" t="s">
        <v>568</v>
      </c>
      <c r="C596" s="749" t="s">
        <v>580</v>
      </c>
      <c r="D596" s="750" t="s">
        <v>581</v>
      </c>
      <c r="E596" s="751">
        <v>50113001</v>
      </c>
      <c r="F596" s="750" t="s">
        <v>591</v>
      </c>
      <c r="G596" s="749" t="s">
        <v>592</v>
      </c>
      <c r="H596" s="749">
        <v>148673</v>
      </c>
      <c r="I596" s="749">
        <v>148673</v>
      </c>
      <c r="J596" s="749" t="s">
        <v>1575</v>
      </c>
      <c r="K596" s="749" t="s">
        <v>1266</v>
      </c>
      <c r="L596" s="752">
        <v>146.21333333333334</v>
      </c>
      <c r="M596" s="752">
        <v>6</v>
      </c>
      <c r="N596" s="753">
        <v>877.28</v>
      </c>
    </row>
    <row r="597" spans="1:14" ht="14.45" customHeight="1" x14ac:dyDescent="0.2">
      <c r="A597" s="747" t="s">
        <v>567</v>
      </c>
      <c r="B597" s="748" t="s">
        <v>568</v>
      </c>
      <c r="C597" s="749" t="s">
        <v>580</v>
      </c>
      <c r="D597" s="750" t="s">
        <v>581</v>
      </c>
      <c r="E597" s="751">
        <v>50113001</v>
      </c>
      <c r="F597" s="750" t="s">
        <v>591</v>
      </c>
      <c r="G597" s="749" t="s">
        <v>592</v>
      </c>
      <c r="H597" s="749">
        <v>181425</v>
      </c>
      <c r="I597" s="749">
        <v>81425</v>
      </c>
      <c r="J597" s="749" t="s">
        <v>1576</v>
      </c>
      <c r="K597" s="749" t="s">
        <v>1577</v>
      </c>
      <c r="L597" s="752">
        <v>116.61</v>
      </c>
      <c r="M597" s="752">
        <v>2</v>
      </c>
      <c r="N597" s="753">
        <v>233.22</v>
      </c>
    </row>
    <row r="598" spans="1:14" ht="14.45" customHeight="1" x14ac:dyDescent="0.2">
      <c r="A598" s="747" t="s">
        <v>567</v>
      </c>
      <c r="B598" s="748" t="s">
        <v>568</v>
      </c>
      <c r="C598" s="749" t="s">
        <v>580</v>
      </c>
      <c r="D598" s="750" t="s">
        <v>581</v>
      </c>
      <c r="E598" s="751">
        <v>50113001</v>
      </c>
      <c r="F598" s="750" t="s">
        <v>591</v>
      </c>
      <c r="G598" s="749" t="s">
        <v>592</v>
      </c>
      <c r="H598" s="749">
        <v>158893</v>
      </c>
      <c r="I598" s="749">
        <v>58893</v>
      </c>
      <c r="J598" s="749" t="s">
        <v>1578</v>
      </c>
      <c r="K598" s="749" t="s">
        <v>1579</v>
      </c>
      <c r="L598" s="752">
        <v>159.46</v>
      </c>
      <c r="M598" s="752">
        <v>1</v>
      </c>
      <c r="N598" s="753">
        <v>159.46</v>
      </c>
    </row>
    <row r="599" spans="1:14" ht="14.45" customHeight="1" x14ac:dyDescent="0.2">
      <c r="A599" s="747" t="s">
        <v>567</v>
      </c>
      <c r="B599" s="748" t="s">
        <v>568</v>
      </c>
      <c r="C599" s="749" t="s">
        <v>580</v>
      </c>
      <c r="D599" s="750" t="s">
        <v>581</v>
      </c>
      <c r="E599" s="751">
        <v>50113001</v>
      </c>
      <c r="F599" s="750" t="s">
        <v>591</v>
      </c>
      <c r="G599" s="749" t="s">
        <v>592</v>
      </c>
      <c r="H599" s="749">
        <v>847729</v>
      </c>
      <c r="I599" s="749">
        <v>500718</v>
      </c>
      <c r="J599" s="749" t="s">
        <v>1580</v>
      </c>
      <c r="K599" s="749" t="s">
        <v>644</v>
      </c>
      <c r="L599" s="752">
        <v>1593.2300000000002</v>
      </c>
      <c r="M599" s="752">
        <v>2</v>
      </c>
      <c r="N599" s="753">
        <v>3186.4600000000005</v>
      </c>
    </row>
    <row r="600" spans="1:14" ht="14.45" customHeight="1" x14ac:dyDescent="0.2">
      <c r="A600" s="747" t="s">
        <v>567</v>
      </c>
      <c r="B600" s="748" t="s">
        <v>568</v>
      </c>
      <c r="C600" s="749" t="s">
        <v>580</v>
      </c>
      <c r="D600" s="750" t="s">
        <v>581</v>
      </c>
      <c r="E600" s="751">
        <v>50113001</v>
      </c>
      <c r="F600" s="750" t="s">
        <v>591</v>
      </c>
      <c r="G600" s="749" t="s">
        <v>592</v>
      </c>
      <c r="H600" s="749">
        <v>168897</v>
      </c>
      <c r="I600" s="749">
        <v>168897</v>
      </c>
      <c r="J600" s="749" t="s">
        <v>1581</v>
      </c>
      <c r="K600" s="749" t="s">
        <v>1582</v>
      </c>
      <c r="L600" s="752">
        <v>1491.55</v>
      </c>
      <c r="M600" s="752">
        <v>3</v>
      </c>
      <c r="N600" s="753">
        <v>4474.6499999999996</v>
      </c>
    </row>
    <row r="601" spans="1:14" ht="14.45" customHeight="1" x14ac:dyDescent="0.2">
      <c r="A601" s="747" t="s">
        <v>567</v>
      </c>
      <c r="B601" s="748" t="s">
        <v>568</v>
      </c>
      <c r="C601" s="749" t="s">
        <v>580</v>
      </c>
      <c r="D601" s="750" t="s">
        <v>581</v>
      </c>
      <c r="E601" s="751">
        <v>50113001</v>
      </c>
      <c r="F601" s="750" t="s">
        <v>591</v>
      </c>
      <c r="G601" s="749" t="s">
        <v>592</v>
      </c>
      <c r="H601" s="749">
        <v>117926</v>
      </c>
      <c r="I601" s="749">
        <v>201609</v>
      </c>
      <c r="J601" s="749" t="s">
        <v>1583</v>
      </c>
      <c r="K601" s="749" t="s">
        <v>1584</v>
      </c>
      <c r="L601" s="752">
        <v>40.79</v>
      </c>
      <c r="M601" s="752">
        <v>6</v>
      </c>
      <c r="N601" s="753">
        <v>244.73999999999998</v>
      </c>
    </row>
    <row r="602" spans="1:14" ht="14.45" customHeight="1" x14ac:dyDescent="0.2">
      <c r="A602" s="747" t="s">
        <v>567</v>
      </c>
      <c r="B602" s="748" t="s">
        <v>568</v>
      </c>
      <c r="C602" s="749" t="s">
        <v>580</v>
      </c>
      <c r="D602" s="750" t="s">
        <v>581</v>
      </c>
      <c r="E602" s="751">
        <v>50113001</v>
      </c>
      <c r="F602" s="750" t="s">
        <v>591</v>
      </c>
      <c r="G602" s="749" t="s">
        <v>592</v>
      </c>
      <c r="H602" s="749">
        <v>201608</v>
      </c>
      <c r="I602" s="749">
        <v>201608</v>
      </c>
      <c r="J602" s="749" t="s">
        <v>1583</v>
      </c>
      <c r="K602" s="749" t="s">
        <v>837</v>
      </c>
      <c r="L602" s="752">
        <v>36.016666666666666</v>
      </c>
      <c r="M602" s="752">
        <v>24</v>
      </c>
      <c r="N602" s="753">
        <v>864.4</v>
      </c>
    </row>
    <row r="603" spans="1:14" ht="14.45" customHeight="1" x14ac:dyDescent="0.2">
      <c r="A603" s="747" t="s">
        <v>567</v>
      </c>
      <c r="B603" s="748" t="s">
        <v>568</v>
      </c>
      <c r="C603" s="749" t="s">
        <v>580</v>
      </c>
      <c r="D603" s="750" t="s">
        <v>581</v>
      </c>
      <c r="E603" s="751">
        <v>50113001</v>
      </c>
      <c r="F603" s="750" t="s">
        <v>591</v>
      </c>
      <c r="G603" s="749" t="s">
        <v>592</v>
      </c>
      <c r="H603" s="749">
        <v>216530</v>
      </c>
      <c r="I603" s="749">
        <v>216530</v>
      </c>
      <c r="J603" s="749" t="s">
        <v>1585</v>
      </c>
      <c r="K603" s="749" t="s">
        <v>1586</v>
      </c>
      <c r="L603" s="752">
        <v>40.830000000000005</v>
      </c>
      <c r="M603" s="752">
        <v>2</v>
      </c>
      <c r="N603" s="753">
        <v>81.660000000000011</v>
      </c>
    </row>
    <row r="604" spans="1:14" ht="14.45" customHeight="1" x14ac:dyDescent="0.2">
      <c r="A604" s="747" t="s">
        <v>567</v>
      </c>
      <c r="B604" s="748" t="s">
        <v>568</v>
      </c>
      <c r="C604" s="749" t="s">
        <v>580</v>
      </c>
      <c r="D604" s="750" t="s">
        <v>581</v>
      </c>
      <c r="E604" s="751">
        <v>50113001</v>
      </c>
      <c r="F604" s="750" t="s">
        <v>591</v>
      </c>
      <c r="G604" s="749" t="s">
        <v>599</v>
      </c>
      <c r="H604" s="749">
        <v>166029</v>
      </c>
      <c r="I604" s="749">
        <v>66029</v>
      </c>
      <c r="J604" s="749" t="s">
        <v>1587</v>
      </c>
      <c r="K604" s="749" t="s">
        <v>1588</v>
      </c>
      <c r="L604" s="752">
        <v>28.660000000000011</v>
      </c>
      <c r="M604" s="752">
        <v>1</v>
      </c>
      <c r="N604" s="753">
        <v>28.660000000000011</v>
      </c>
    </row>
    <row r="605" spans="1:14" ht="14.45" customHeight="1" x14ac:dyDescent="0.2">
      <c r="A605" s="747" t="s">
        <v>567</v>
      </c>
      <c r="B605" s="748" t="s">
        <v>568</v>
      </c>
      <c r="C605" s="749" t="s">
        <v>580</v>
      </c>
      <c r="D605" s="750" t="s">
        <v>581</v>
      </c>
      <c r="E605" s="751">
        <v>50113001</v>
      </c>
      <c r="F605" s="750" t="s">
        <v>591</v>
      </c>
      <c r="G605" s="749" t="s">
        <v>599</v>
      </c>
      <c r="H605" s="749">
        <v>199600</v>
      </c>
      <c r="I605" s="749">
        <v>99600</v>
      </c>
      <c r="J605" s="749" t="s">
        <v>1587</v>
      </c>
      <c r="K605" s="749" t="s">
        <v>1589</v>
      </c>
      <c r="L605" s="752">
        <v>99.859999999999985</v>
      </c>
      <c r="M605" s="752">
        <v>1</v>
      </c>
      <c r="N605" s="753">
        <v>99.859999999999985</v>
      </c>
    </row>
    <row r="606" spans="1:14" ht="14.45" customHeight="1" x14ac:dyDescent="0.2">
      <c r="A606" s="747" t="s">
        <v>567</v>
      </c>
      <c r="B606" s="748" t="s">
        <v>568</v>
      </c>
      <c r="C606" s="749" t="s">
        <v>580</v>
      </c>
      <c r="D606" s="750" t="s">
        <v>581</v>
      </c>
      <c r="E606" s="751">
        <v>50113001</v>
      </c>
      <c r="F606" s="750" t="s">
        <v>591</v>
      </c>
      <c r="G606" s="749" t="s">
        <v>599</v>
      </c>
      <c r="H606" s="749">
        <v>166030</v>
      </c>
      <c r="I606" s="749">
        <v>66030</v>
      </c>
      <c r="J606" s="749" t="s">
        <v>1587</v>
      </c>
      <c r="K606" s="749" t="s">
        <v>1590</v>
      </c>
      <c r="L606" s="752">
        <v>29.865000000000002</v>
      </c>
      <c r="M606" s="752">
        <v>8</v>
      </c>
      <c r="N606" s="753">
        <v>238.92000000000002</v>
      </c>
    </row>
    <row r="607" spans="1:14" ht="14.45" customHeight="1" x14ac:dyDescent="0.2">
      <c r="A607" s="747" t="s">
        <v>567</v>
      </c>
      <c r="B607" s="748" t="s">
        <v>568</v>
      </c>
      <c r="C607" s="749" t="s">
        <v>580</v>
      </c>
      <c r="D607" s="750" t="s">
        <v>581</v>
      </c>
      <c r="E607" s="751">
        <v>50113001</v>
      </c>
      <c r="F607" s="750" t="s">
        <v>591</v>
      </c>
      <c r="G607" s="749" t="s">
        <v>599</v>
      </c>
      <c r="H607" s="749">
        <v>153950</v>
      </c>
      <c r="I607" s="749">
        <v>53950</v>
      </c>
      <c r="J607" s="749" t="s">
        <v>1591</v>
      </c>
      <c r="K607" s="749" t="s">
        <v>1592</v>
      </c>
      <c r="L607" s="752">
        <v>91.529999999999973</v>
      </c>
      <c r="M607" s="752">
        <v>4</v>
      </c>
      <c r="N607" s="753">
        <v>366.11999999999989</v>
      </c>
    </row>
    <row r="608" spans="1:14" ht="14.45" customHeight="1" x14ac:dyDescent="0.2">
      <c r="A608" s="747" t="s">
        <v>567</v>
      </c>
      <c r="B608" s="748" t="s">
        <v>568</v>
      </c>
      <c r="C608" s="749" t="s">
        <v>580</v>
      </c>
      <c r="D608" s="750" t="s">
        <v>581</v>
      </c>
      <c r="E608" s="751">
        <v>50113001</v>
      </c>
      <c r="F608" s="750" t="s">
        <v>591</v>
      </c>
      <c r="G608" s="749" t="s">
        <v>599</v>
      </c>
      <c r="H608" s="749">
        <v>233360</v>
      </c>
      <c r="I608" s="749">
        <v>233360</v>
      </c>
      <c r="J608" s="749" t="s">
        <v>1593</v>
      </c>
      <c r="K608" s="749" t="s">
        <v>1594</v>
      </c>
      <c r="L608" s="752">
        <v>22.034374999999997</v>
      </c>
      <c r="M608" s="752">
        <v>16</v>
      </c>
      <c r="N608" s="753">
        <v>352.54999999999995</v>
      </c>
    </row>
    <row r="609" spans="1:14" ht="14.45" customHeight="1" x14ac:dyDescent="0.2">
      <c r="A609" s="747" t="s">
        <v>567</v>
      </c>
      <c r="B609" s="748" t="s">
        <v>568</v>
      </c>
      <c r="C609" s="749" t="s">
        <v>580</v>
      </c>
      <c r="D609" s="750" t="s">
        <v>581</v>
      </c>
      <c r="E609" s="751">
        <v>50113001</v>
      </c>
      <c r="F609" s="750" t="s">
        <v>591</v>
      </c>
      <c r="G609" s="749" t="s">
        <v>569</v>
      </c>
      <c r="H609" s="749">
        <v>989453</v>
      </c>
      <c r="I609" s="749">
        <v>146899</v>
      </c>
      <c r="J609" s="749" t="s">
        <v>1593</v>
      </c>
      <c r="K609" s="749" t="s">
        <v>1595</v>
      </c>
      <c r="L609" s="752">
        <v>45.675714285714278</v>
      </c>
      <c r="M609" s="752">
        <v>7</v>
      </c>
      <c r="N609" s="753">
        <v>319.72999999999996</v>
      </c>
    </row>
    <row r="610" spans="1:14" ht="14.45" customHeight="1" x14ac:dyDescent="0.2">
      <c r="A610" s="747" t="s">
        <v>567</v>
      </c>
      <c r="B610" s="748" t="s">
        <v>568</v>
      </c>
      <c r="C610" s="749" t="s">
        <v>580</v>
      </c>
      <c r="D610" s="750" t="s">
        <v>581</v>
      </c>
      <c r="E610" s="751">
        <v>50113001</v>
      </c>
      <c r="F610" s="750" t="s">
        <v>591</v>
      </c>
      <c r="G610" s="749" t="s">
        <v>592</v>
      </c>
      <c r="H610" s="749">
        <v>113705</v>
      </c>
      <c r="I610" s="749">
        <v>13705</v>
      </c>
      <c r="J610" s="749" t="s">
        <v>1596</v>
      </c>
      <c r="K610" s="749" t="s">
        <v>1597</v>
      </c>
      <c r="L610" s="752">
        <v>760.56</v>
      </c>
      <c r="M610" s="752">
        <v>2</v>
      </c>
      <c r="N610" s="753">
        <v>1521.12</v>
      </c>
    </row>
    <row r="611" spans="1:14" ht="14.45" customHeight="1" x14ac:dyDescent="0.2">
      <c r="A611" s="747" t="s">
        <v>567</v>
      </c>
      <c r="B611" s="748" t="s">
        <v>568</v>
      </c>
      <c r="C611" s="749" t="s">
        <v>580</v>
      </c>
      <c r="D611" s="750" t="s">
        <v>581</v>
      </c>
      <c r="E611" s="751">
        <v>50113001</v>
      </c>
      <c r="F611" s="750" t="s">
        <v>591</v>
      </c>
      <c r="G611" s="749" t="s">
        <v>599</v>
      </c>
      <c r="H611" s="749">
        <v>846141</v>
      </c>
      <c r="I611" s="749">
        <v>107794</v>
      </c>
      <c r="J611" s="749" t="s">
        <v>1598</v>
      </c>
      <c r="K611" s="749" t="s">
        <v>1599</v>
      </c>
      <c r="L611" s="752">
        <v>288.82</v>
      </c>
      <c r="M611" s="752">
        <v>1</v>
      </c>
      <c r="N611" s="753">
        <v>288.82</v>
      </c>
    </row>
    <row r="612" spans="1:14" ht="14.45" customHeight="1" x14ac:dyDescent="0.2">
      <c r="A612" s="747" t="s">
        <v>567</v>
      </c>
      <c r="B612" s="748" t="s">
        <v>568</v>
      </c>
      <c r="C612" s="749" t="s">
        <v>580</v>
      </c>
      <c r="D612" s="750" t="s">
        <v>581</v>
      </c>
      <c r="E612" s="751">
        <v>50113001</v>
      </c>
      <c r="F612" s="750" t="s">
        <v>591</v>
      </c>
      <c r="G612" s="749" t="s">
        <v>599</v>
      </c>
      <c r="H612" s="749">
        <v>149483</v>
      </c>
      <c r="I612" s="749">
        <v>149483</v>
      </c>
      <c r="J612" s="749" t="s">
        <v>1600</v>
      </c>
      <c r="K612" s="749" t="s">
        <v>1601</v>
      </c>
      <c r="L612" s="752">
        <v>139.08600000000001</v>
      </c>
      <c r="M612" s="752">
        <v>5</v>
      </c>
      <c r="N612" s="753">
        <v>695.43000000000006</v>
      </c>
    </row>
    <row r="613" spans="1:14" ht="14.45" customHeight="1" x14ac:dyDescent="0.2">
      <c r="A613" s="747" t="s">
        <v>567</v>
      </c>
      <c r="B613" s="748" t="s">
        <v>568</v>
      </c>
      <c r="C613" s="749" t="s">
        <v>580</v>
      </c>
      <c r="D613" s="750" t="s">
        <v>581</v>
      </c>
      <c r="E613" s="751">
        <v>50113001</v>
      </c>
      <c r="F613" s="750" t="s">
        <v>591</v>
      </c>
      <c r="G613" s="749" t="s">
        <v>599</v>
      </c>
      <c r="H613" s="749">
        <v>849578</v>
      </c>
      <c r="I613" s="749">
        <v>149480</v>
      </c>
      <c r="J613" s="749" t="s">
        <v>1600</v>
      </c>
      <c r="K613" s="749" t="s">
        <v>1602</v>
      </c>
      <c r="L613" s="752">
        <v>64.987058823529395</v>
      </c>
      <c r="M613" s="752">
        <v>17</v>
      </c>
      <c r="N613" s="753">
        <v>1104.7799999999997</v>
      </c>
    </row>
    <row r="614" spans="1:14" ht="14.45" customHeight="1" x14ac:dyDescent="0.2">
      <c r="A614" s="747" t="s">
        <v>567</v>
      </c>
      <c r="B614" s="748" t="s">
        <v>568</v>
      </c>
      <c r="C614" s="749" t="s">
        <v>580</v>
      </c>
      <c r="D614" s="750" t="s">
        <v>581</v>
      </c>
      <c r="E614" s="751">
        <v>50113002</v>
      </c>
      <c r="F614" s="750" t="s">
        <v>1603</v>
      </c>
      <c r="G614" s="749" t="s">
        <v>592</v>
      </c>
      <c r="H614" s="749">
        <v>157102</v>
      </c>
      <c r="I614" s="749">
        <v>157102</v>
      </c>
      <c r="J614" s="749" t="s">
        <v>1604</v>
      </c>
      <c r="K614" s="749" t="s">
        <v>1605</v>
      </c>
      <c r="L614" s="752">
        <v>3300</v>
      </c>
      <c r="M614" s="752">
        <v>1</v>
      </c>
      <c r="N614" s="753">
        <v>3300</v>
      </c>
    </row>
    <row r="615" spans="1:14" ht="14.45" customHeight="1" x14ac:dyDescent="0.2">
      <c r="A615" s="747" t="s">
        <v>567</v>
      </c>
      <c r="B615" s="748" t="s">
        <v>568</v>
      </c>
      <c r="C615" s="749" t="s">
        <v>580</v>
      </c>
      <c r="D615" s="750" t="s">
        <v>581</v>
      </c>
      <c r="E615" s="751">
        <v>50113002</v>
      </c>
      <c r="F615" s="750" t="s">
        <v>1603</v>
      </c>
      <c r="G615" s="749" t="s">
        <v>592</v>
      </c>
      <c r="H615" s="749">
        <v>397302</v>
      </c>
      <c r="I615" s="749">
        <v>3290</v>
      </c>
      <c r="J615" s="749" t="s">
        <v>1606</v>
      </c>
      <c r="K615" s="749" t="s">
        <v>1607</v>
      </c>
      <c r="L615" s="752">
        <v>1322.73</v>
      </c>
      <c r="M615" s="752">
        <v>4</v>
      </c>
      <c r="N615" s="753">
        <v>5290.92</v>
      </c>
    </row>
    <row r="616" spans="1:14" ht="14.45" customHeight="1" x14ac:dyDescent="0.2">
      <c r="A616" s="747" t="s">
        <v>567</v>
      </c>
      <c r="B616" s="748" t="s">
        <v>568</v>
      </c>
      <c r="C616" s="749" t="s">
        <v>580</v>
      </c>
      <c r="D616" s="750" t="s">
        <v>581</v>
      </c>
      <c r="E616" s="751">
        <v>50113002</v>
      </c>
      <c r="F616" s="750" t="s">
        <v>1603</v>
      </c>
      <c r="G616" s="749" t="s">
        <v>592</v>
      </c>
      <c r="H616" s="749">
        <v>103414</v>
      </c>
      <c r="I616" s="749">
        <v>3414</v>
      </c>
      <c r="J616" s="749" t="s">
        <v>1606</v>
      </c>
      <c r="K616" s="749" t="s">
        <v>1608</v>
      </c>
      <c r="L616" s="752">
        <v>2513.7399999999998</v>
      </c>
      <c r="M616" s="752">
        <v>2</v>
      </c>
      <c r="N616" s="753">
        <v>5027.4799999999996</v>
      </c>
    </row>
    <row r="617" spans="1:14" ht="14.45" customHeight="1" x14ac:dyDescent="0.2">
      <c r="A617" s="747" t="s">
        <v>567</v>
      </c>
      <c r="B617" s="748" t="s">
        <v>568</v>
      </c>
      <c r="C617" s="749" t="s">
        <v>580</v>
      </c>
      <c r="D617" s="750" t="s">
        <v>581</v>
      </c>
      <c r="E617" s="751">
        <v>50113006</v>
      </c>
      <c r="F617" s="750" t="s">
        <v>1609</v>
      </c>
      <c r="G617" s="749" t="s">
        <v>592</v>
      </c>
      <c r="H617" s="749">
        <v>217108</v>
      </c>
      <c r="I617" s="749">
        <v>217108</v>
      </c>
      <c r="J617" s="749" t="s">
        <v>1610</v>
      </c>
      <c r="K617" s="749" t="s">
        <v>1611</v>
      </c>
      <c r="L617" s="752">
        <v>163.0768181818182</v>
      </c>
      <c r="M617" s="752">
        <v>22</v>
      </c>
      <c r="N617" s="753">
        <v>3587.6900000000005</v>
      </c>
    </row>
    <row r="618" spans="1:14" ht="14.45" customHeight="1" x14ac:dyDescent="0.2">
      <c r="A618" s="747" t="s">
        <v>567</v>
      </c>
      <c r="B618" s="748" t="s">
        <v>568</v>
      </c>
      <c r="C618" s="749" t="s">
        <v>580</v>
      </c>
      <c r="D618" s="750" t="s">
        <v>581</v>
      </c>
      <c r="E618" s="751">
        <v>50113006</v>
      </c>
      <c r="F618" s="750" t="s">
        <v>1609</v>
      </c>
      <c r="G618" s="749" t="s">
        <v>599</v>
      </c>
      <c r="H618" s="749">
        <v>217109</v>
      </c>
      <c r="I618" s="749">
        <v>217109</v>
      </c>
      <c r="J618" s="749" t="s">
        <v>1612</v>
      </c>
      <c r="K618" s="749" t="s">
        <v>1611</v>
      </c>
      <c r="L618" s="752">
        <v>162.22172413793103</v>
      </c>
      <c r="M618" s="752">
        <v>29</v>
      </c>
      <c r="N618" s="753">
        <v>4704.43</v>
      </c>
    </row>
    <row r="619" spans="1:14" ht="14.45" customHeight="1" x14ac:dyDescent="0.2">
      <c r="A619" s="747" t="s">
        <v>567</v>
      </c>
      <c r="B619" s="748" t="s">
        <v>568</v>
      </c>
      <c r="C619" s="749" t="s">
        <v>580</v>
      </c>
      <c r="D619" s="750" t="s">
        <v>581</v>
      </c>
      <c r="E619" s="751">
        <v>50113006</v>
      </c>
      <c r="F619" s="750" t="s">
        <v>1609</v>
      </c>
      <c r="G619" s="749" t="s">
        <v>599</v>
      </c>
      <c r="H619" s="749">
        <v>217110</v>
      </c>
      <c r="I619" s="749">
        <v>217110</v>
      </c>
      <c r="J619" s="749" t="s">
        <v>1613</v>
      </c>
      <c r="K619" s="749" t="s">
        <v>1611</v>
      </c>
      <c r="L619" s="752">
        <v>164.72999999999996</v>
      </c>
      <c r="M619" s="752">
        <v>30</v>
      </c>
      <c r="N619" s="753">
        <v>4941.8999999999987</v>
      </c>
    </row>
    <row r="620" spans="1:14" ht="14.45" customHeight="1" x14ac:dyDescent="0.2">
      <c r="A620" s="747" t="s">
        <v>567</v>
      </c>
      <c r="B620" s="748" t="s">
        <v>568</v>
      </c>
      <c r="C620" s="749" t="s">
        <v>580</v>
      </c>
      <c r="D620" s="750" t="s">
        <v>581</v>
      </c>
      <c r="E620" s="751">
        <v>50113006</v>
      </c>
      <c r="F620" s="750" t="s">
        <v>1609</v>
      </c>
      <c r="G620" s="749" t="s">
        <v>599</v>
      </c>
      <c r="H620" s="749">
        <v>33833</v>
      </c>
      <c r="I620" s="749">
        <v>33833</v>
      </c>
      <c r="J620" s="749" t="s">
        <v>1614</v>
      </c>
      <c r="K620" s="749" t="s">
        <v>1611</v>
      </c>
      <c r="L620" s="752">
        <v>163.67000000000004</v>
      </c>
      <c r="M620" s="752">
        <v>53</v>
      </c>
      <c r="N620" s="753">
        <v>8674.510000000002</v>
      </c>
    </row>
    <row r="621" spans="1:14" ht="14.45" customHeight="1" x14ac:dyDescent="0.2">
      <c r="A621" s="747" t="s">
        <v>567</v>
      </c>
      <c r="B621" s="748" t="s">
        <v>568</v>
      </c>
      <c r="C621" s="749" t="s">
        <v>580</v>
      </c>
      <c r="D621" s="750" t="s">
        <v>581</v>
      </c>
      <c r="E621" s="751">
        <v>50113006</v>
      </c>
      <c r="F621" s="750" t="s">
        <v>1609</v>
      </c>
      <c r="G621" s="749" t="s">
        <v>599</v>
      </c>
      <c r="H621" s="749">
        <v>133339</v>
      </c>
      <c r="I621" s="749">
        <v>33339</v>
      </c>
      <c r="J621" s="749" t="s">
        <v>1615</v>
      </c>
      <c r="K621" s="749" t="s">
        <v>1616</v>
      </c>
      <c r="L621" s="752">
        <v>41.161528662420373</v>
      </c>
      <c r="M621" s="752">
        <v>157</v>
      </c>
      <c r="N621" s="753">
        <v>6462.3599999999988</v>
      </c>
    </row>
    <row r="622" spans="1:14" ht="14.45" customHeight="1" x14ac:dyDescent="0.2">
      <c r="A622" s="747" t="s">
        <v>567</v>
      </c>
      <c r="B622" s="748" t="s">
        <v>568</v>
      </c>
      <c r="C622" s="749" t="s">
        <v>580</v>
      </c>
      <c r="D622" s="750" t="s">
        <v>581</v>
      </c>
      <c r="E622" s="751">
        <v>50113006</v>
      </c>
      <c r="F622" s="750" t="s">
        <v>1609</v>
      </c>
      <c r="G622" s="749" t="s">
        <v>599</v>
      </c>
      <c r="H622" s="749">
        <v>133340</v>
      </c>
      <c r="I622" s="749">
        <v>33340</v>
      </c>
      <c r="J622" s="749" t="s">
        <v>1617</v>
      </c>
      <c r="K622" s="749" t="s">
        <v>1616</v>
      </c>
      <c r="L622" s="752">
        <v>40.92</v>
      </c>
      <c r="M622" s="752">
        <v>179</v>
      </c>
      <c r="N622" s="753">
        <v>7324.68</v>
      </c>
    </row>
    <row r="623" spans="1:14" ht="14.45" customHeight="1" x14ac:dyDescent="0.2">
      <c r="A623" s="747" t="s">
        <v>567</v>
      </c>
      <c r="B623" s="748" t="s">
        <v>568</v>
      </c>
      <c r="C623" s="749" t="s">
        <v>580</v>
      </c>
      <c r="D623" s="750" t="s">
        <v>581</v>
      </c>
      <c r="E623" s="751">
        <v>50113006</v>
      </c>
      <c r="F623" s="750" t="s">
        <v>1609</v>
      </c>
      <c r="G623" s="749" t="s">
        <v>569</v>
      </c>
      <c r="H623" s="749">
        <v>33915</v>
      </c>
      <c r="I623" s="749">
        <v>33915</v>
      </c>
      <c r="J623" s="749" t="s">
        <v>1618</v>
      </c>
      <c r="K623" s="749" t="s">
        <v>1619</v>
      </c>
      <c r="L623" s="752">
        <v>141.16000000000003</v>
      </c>
      <c r="M623" s="752">
        <v>17</v>
      </c>
      <c r="N623" s="753">
        <v>2399.7200000000003</v>
      </c>
    </row>
    <row r="624" spans="1:14" ht="14.45" customHeight="1" x14ac:dyDescent="0.2">
      <c r="A624" s="747" t="s">
        <v>567</v>
      </c>
      <c r="B624" s="748" t="s">
        <v>568</v>
      </c>
      <c r="C624" s="749" t="s">
        <v>580</v>
      </c>
      <c r="D624" s="750" t="s">
        <v>581</v>
      </c>
      <c r="E624" s="751">
        <v>50113006</v>
      </c>
      <c r="F624" s="750" t="s">
        <v>1609</v>
      </c>
      <c r="G624" s="749" t="s">
        <v>569</v>
      </c>
      <c r="H624" s="749">
        <v>33914</v>
      </c>
      <c r="I624" s="749">
        <v>33914</v>
      </c>
      <c r="J624" s="749" t="s">
        <v>1620</v>
      </c>
      <c r="K624" s="749" t="s">
        <v>1619</v>
      </c>
      <c r="L624" s="752">
        <v>141.15999999999997</v>
      </c>
      <c r="M624" s="752">
        <v>32</v>
      </c>
      <c r="N624" s="753">
        <v>4517.119999999999</v>
      </c>
    </row>
    <row r="625" spans="1:14" ht="14.45" customHeight="1" x14ac:dyDescent="0.2">
      <c r="A625" s="747" t="s">
        <v>567</v>
      </c>
      <c r="B625" s="748" t="s">
        <v>568</v>
      </c>
      <c r="C625" s="749" t="s">
        <v>580</v>
      </c>
      <c r="D625" s="750" t="s">
        <v>581</v>
      </c>
      <c r="E625" s="751">
        <v>50113006</v>
      </c>
      <c r="F625" s="750" t="s">
        <v>1609</v>
      </c>
      <c r="G625" s="749" t="s">
        <v>569</v>
      </c>
      <c r="H625" s="749">
        <v>33916</v>
      </c>
      <c r="I625" s="749">
        <v>33916</v>
      </c>
      <c r="J625" s="749" t="s">
        <v>1621</v>
      </c>
      <c r="K625" s="749" t="s">
        <v>1619</v>
      </c>
      <c r="L625" s="752">
        <v>141.16</v>
      </c>
      <c r="M625" s="752">
        <v>7</v>
      </c>
      <c r="N625" s="753">
        <v>988.12</v>
      </c>
    </row>
    <row r="626" spans="1:14" ht="14.45" customHeight="1" x14ac:dyDescent="0.2">
      <c r="A626" s="747" t="s">
        <v>567</v>
      </c>
      <c r="B626" s="748" t="s">
        <v>568</v>
      </c>
      <c r="C626" s="749" t="s">
        <v>580</v>
      </c>
      <c r="D626" s="750" t="s">
        <v>581</v>
      </c>
      <c r="E626" s="751">
        <v>50113006</v>
      </c>
      <c r="F626" s="750" t="s">
        <v>1609</v>
      </c>
      <c r="G626" s="749" t="s">
        <v>592</v>
      </c>
      <c r="H626" s="749">
        <v>217162</v>
      </c>
      <c r="I626" s="749">
        <v>217162</v>
      </c>
      <c r="J626" s="749" t="s">
        <v>1622</v>
      </c>
      <c r="K626" s="749" t="s">
        <v>1619</v>
      </c>
      <c r="L626" s="752">
        <v>183.45000000000002</v>
      </c>
      <c r="M626" s="752">
        <v>3</v>
      </c>
      <c r="N626" s="753">
        <v>550.35</v>
      </c>
    </row>
    <row r="627" spans="1:14" ht="14.45" customHeight="1" x14ac:dyDescent="0.2">
      <c r="A627" s="747" t="s">
        <v>567</v>
      </c>
      <c r="B627" s="748" t="s">
        <v>568</v>
      </c>
      <c r="C627" s="749" t="s">
        <v>580</v>
      </c>
      <c r="D627" s="750" t="s">
        <v>581</v>
      </c>
      <c r="E627" s="751">
        <v>50113006</v>
      </c>
      <c r="F627" s="750" t="s">
        <v>1609</v>
      </c>
      <c r="G627" s="749" t="s">
        <v>592</v>
      </c>
      <c r="H627" s="749">
        <v>217160</v>
      </c>
      <c r="I627" s="749">
        <v>217160</v>
      </c>
      <c r="J627" s="749" t="s">
        <v>1623</v>
      </c>
      <c r="K627" s="749" t="s">
        <v>1619</v>
      </c>
      <c r="L627" s="752">
        <v>183.44999999999996</v>
      </c>
      <c r="M627" s="752">
        <v>3</v>
      </c>
      <c r="N627" s="753">
        <v>550.34999999999991</v>
      </c>
    </row>
    <row r="628" spans="1:14" ht="14.45" customHeight="1" x14ac:dyDescent="0.2">
      <c r="A628" s="747" t="s">
        <v>567</v>
      </c>
      <c r="B628" s="748" t="s">
        <v>568</v>
      </c>
      <c r="C628" s="749" t="s">
        <v>580</v>
      </c>
      <c r="D628" s="750" t="s">
        <v>581</v>
      </c>
      <c r="E628" s="751">
        <v>50113006</v>
      </c>
      <c r="F628" s="750" t="s">
        <v>1609</v>
      </c>
      <c r="G628" s="749" t="s">
        <v>592</v>
      </c>
      <c r="H628" s="749">
        <v>990223</v>
      </c>
      <c r="I628" s="749">
        <v>0</v>
      </c>
      <c r="J628" s="749" t="s">
        <v>1624</v>
      </c>
      <c r="K628" s="749" t="s">
        <v>569</v>
      </c>
      <c r="L628" s="752">
        <v>149.65000000000006</v>
      </c>
      <c r="M628" s="752">
        <v>3</v>
      </c>
      <c r="N628" s="753">
        <v>448.95000000000016</v>
      </c>
    </row>
    <row r="629" spans="1:14" ht="14.45" customHeight="1" x14ac:dyDescent="0.2">
      <c r="A629" s="747" t="s">
        <v>567</v>
      </c>
      <c r="B629" s="748" t="s">
        <v>568</v>
      </c>
      <c r="C629" s="749" t="s">
        <v>580</v>
      </c>
      <c r="D629" s="750" t="s">
        <v>581</v>
      </c>
      <c r="E629" s="751">
        <v>50113006</v>
      </c>
      <c r="F629" s="750" t="s">
        <v>1609</v>
      </c>
      <c r="G629" s="749" t="s">
        <v>599</v>
      </c>
      <c r="H629" s="749">
        <v>217112</v>
      </c>
      <c r="I629" s="749">
        <v>217112</v>
      </c>
      <c r="J629" s="749" t="s">
        <v>1625</v>
      </c>
      <c r="K629" s="749" t="s">
        <v>1626</v>
      </c>
      <c r="L629" s="752">
        <v>167.06999999999996</v>
      </c>
      <c r="M629" s="752">
        <v>1</v>
      </c>
      <c r="N629" s="753">
        <v>167.06999999999996</v>
      </c>
    </row>
    <row r="630" spans="1:14" ht="14.45" customHeight="1" x14ac:dyDescent="0.2">
      <c r="A630" s="747" t="s">
        <v>567</v>
      </c>
      <c r="B630" s="748" t="s">
        <v>568</v>
      </c>
      <c r="C630" s="749" t="s">
        <v>580</v>
      </c>
      <c r="D630" s="750" t="s">
        <v>581</v>
      </c>
      <c r="E630" s="751">
        <v>50113006</v>
      </c>
      <c r="F630" s="750" t="s">
        <v>1609</v>
      </c>
      <c r="G630" s="749" t="s">
        <v>599</v>
      </c>
      <c r="H630" s="749">
        <v>33898</v>
      </c>
      <c r="I630" s="749">
        <v>33898</v>
      </c>
      <c r="J630" s="749" t="s">
        <v>1627</v>
      </c>
      <c r="K630" s="749" t="s">
        <v>1619</v>
      </c>
      <c r="L630" s="752">
        <v>135.59999999999997</v>
      </c>
      <c r="M630" s="752">
        <v>2</v>
      </c>
      <c r="N630" s="753">
        <v>271.19999999999993</v>
      </c>
    </row>
    <row r="631" spans="1:14" ht="14.45" customHeight="1" x14ac:dyDescent="0.2">
      <c r="A631" s="747" t="s">
        <v>567</v>
      </c>
      <c r="B631" s="748" t="s">
        <v>568</v>
      </c>
      <c r="C631" s="749" t="s">
        <v>580</v>
      </c>
      <c r="D631" s="750" t="s">
        <v>581</v>
      </c>
      <c r="E631" s="751">
        <v>50113006</v>
      </c>
      <c r="F631" s="750" t="s">
        <v>1609</v>
      </c>
      <c r="G631" s="749" t="s">
        <v>599</v>
      </c>
      <c r="H631" s="749">
        <v>33897</v>
      </c>
      <c r="I631" s="749">
        <v>33897</v>
      </c>
      <c r="J631" s="749" t="s">
        <v>1628</v>
      </c>
      <c r="K631" s="749" t="s">
        <v>1619</v>
      </c>
      <c r="L631" s="752">
        <v>148.96</v>
      </c>
      <c r="M631" s="752">
        <v>9</v>
      </c>
      <c r="N631" s="753">
        <v>1340.64</v>
      </c>
    </row>
    <row r="632" spans="1:14" ht="14.45" customHeight="1" x14ac:dyDescent="0.2">
      <c r="A632" s="747" t="s">
        <v>567</v>
      </c>
      <c r="B632" s="748" t="s">
        <v>568</v>
      </c>
      <c r="C632" s="749" t="s">
        <v>580</v>
      </c>
      <c r="D632" s="750" t="s">
        <v>581</v>
      </c>
      <c r="E632" s="751">
        <v>50113006</v>
      </c>
      <c r="F632" s="750" t="s">
        <v>1609</v>
      </c>
      <c r="G632" s="749" t="s">
        <v>599</v>
      </c>
      <c r="H632" s="749">
        <v>33742</v>
      </c>
      <c r="I632" s="749">
        <v>33742</v>
      </c>
      <c r="J632" s="749" t="s">
        <v>1629</v>
      </c>
      <c r="K632" s="749" t="s">
        <v>1619</v>
      </c>
      <c r="L632" s="752">
        <v>131.25000000000003</v>
      </c>
      <c r="M632" s="752">
        <v>7</v>
      </c>
      <c r="N632" s="753">
        <v>918.75000000000011</v>
      </c>
    </row>
    <row r="633" spans="1:14" ht="14.45" customHeight="1" x14ac:dyDescent="0.2">
      <c r="A633" s="747" t="s">
        <v>567</v>
      </c>
      <c r="B633" s="748" t="s">
        <v>568</v>
      </c>
      <c r="C633" s="749" t="s">
        <v>580</v>
      </c>
      <c r="D633" s="750" t="s">
        <v>581</v>
      </c>
      <c r="E633" s="751">
        <v>50113006</v>
      </c>
      <c r="F633" s="750" t="s">
        <v>1609</v>
      </c>
      <c r="G633" s="749" t="s">
        <v>599</v>
      </c>
      <c r="H633" s="749">
        <v>33740</v>
      </c>
      <c r="I633" s="749">
        <v>33740</v>
      </c>
      <c r="J633" s="749" t="s">
        <v>1630</v>
      </c>
      <c r="K633" s="749" t="s">
        <v>1619</v>
      </c>
      <c r="L633" s="752">
        <v>126.66052631578948</v>
      </c>
      <c r="M633" s="752">
        <v>19</v>
      </c>
      <c r="N633" s="753">
        <v>2406.5500000000002</v>
      </c>
    </row>
    <row r="634" spans="1:14" ht="14.45" customHeight="1" x14ac:dyDescent="0.2">
      <c r="A634" s="747" t="s">
        <v>567</v>
      </c>
      <c r="B634" s="748" t="s">
        <v>568</v>
      </c>
      <c r="C634" s="749" t="s">
        <v>580</v>
      </c>
      <c r="D634" s="750" t="s">
        <v>581</v>
      </c>
      <c r="E634" s="751">
        <v>50113006</v>
      </c>
      <c r="F634" s="750" t="s">
        <v>1609</v>
      </c>
      <c r="G634" s="749" t="s">
        <v>599</v>
      </c>
      <c r="H634" s="749">
        <v>33739</v>
      </c>
      <c r="I634" s="749">
        <v>33739</v>
      </c>
      <c r="J634" s="749" t="s">
        <v>1631</v>
      </c>
      <c r="K634" s="749" t="s">
        <v>1619</v>
      </c>
      <c r="L634" s="752">
        <v>118.79285714285713</v>
      </c>
      <c r="M634" s="752">
        <v>7</v>
      </c>
      <c r="N634" s="753">
        <v>831.55</v>
      </c>
    </row>
    <row r="635" spans="1:14" ht="14.45" customHeight="1" x14ac:dyDescent="0.2">
      <c r="A635" s="747" t="s">
        <v>567</v>
      </c>
      <c r="B635" s="748" t="s">
        <v>568</v>
      </c>
      <c r="C635" s="749" t="s">
        <v>580</v>
      </c>
      <c r="D635" s="750" t="s">
        <v>581</v>
      </c>
      <c r="E635" s="751">
        <v>50113006</v>
      </c>
      <c r="F635" s="750" t="s">
        <v>1609</v>
      </c>
      <c r="G635" s="749" t="s">
        <v>599</v>
      </c>
      <c r="H635" s="749">
        <v>846763</v>
      </c>
      <c r="I635" s="749">
        <v>33419</v>
      </c>
      <c r="J635" s="749" t="s">
        <v>1632</v>
      </c>
      <c r="K635" s="749" t="s">
        <v>1619</v>
      </c>
      <c r="L635" s="752">
        <v>131.56749999999997</v>
      </c>
      <c r="M635" s="752">
        <v>4</v>
      </c>
      <c r="N635" s="753">
        <v>526.26999999999987</v>
      </c>
    </row>
    <row r="636" spans="1:14" ht="14.45" customHeight="1" x14ac:dyDescent="0.2">
      <c r="A636" s="747" t="s">
        <v>567</v>
      </c>
      <c r="B636" s="748" t="s">
        <v>568</v>
      </c>
      <c r="C636" s="749" t="s">
        <v>580</v>
      </c>
      <c r="D636" s="750" t="s">
        <v>581</v>
      </c>
      <c r="E636" s="751">
        <v>50113006</v>
      </c>
      <c r="F636" s="750" t="s">
        <v>1609</v>
      </c>
      <c r="G636" s="749" t="s">
        <v>599</v>
      </c>
      <c r="H636" s="749">
        <v>846764</v>
      </c>
      <c r="I636" s="749">
        <v>33418</v>
      </c>
      <c r="J636" s="749" t="s">
        <v>1633</v>
      </c>
      <c r="K636" s="749" t="s">
        <v>1619</v>
      </c>
      <c r="L636" s="752">
        <v>135.6</v>
      </c>
      <c r="M636" s="752">
        <v>5</v>
      </c>
      <c r="N636" s="753">
        <v>678</v>
      </c>
    </row>
    <row r="637" spans="1:14" ht="14.45" customHeight="1" x14ac:dyDescent="0.2">
      <c r="A637" s="747" t="s">
        <v>567</v>
      </c>
      <c r="B637" s="748" t="s">
        <v>568</v>
      </c>
      <c r="C637" s="749" t="s">
        <v>580</v>
      </c>
      <c r="D637" s="750" t="s">
        <v>581</v>
      </c>
      <c r="E637" s="751">
        <v>50113006</v>
      </c>
      <c r="F637" s="750" t="s">
        <v>1609</v>
      </c>
      <c r="G637" s="749" t="s">
        <v>599</v>
      </c>
      <c r="H637" s="749">
        <v>846765</v>
      </c>
      <c r="I637" s="749">
        <v>33421</v>
      </c>
      <c r="J637" s="749" t="s">
        <v>1634</v>
      </c>
      <c r="K637" s="749" t="s">
        <v>1619</v>
      </c>
      <c r="L637" s="752">
        <v>135.59999999999997</v>
      </c>
      <c r="M637" s="752">
        <v>13</v>
      </c>
      <c r="N637" s="753">
        <v>1762.7999999999997</v>
      </c>
    </row>
    <row r="638" spans="1:14" ht="14.45" customHeight="1" x14ac:dyDescent="0.2">
      <c r="A638" s="747" t="s">
        <v>567</v>
      </c>
      <c r="B638" s="748" t="s">
        <v>568</v>
      </c>
      <c r="C638" s="749" t="s">
        <v>580</v>
      </c>
      <c r="D638" s="750" t="s">
        <v>581</v>
      </c>
      <c r="E638" s="751">
        <v>50113006</v>
      </c>
      <c r="F638" s="750" t="s">
        <v>1609</v>
      </c>
      <c r="G638" s="749" t="s">
        <v>599</v>
      </c>
      <c r="H638" s="749">
        <v>33865</v>
      </c>
      <c r="I638" s="749">
        <v>33865</v>
      </c>
      <c r="J638" s="749" t="s">
        <v>1635</v>
      </c>
      <c r="K638" s="749" t="s">
        <v>1619</v>
      </c>
      <c r="L638" s="752">
        <v>135.6</v>
      </c>
      <c r="M638" s="752">
        <v>14</v>
      </c>
      <c r="N638" s="753">
        <v>1898.3999999999999</v>
      </c>
    </row>
    <row r="639" spans="1:14" ht="14.45" customHeight="1" x14ac:dyDescent="0.2">
      <c r="A639" s="747" t="s">
        <v>567</v>
      </c>
      <c r="B639" s="748" t="s">
        <v>568</v>
      </c>
      <c r="C639" s="749" t="s">
        <v>580</v>
      </c>
      <c r="D639" s="750" t="s">
        <v>581</v>
      </c>
      <c r="E639" s="751">
        <v>50113006</v>
      </c>
      <c r="F639" s="750" t="s">
        <v>1609</v>
      </c>
      <c r="G639" s="749" t="s">
        <v>599</v>
      </c>
      <c r="H639" s="749">
        <v>33866</v>
      </c>
      <c r="I639" s="749">
        <v>33866</v>
      </c>
      <c r="J639" s="749" t="s">
        <v>1636</v>
      </c>
      <c r="K639" s="749" t="s">
        <v>1619</v>
      </c>
      <c r="L639" s="752">
        <v>135.6</v>
      </c>
      <c r="M639" s="752">
        <v>17</v>
      </c>
      <c r="N639" s="753">
        <v>2305.1999999999998</v>
      </c>
    </row>
    <row r="640" spans="1:14" ht="14.45" customHeight="1" x14ac:dyDescent="0.2">
      <c r="A640" s="747" t="s">
        <v>567</v>
      </c>
      <c r="B640" s="748" t="s">
        <v>568</v>
      </c>
      <c r="C640" s="749" t="s">
        <v>580</v>
      </c>
      <c r="D640" s="750" t="s">
        <v>581</v>
      </c>
      <c r="E640" s="751">
        <v>50113006</v>
      </c>
      <c r="F640" s="750" t="s">
        <v>1609</v>
      </c>
      <c r="G640" s="749" t="s">
        <v>599</v>
      </c>
      <c r="H640" s="749">
        <v>846766</v>
      </c>
      <c r="I640" s="749">
        <v>33420</v>
      </c>
      <c r="J640" s="749" t="s">
        <v>1637</v>
      </c>
      <c r="K640" s="749" t="s">
        <v>1619</v>
      </c>
      <c r="L640" s="752">
        <v>135.6</v>
      </c>
      <c r="M640" s="752">
        <v>11</v>
      </c>
      <c r="N640" s="753">
        <v>1491.6</v>
      </c>
    </row>
    <row r="641" spans="1:14" ht="14.45" customHeight="1" x14ac:dyDescent="0.2">
      <c r="A641" s="747" t="s">
        <v>567</v>
      </c>
      <c r="B641" s="748" t="s">
        <v>568</v>
      </c>
      <c r="C641" s="749" t="s">
        <v>580</v>
      </c>
      <c r="D641" s="750" t="s">
        <v>581</v>
      </c>
      <c r="E641" s="751">
        <v>50113006</v>
      </c>
      <c r="F641" s="750" t="s">
        <v>1609</v>
      </c>
      <c r="G641" s="749" t="s">
        <v>599</v>
      </c>
      <c r="H641" s="749">
        <v>987792</v>
      </c>
      <c r="I641" s="749">
        <v>33749</v>
      </c>
      <c r="J641" s="749" t="s">
        <v>1638</v>
      </c>
      <c r="K641" s="749" t="s">
        <v>1639</v>
      </c>
      <c r="L641" s="752">
        <v>105.23846153846155</v>
      </c>
      <c r="M641" s="752">
        <v>13</v>
      </c>
      <c r="N641" s="753">
        <v>1368.1000000000001</v>
      </c>
    </row>
    <row r="642" spans="1:14" ht="14.45" customHeight="1" x14ac:dyDescent="0.2">
      <c r="A642" s="747" t="s">
        <v>567</v>
      </c>
      <c r="B642" s="748" t="s">
        <v>568</v>
      </c>
      <c r="C642" s="749" t="s">
        <v>580</v>
      </c>
      <c r="D642" s="750" t="s">
        <v>581</v>
      </c>
      <c r="E642" s="751">
        <v>50113006</v>
      </c>
      <c r="F642" s="750" t="s">
        <v>1609</v>
      </c>
      <c r="G642" s="749" t="s">
        <v>599</v>
      </c>
      <c r="H642" s="749">
        <v>33751</v>
      </c>
      <c r="I642" s="749">
        <v>33751</v>
      </c>
      <c r="J642" s="749" t="s">
        <v>1640</v>
      </c>
      <c r="K642" s="749" t="s">
        <v>1639</v>
      </c>
      <c r="L642" s="752">
        <v>104.97000000000003</v>
      </c>
      <c r="M642" s="752">
        <v>20</v>
      </c>
      <c r="N642" s="753">
        <v>2099.4000000000005</v>
      </c>
    </row>
    <row r="643" spans="1:14" ht="14.45" customHeight="1" x14ac:dyDescent="0.2">
      <c r="A643" s="747" t="s">
        <v>567</v>
      </c>
      <c r="B643" s="748" t="s">
        <v>568</v>
      </c>
      <c r="C643" s="749" t="s">
        <v>580</v>
      </c>
      <c r="D643" s="750" t="s">
        <v>581</v>
      </c>
      <c r="E643" s="751">
        <v>50113006</v>
      </c>
      <c r="F643" s="750" t="s">
        <v>1609</v>
      </c>
      <c r="G643" s="749" t="s">
        <v>599</v>
      </c>
      <c r="H643" s="749">
        <v>395579</v>
      </c>
      <c r="I643" s="749">
        <v>33752</v>
      </c>
      <c r="J643" s="749" t="s">
        <v>1641</v>
      </c>
      <c r="K643" s="749" t="s">
        <v>1642</v>
      </c>
      <c r="L643" s="752">
        <v>107.10277777777777</v>
      </c>
      <c r="M643" s="752">
        <v>18</v>
      </c>
      <c r="N643" s="753">
        <v>1927.85</v>
      </c>
    </row>
    <row r="644" spans="1:14" ht="14.45" customHeight="1" x14ac:dyDescent="0.2">
      <c r="A644" s="747" t="s">
        <v>567</v>
      </c>
      <c r="B644" s="748" t="s">
        <v>568</v>
      </c>
      <c r="C644" s="749" t="s">
        <v>580</v>
      </c>
      <c r="D644" s="750" t="s">
        <v>581</v>
      </c>
      <c r="E644" s="751">
        <v>50113006</v>
      </c>
      <c r="F644" s="750" t="s">
        <v>1609</v>
      </c>
      <c r="G644" s="749" t="s">
        <v>599</v>
      </c>
      <c r="H644" s="749">
        <v>33750</v>
      </c>
      <c r="I644" s="749">
        <v>33750</v>
      </c>
      <c r="J644" s="749" t="s">
        <v>1643</v>
      </c>
      <c r="K644" s="749" t="s">
        <v>1639</v>
      </c>
      <c r="L644" s="752">
        <v>105.71785714285716</v>
      </c>
      <c r="M644" s="752">
        <v>14</v>
      </c>
      <c r="N644" s="753">
        <v>1480.0500000000002</v>
      </c>
    </row>
    <row r="645" spans="1:14" ht="14.45" customHeight="1" x14ac:dyDescent="0.2">
      <c r="A645" s="747" t="s">
        <v>567</v>
      </c>
      <c r="B645" s="748" t="s">
        <v>568</v>
      </c>
      <c r="C645" s="749" t="s">
        <v>580</v>
      </c>
      <c r="D645" s="750" t="s">
        <v>581</v>
      </c>
      <c r="E645" s="751">
        <v>50113006</v>
      </c>
      <c r="F645" s="750" t="s">
        <v>1609</v>
      </c>
      <c r="G645" s="749" t="s">
        <v>599</v>
      </c>
      <c r="H645" s="749">
        <v>33859</v>
      </c>
      <c r="I645" s="749">
        <v>33859</v>
      </c>
      <c r="J645" s="749" t="s">
        <v>1644</v>
      </c>
      <c r="K645" s="749" t="s">
        <v>1611</v>
      </c>
      <c r="L645" s="752">
        <v>129.97</v>
      </c>
      <c r="M645" s="752">
        <v>1</v>
      </c>
      <c r="N645" s="753">
        <v>129.97</v>
      </c>
    </row>
    <row r="646" spans="1:14" ht="14.45" customHeight="1" x14ac:dyDescent="0.2">
      <c r="A646" s="747" t="s">
        <v>567</v>
      </c>
      <c r="B646" s="748" t="s">
        <v>568</v>
      </c>
      <c r="C646" s="749" t="s">
        <v>580</v>
      </c>
      <c r="D646" s="750" t="s">
        <v>581</v>
      </c>
      <c r="E646" s="751">
        <v>50113006</v>
      </c>
      <c r="F646" s="750" t="s">
        <v>1609</v>
      </c>
      <c r="G646" s="749" t="s">
        <v>599</v>
      </c>
      <c r="H646" s="749">
        <v>33864</v>
      </c>
      <c r="I646" s="749">
        <v>33864</v>
      </c>
      <c r="J646" s="749" t="s">
        <v>1645</v>
      </c>
      <c r="K646" s="749" t="s">
        <v>1611</v>
      </c>
      <c r="L646" s="752">
        <v>138.36999999999998</v>
      </c>
      <c r="M646" s="752">
        <v>3</v>
      </c>
      <c r="N646" s="753">
        <v>415.1099999999999</v>
      </c>
    </row>
    <row r="647" spans="1:14" ht="14.45" customHeight="1" x14ac:dyDescent="0.2">
      <c r="A647" s="747" t="s">
        <v>567</v>
      </c>
      <c r="B647" s="748" t="s">
        <v>568</v>
      </c>
      <c r="C647" s="749" t="s">
        <v>580</v>
      </c>
      <c r="D647" s="750" t="s">
        <v>581</v>
      </c>
      <c r="E647" s="751">
        <v>50113006</v>
      </c>
      <c r="F647" s="750" t="s">
        <v>1609</v>
      </c>
      <c r="G647" s="749" t="s">
        <v>599</v>
      </c>
      <c r="H647" s="749">
        <v>33852</v>
      </c>
      <c r="I647" s="749">
        <v>33852</v>
      </c>
      <c r="J647" s="749" t="s">
        <v>1646</v>
      </c>
      <c r="K647" s="749" t="s">
        <v>1611</v>
      </c>
      <c r="L647" s="752">
        <v>145.5</v>
      </c>
      <c r="M647" s="752">
        <v>15</v>
      </c>
      <c r="N647" s="753">
        <v>2182.5</v>
      </c>
    </row>
    <row r="648" spans="1:14" ht="14.45" customHeight="1" x14ac:dyDescent="0.2">
      <c r="A648" s="747" t="s">
        <v>567</v>
      </c>
      <c r="B648" s="748" t="s">
        <v>568</v>
      </c>
      <c r="C648" s="749" t="s">
        <v>580</v>
      </c>
      <c r="D648" s="750" t="s">
        <v>581</v>
      </c>
      <c r="E648" s="751">
        <v>50113006</v>
      </c>
      <c r="F648" s="750" t="s">
        <v>1609</v>
      </c>
      <c r="G648" s="749" t="s">
        <v>599</v>
      </c>
      <c r="H648" s="749">
        <v>33851</v>
      </c>
      <c r="I648" s="749">
        <v>33851</v>
      </c>
      <c r="J648" s="749" t="s">
        <v>1647</v>
      </c>
      <c r="K648" s="749" t="s">
        <v>1611</v>
      </c>
      <c r="L648" s="752">
        <v>145.5</v>
      </c>
      <c r="M648" s="752">
        <v>2</v>
      </c>
      <c r="N648" s="753">
        <v>291</v>
      </c>
    </row>
    <row r="649" spans="1:14" ht="14.45" customHeight="1" x14ac:dyDescent="0.2">
      <c r="A649" s="747" t="s">
        <v>567</v>
      </c>
      <c r="B649" s="748" t="s">
        <v>568</v>
      </c>
      <c r="C649" s="749" t="s">
        <v>580</v>
      </c>
      <c r="D649" s="750" t="s">
        <v>581</v>
      </c>
      <c r="E649" s="751">
        <v>50113006</v>
      </c>
      <c r="F649" s="750" t="s">
        <v>1609</v>
      </c>
      <c r="G649" s="749" t="s">
        <v>599</v>
      </c>
      <c r="H649" s="749">
        <v>33936</v>
      </c>
      <c r="I649" s="749">
        <v>33936</v>
      </c>
      <c r="J649" s="749" t="s">
        <v>1648</v>
      </c>
      <c r="K649" s="749" t="s">
        <v>1616</v>
      </c>
      <c r="L649" s="752">
        <v>30.669999999999998</v>
      </c>
      <c r="M649" s="752">
        <v>18</v>
      </c>
      <c r="N649" s="753">
        <v>552.05999999999995</v>
      </c>
    </row>
    <row r="650" spans="1:14" ht="14.45" customHeight="1" x14ac:dyDescent="0.2">
      <c r="A650" s="747" t="s">
        <v>567</v>
      </c>
      <c r="B650" s="748" t="s">
        <v>568</v>
      </c>
      <c r="C650" s="749" t="s">
        <v>580</v>
      </c>
      <c r="D650" s="750" t="s">
        <v>581</v>
      </c>
      <c r="E650" s="751">
        <v>50113006</v>
      </c>
      <c r="F650" s="750" t="s">
        <v>1609</v>
      </c>
      <c r="G650" s="749" t="s">
        <v>599</v>
      </c>
      <c r="H650" s="749">
        <v>33848</v>
      </c>
      <c r="I650" s="749">
        <v>33848</v>
      </c>
      <c r="J650" s="749" t="s">
        <v>1649</v>
      </c>
      <c r="K650" s="749" t="s">
        <v>1611</v>
      </c>
      <c r="L650" s="752">
        <v>122.69</v>
      </c>
      <c r="M650" s="752">
        <v>31</v>
      </c>
      <c r="N650" s="753">
        <v>3803.39</v>
      </c>
    </row>
    <row r="651" spans="1:14" ht="14.45" customHeight="1" x14ac:dyDescent="0.2">
      <c r="A651" s="747" t="s">
        <v>567</v>
      </c>
      <c r="B651" s="748" t="s">
        <v>568</v>
      </c>
      <c r="C651" s="749" t="s">
        <v>580</v>
      </c>
      <c r="D651" s="750" t="s">
        <v>581</v>
      </c>
      <c r="E651" s="751">
        <v>50113006</v>
      </c>
      <c r="F651" s="750" t="s">
        <v>1609</v>
      </c>
      <c r="G651" s="749" t="s">
        <v>599</v>
      </c>
      <c r="H651" s="749">
        <v>990352</v>
      </c>
      <c r="I651" s="749">
        <v>33935</v>
      </c>
      <c r="J651" s="749" t="s">
        <v>1650</v>
      </c>
      <c r="K651" s="749" t="s">
        <v>1616</v>
      </c>
      <c r="L651" s="752">
        <v>30.669999999999998</v>
      </c>
      <c r="M651" s="752">
        <v>14</v>
      </c>
      <c r="N651" s="753">
        <v>429.38</v>
      </c>
    </row>
    <row r="652" spans="1:14" ht="14.45" customHeight="1" x14ac:dyDescent="0.2">
      <c r="A652" s="747" t="s">
        <v>567</v>
      </c>
      <c r="B652" s="748" t="s">
        <v>568</v>
      </c>
      <c r="C652" s="749" t="s">
        <v>580</v>
      </c>
      <c r="D652" s="750" t="s">
        <v>581</v>
      </c>
      <c r="E652" s="751">
        <v>50113006</v>
      </c>
      <c r="F652" s="750" t="s">
        <v>1609</v>
      </c>
      <c r="G652" s="749" t="s">
        <v>599</v>
      </c>
      <c r="H652" s="749">
        <v>33847</v>
      </c>
      <c r="I652" s="749">
        <v>33847</v>
      </c>
      <c r="J652" s="749" t="s">
        <v>1651</v>
      </c>
      <c r="K652" s="749" t="s">
        <v>1611</v>
      </c>
      <c r="L652" s="752">
        <v>130.02741935483871</v>
      </c>
      <c r="M652" s="752">
        <v>31</v>
      </c>
      <c r="N652" s="753">
        <v>4030.8500000000004</v>
      </c>
    </row>
    <row r="653" spans="1:14" ht="14.45" customHeight="1" x14ac:dyDescent="0.2">
      <c r="A653" s="747" t="s">
        <v>567</v>
      </c>
      <c r="B653" s="748" t="s">
        <v>568</v>
      </c>
      <c r="C653" s="749" t="s">
        <v>580</v>
      </c>
      <c r="D653" s="750" t="s">
        <v>581</v>
      </c>
      <c r="E653" s="751">
        <v>50113006</v>
      </c>
      <c r="F653" s="750" t="s">
        <v>1609</v>
      </c>
      <c r="G653" s="749" t="s">
        <v>592</v>
      </c>
      <c r="H653" s="749">
        <v>988740</v>
      </c>
      <c r="I653" s="749">
        <v>0</v>
      </c>
      <c r="J653" s="749" t="s">
        <v>1652</v>
      </c>
      <c r="K653" s="749" t="s">
        <v>569</v>
      </c>
      <c r="L653" s="752">
        <v>253.75999999999993</v>
      </c>
      <c r="M653" s="752">
        <v>16</v>
      </c>
      <c r="N653" s="753">
        <v>4060.1599999999989</v>
      </c>
    </row>
    <row r="654" spans="1:14" ht="14.45" customHeight="1" x14ac:dyDescent="0.2">
      <c r="A654" s="747" t="s">
        <v>567</v>
      </c>
      <c r="B654" s="748" t="s">
        <v>568</v>
      </c>
      <c r="C654" s="749" t="s">
        <v>580</v>
      </c>
      <c r="D654" s="750" t="s">
        <v>581</v>
      </c>
      <c r="E654" s="751">
        <v>50113006</v>
      </c>
      <c r="F654" s="750" t="s">
        <v>1609</v>
      </c>
      <c r="G654" s="749" t="s">
        <v>592</v>
      </c>
      <c r="H654" s="749">
        <v>217052</v>
      </c>
      <c r="I654" s="749">
        <v>217052</v>
      </c>
      <c r="J654" s="749" t="s">
        <v>1653</v>
      </c>
      <c r="K654" s="749" t="s">
        <v>1654</v>
      </c>
      <c r="L654" s="752">
        <v>2020.2233333333331</v>
      </c>
      <c r="M654" s="752">
        <v>3</v>
      </c>
      <c r="N654" s="753">
        <v>6060.6699999999992</v>
      </c>
    </row>
    <row r="655" spans="1:14" ht="14.45" customHeight="1" x14ac:dyDescent="0.2">
      <c r="A655" s="747" t="s">
        <v>567</v>
      </c>
      <c r="B655" s="748" t="s">
        <v>568</v>
      </c>
      <c r="C655" s="749" t="s">
        <v>580</v>
      </c>
      <c r="D655" s="750" t="s">
        <v>581</v>
      </c>
      <c r="E655" s="751">
        <v>50113006</v>
      </c>
      <c r="F655" s="750" t="s">
        <v>1609</v>
      </c>
      <c r="G655" s="749" t="s">
        <v>599</v>
      </c>
      <c r="H655" s="749">
        <v>133146</v>
      </c>
      <c r="I655" s="749">
        <v>33530</v>
      </c>
      <c r="J655" s="749" t="s">
        <v>1655</v>
      </c>
      <c r="K655" s="749" t="s">
        <v>1656</v>
      </c>
      <c r="L655" s="752">
        <v>156.49000000000004</v>
      </c>
      <c r="M655" s="752">
        <v>13</v>
      </c>
      <c r="N655" s="753">
        <v>2034.3700000000003</v>
      </c>
    </row>
    <row r="656" spans="1:14" ht="14.45" customHeight="1" x14ac:dyDescent="0.2">
      <c r="A656" s="747" t="s">
        <v>567</v>
      </c>
      <c r="B656" s="748" t="s">
        <v>568</v>
      </c>
      <c r="C656" s="749" t="s">
        <v>580</v>
      </c>
      <c r="D656" s="750" t="s">
        <v>581</v>
      </c>
      <c r="E656" s="751">
        <v>50113006</v>
      </c>
      <c r="F656" s="750" t="s">
        <v>1609</v>
      </c>
      <c r="G656" s="749" t="s">
        <v>599</v>
      </c>
      <c r="H656" s="749">
        <v>133220</v>
      </c>
      <c r="I656" s="749">
        <v>33220</v>
      </c>
      <c r="J656" s="749" t="s">
        <v>1657</v>
      </c>
      <c r="K656" s="749" t="s">
        <v>1658</v>
      </c>
      <c r="L656" s="752">
        <v>195.96333333333334</v>
      </c>
      <c r="M656" s="752">
        <v>9</v>
      </c>
      <c r="N656" s="753">
        <v>1763.67</v>
      </c>
    </row>
    <row r="657" spans="1:14" ht="14.45" customHeight="1" x14ac:dyDescent="0.2">
      <c r="A657" s="747" t="s">
        <v>567</v>
      </c>
      <c r="B657" s="748" t="s">
        <v>568</v>
      </c>
      <c r="C657" s="749" t="s">
        <v>580</v>
      </c>
      <c r="D657" s="750" t="s">
        <v>581</v>
      </c>
      <c r="E657" s="751">
        <v>50113006</v>
      </c>
      <c r="F657" s="750" t="s">
        <v>1609</v>
      </c>
      <c r="G657" s="749" t="s">
        <v>592</v>
      </c>
      <c r="H657" s="749">
        <v>33802</v>
      </c>
      <c r="I657" s="749">
        <v>33802</v>
      </c>
      <c r="J657" s="749" t="s">
        <v>1659</v>
      </c>
      <c r="K657" s="749" t="s">
        <v>1660</v>
      </c>
      <c r="L657" s="752">
        <v>205.25000000000006</v>
      </c>
      <c r="M657" s="752">
        <v>1</v>
      </c>
      <c r="N657" s="753">
        <v>205.25000000000006</v>
      </c>
    </row>
    <row r="658" spans="1:14" ht="14.45" customHeight="1" x14ac:dyDescent="0.2">
      <c r="A658" s="747" t="s">
        <v>567</v>
      </c>
      <c r="B658" s="748" t="s">
        <v>568</v>
      </c>
      <c r="C658" s="749" t="s">
        <v>580</v>
      </c>
      <c r="D658" s="750" t="s">
        <v>581</v>
      </c>
      <c r="E658" s="751">
        <v>50113006</v>
      </c>
      <c r="F658" s="750" t="s">
        <v>1609</v>
      </c>
      <c r="G658" s="749" t="s">
        <v>592</v>
      </c>
      <c r="H658" s="749">
        <v>217125</v>
      </c>
      <c r="I658" s="749">
        <v>217125</v>
      </c>
      <c r="J658" s="749" t="s">
        <v>1661</v>
      </c>
      <c r="K658" s="749" t="s">
        <v>1662</v>
      </c>
      <c r="L658" s="752">
        <v>118.00184615384615</v>
      </c>
      <c r="M658" s="752">
        <v>65</v>
      </c>
      <c r="N658" s="753">
        <v>7670.119999999999</v>
      </c>
    </row>
    <row r="659" spans="1:14" ht="14.45" customHeight="1" x14ac:dyDescent="0.2">
      <c r="A659" s="747" t="s">
        <v>567</v>
      </c>
      <c r="B659" s="748" t="s">
        <v>568</v>
      </c>
      <c r="C659" s="749" t="s">
        <v>580</v>
      </c>
      <c r="D659" s="750" t="s">
        <v>581</v>
      </c>
      <c r="E659" s="751">
        <v>50113006</v>
      </c>
      <c r="F659" s="750" t="s">
        <v>1609</v>
      </c>
      <c r="G659" s="749" t="s">
        <v>592</v>
      </c>
      <c r="H659" s="749">
        <v>217131</v>
      </c>
      <c r="I659" s="749">
        <v>217131</v>
      </c>
      <c r="J659" s="749" t="s">
        <v>1663</v>
      </c>
      <c r="K659" s="749" t="s">
        <v>1662</v>
      </c>
      <c r="L659" s="752">
        <v>106.01771428571428</v>
      </c>
      <c r="M659" s="752">
        <v>35</v>
      </c>
      <c r="N659" s="753">
        <v>3710.62</v>
      </c>
    </row>
    <row r="660" spans="1:14" ht="14.45" customHeight="1" x14ac:dyDescent="0.2">
      <c r="A660" s="747" t="s">
        <v>567</v>
      </c>
      <c r="B660" s="748" t="s">
        <v>568</v>
      </c>
      <c r="C660" s="749" t="s">
        <v>580</v>
      </c>
      <c r="D660" s="750" t="s">
        <v>581</v>
      </c>
      <c r="E660" s="751">
        <v>50113006</v>
      </c>
      <c r="F660" s="750" t="s">
        <v>1609</v>
      </c>
      <c r="G660" s="749" t="s">
        <v>592</v>
      </c>
      <c r="H660" s="749">
        <v>217129</v>
      </c>
      <c r="I660" s="749">
        <v>217129</v>
      </c>
      <c r="J660" s="749" t="s">
        <v>1664</v>
      </c>
      <c r="K660" s="749" t="s">
        <v>1662</v>
      </c>
      <c r="L660" s="752">
        <v>118.58307692307694</v>
      </c>
      <c r="M660" s="752">
        <v>39</v>
      </c>
      <c r="N660" s="753">
        <v>4624.7400000000007</v>
      </c>
    </row>
    <row r="661" spans="1:14" ht="14.45" customHeight="1" x14ac:dyDescent="0.2">
      <c r="A661" s="747" t="s">
        <v>567</v>
      </c>
      <c r="B661" s="748" t="s">
        <v>568</v>
      </c>
      <c r="C661" s="749" t="s">
        <v>580</v>
      </c>
      <c r="D661" s="750" t="s">
        <v>581</v>
      </c>
      <c r="E661" s="751">
        <v>50113006</v>
      </c>
      <c r="F661" s="750" t="s">
        <v>1609</v>
      </c>
      <c r="G661" s="749" t="s">
        <v>592</v>
      </c>
      <c r="H661" s="749">
        <v>217127</v>
      </c>
      <c r="I661" s="749">
        <v>217127</v>
      </c>
      <c r="J661" s="749" t="s">
        <v>1665</v>
      </c>
      <c r="K661" s="749" t="s">
        <v>1662</v>
      </c>
      <c r="L661" s="752">
        <v>108.12516129032259</v>
      </c>
      <c r="M661" s="752">
        <v>31</v>
      </c>
      <c r="N661" s="753">
        <v>3351.8800000000006</v>
      </c>
    </row>
    <row r="662" spans="1:14" ht="14.45" customHeight="1" x14ac:dyDescent="0.2">
      <c r="A662" s="747" t="s">
        <v>567</v>
      </c>
      <c r="B662" s="748" t="s">
        <v>568</v>
      </c>
      <c r="C662" s="749" t="s">
        <v>580</v>
      </c>
      <c r="D662" s="750" t="s">
        <v>581</v>
      </c>
      <c r="E662" s="751">
        <v>50113006</v>
      </c>
      <c r="F662" s="750" t="s">
        <v>1609</v>
      </c>
      <c r="G662" s="749" t="s">
        <v>592</v>
      </c>
      <c r="H662" s="749">
        <v>992137</v>
      </c>
      <c r="I662" s="749">
        <v>0</v>
      </c>
      <c r="J662" s="749" t="s">
        <v>1666</v>
      </c>
      <c r="K662" s="749" t="s">
        <v>569</v>
      </c>
      <c r="L662" s="752">
        <v>694.35000000000014</v>
      </c>
      <c r="M662" s="752">
        <v>4</v>
      </c>
      <c r="N662" s="753">
        <v>2777.4000000000005</v>
      </c>
    </row>
    <row r="663" spans="1:14" ht="14.45" customHeight="1" x14ac:dyDescent="0.2">
      <c r="A663" s="747" t="s">
        <v>567</v>
      </c>
      <c r="B663" s="748" t="s">
        <v>568</v>
      </c>
      <c r="C663" s="749" t="s">
        <v>580</v>
      </c>
      <c r="D663" s="750" t="s">
        <v>581</v>
      </c>
      <c r="E663" s="751">
        <v>50113006</v>
      </c>
      <c r="F663" s="750" t="s">
        <v>1609</v>
      </c>
      <c r="G663" s="749" t="s">
        <v>592</v>
      </c>
      <c r="H663" s="749">
        <v>217144</v>
      </c>
      <c r="I663" s="749">
        <v>217144</v>
      </c>
      <c r="J663" s="749" t="s">
        <v>1667</v>
      </c>
      <c r="K663" s="749" t="s">
        <v>1611</v>
      </c>
      <c r="L663" s="752">
        <v>140.75999999999996</v>
      </c>
      <c r="M663" s="752">
        <v>2</v>
      </c>
      <c r="N663" s="753">
        <v>281.51999999999992</v>
      </c>
    </row>
    <row r="664" spans="1:14" ht="14.45" customHeight="1" x14ac:dyDescent="0.2">
      <c r="A664" s="747" t="s">
        <v>567</v>
      </c>
      <c r="B664" s="748" t="s">
        <v>568</v>
      </c>
      <c r="C664" s="749" t="s">
        <v>580</v>
      </c>
      <c r="D664" s="750" t="s">
        <v>581</v>
      </c>
      <c r="E664" s="751">
        <v>50113013</v>
      </c>
      <c r="F664" s="750" t="s">
        <v>1668</v>
      </c>
      <c r="G664" s="749" t="s">
        <v>599</v>
      </c>
      <c r="H664" s="749">
        <v>195147</v>
      </c>
      <c r="I664" s="749">
        <v>195147</v>
      </c>
      <c r="J664" s="749" t="s">
        <v>1669</v>
      </c>
      <c r="K664" s="749" t="s">
        <v>1670</v>
      </c>
      <c r="L664" s="752">
        <v>919.95</v>
      </c>
      <c r="M664" s="752">
        <v>1.7</v>
      </c>
      <c r="N664" s="753">
        <v>1563.915</v>
      </c>
    </row>
    <row r="665" spans="1:14" ht="14.45" customHeight="1" x14ac:dyDescent="0.2">
      <c r="A665" s="747" t="s">
        <v>567</v>
      </c>
      <c r="B665" s="748" t="s">
        <v>568</v>
      </c>
      <c r="C665" s="749" t="s">
        <v>580</v>
      </c>
      <c r="D665" s="750" t="s">
        <v>581</v>
      </c>
      <c r="E665" s="751">
        <v>50113013</v>
      </c>
      <c r="F665" s="750" t="s">
        <v>1668</v>
      </c>
      <c r="G665" s="749" t="s">
        <v>599</v>
      </c>
      <c r="H665" s="749">
        <v>185525</v>
      </c>
      <c r="I665" s="749">
        <v>85525</v>
      </c>
      <c r="J665" s="749" t="s">
        <v>1671</v>
      </c>
      <c r="K665" s="749" t="s">
        <v>1672</v>
      </c>
      <c r="L665" s="752">
        <v>111.18999999999998</v>
      </c>
      <c r="M665" s="752">
        <v>1</v>
      </c>
      <c r="N665" s="753">
        <v>111.18999999999998</v>
      </c>
    </row>
    <row r="666" spans="1:14" ht="14.45" customHeight="1" x14ac:dyDescent="0.2">
      <c r="A666" s="747" t="s">
        <v>567</v>
      </c>
      <c r="B666" s="748" t="s">
        <v>568</v>
      </c>
      <c r="C666" s="749" t="s">
        <v>580</v>
      </c>
      <c r="D666" s="750" t="s">
        <v>581</v>
      </c>
      <c r="E666" s="751">
        <v>50113013</v>
      </c>
      <c r="F666" s="750" t="s">
        <v>1668</v>
      </c>
      <c r="G666" s="749" t="s">
        <v>592</v>
      </c>
      <c r="H666" s="749">
        <v>203097</v>
      </c>
      <c r="I666" s="749">
        <v>203097</v>
      </c>
      <c r="J666" s="749" t="s">
        <v>1673</v>
      </c>
      <c r="K666" s="749" t="s">
        <v>1674</v>
      </c>
      <c r="L666" s="752">
        <v>167.228064516129</v>
      </c>
      <c r="M666" s="752">
        <v>31</v>
      </c>
      <c r="N666" s="753">
        <v>5184.0699999999988</v>
      </c>
    </row>
    <row r="667" spans="1:14" ht="14.45" customHeight="1" x14ac:dyDescent="0.2">
      <c r="A667" s="747" t="s">
        <v>567</v>
      </c>
      <c r="B667" s="748" t="s">
        <v>568</v>
      </c>
      <c r="C667" s="749" t="s">
        <v>580</v>
      </c>
      <c r="D667" s="750" t="s">
        <v>581</v>
      </c>
      <c r="E667" s="751">
        <v>50113013</v>
      </c>
      <c r="F667" s="750" t="s">
        <v>1668</v>
      </c>
      <c r="G667" s="749" t="s">
        <v>592</v>
      </c>
      <c r="H667" s="749">
        <v>172972</v>
      </c>
      <c r="I667" s="749">
        <v>72972</v>
      </c>
      <c r="J667" s="749" t="s">
        <v>1675</v>
      </c>
      <c r="K667" s="749" t="s">
        <v>1676</v>
      </c>
      <c r="L667" s="752">
        <v>181.58235955056182</v>
      </c>
      <c r="M667" s="752">
        <v>178.00000000000003</v>
      </c>
      <c r="N667" s="753">
        <v>32321.660000000011</v>
      </c>
    </row>
    <row r="668" spans="1:14" ht="14.45" customHeight="1" x14ac:dyDescent="0.2">
      <c r="A668" s="747" t="s">
        <v>567</v>
      </c>
      <c r="B668" s="748" t="s">
        <v>568</v>
      </c>
      <c r="C668" s="749" t="s">
        <v>580</v>
      </c>
      <c r="D668" s="750" t="s">
        <v>581</v>
      </c>
      <c r="E668" s="751">
        <v>50113013</v>
      </c>
      <c r="F668" s="750" t="s">
        <v>1668</v>
      </c>
      <c r="G668" s="749" t="s">
        <v>599</v>
      </c>
      <c r="H668" s="749">
        <v>105951</v>
      </c>
      <c r="I668" s="749">
        <v>5951</v>
      </c>
      <c r="J668" s="749" t="s">
        <v>1677</v>
      </c>
      <c r="K668" s="749" t="s">
        <v>1678</v>
      </c>
      <c r="L668" s="752">
        <v>114.93000000000002</v>
      </c>
      <c r="M668" s="752">
        <v>3</v>
      </c>
      <c r="N668" s="753">
        <v>344.79000000000008</v>
      </c>
    </row>
    <row r="669" spans="1:14" ht="14.45" customHeight="1" x14ac:dyDescent="0.2">
      <c r="A669" s="747" t="s">
        <v>567</v>
      </c>
      <c r="B669" s="748" t="s">
        <v>568</v>
      </c>
      <c r="C669" s="749" t="s">
        <v>580</v>
      </c>
      <c r="D669" s="750" t="s">
        <v>581</v>
      </c>
      <c r="E669" s="751">
        <v>50113013</v>
      </c>
      <c r="F669" s="750" t="s">
        <v>1668</v>
      </c>
      <c r="G669" s="749" t="s">
        <v>592</v>
      </c>
      <c r="H669" s="749">
        <v>136083</v>
      </c>
      <c r="I669" s="749">
        <v>136083</v>
      </c>
      <c r="J669" s="749" t="s">
        <v>1679</v>
      </c>
      <c r="K669" s="749" t="s">
        <v>1680</v>
      </c>
      <c r="L669" s="752">
        <v>407.48000000000008</v>
      </c>
      <c r="M669" s="752">
        <v>1</v>
      </c>
      <c r="N669" s="753">
        <v>407.48000000000008</v>
      </c>
    </row>
    <row r="670" spans="1:14" ht="14.45" customHeight="1" x14ac:dyDescent="0.2">
      <c r="A670" s="747" t="s">
        <v>567</v>
      </c>
      <c r="B670" s="748" t="s">
        <v>568</v>
      </c>
      <c r="C670" s="749" t="s">
        <v>580</v>
      </c>
      <c r="D670" s="750" t="s">
        <v>581</v>
      </c>
      <c r="E670" s="751">
        <v>50113013</v>
      </c>
      <c r="F670" s="750" t="s">
        <v>1668</v>
      </c>
      <c r="G670" s="749" t="s">
        <v>569</v>
      </c>
      <c r="H670" s="749">
        <v>183817</v>
      </c>
      <c r="I670" s="749">
        <v>183817</v>
      </c>
      <c r="J670" s="749" t="s">
        <v>1681</v>
      </c>
      <c r="K670" s="749" t="s">
        <v>1682</v>
      </c>
      <c r="L670" s="752">
        <v>1284.5657798165137</v>
      </c>
      <c r="M670" s="752">
        <v>43.599999999999994</v>
      </c>
      <c r="N670" s="753">
        <v>56007.067999999992</v>
      </c>
    </row>
    <row r="671" spans="1:14" ht="14.45" customHeight="1" x14ac:dyDescent="0.2">
      <c r="A671" s="747" t="s">
        <v>567</v>
      </c>
      <c r="B671" s="748" t="s">
        <v>568</v>
      </c>
      <c r="C671" s="749" t="s">
        <v>580</v>
      </c>
      <c r="D671" s="750" t="s">
        <v>581</v>
      </c>
      <c r="E671" s="751">
        <v>50113013</v>
      </c>
      <c r="F671" s="750" t="s">
        <v>1668</v>
      </c>
      <c r="G671" s="749" t="s">
        <v>569</v>
      </c>
      <c r="H671" s="749">
        <v>183812</v>
      </c>
      <c r="I671" s="749">
        <v>183812</v>
      </c>
      <c r="J671" s="749" t="s">
        <v>1683</v>
      </c>
      <c r="K671" s="749" t="s">
        <v>1684</v>
      </c>
      <c r="L671" s="752">
        <v>1216.1299999999999</v>
      </c>
      <c r="M671" s="752">
        <v>7.2</v>
      </c>
      <c r="N671" s="753">
        <v>8756.1359999999986</v>
      </c>
    </row>
    <row r="672" spans="1:14" ht="14.45" customHeight="1" x14ac:dyDescent="0.2">
      <c r="A672" s="747" t="s">
        <v>567</v>
      </c>
      <c r="B672" s="748" t="s">
        <v>568</v>
      </c>
      <c r="C672" s="749" t="s">
        <v>580</v>
      </c>
      <c r="D672" s="750" t="s">
        <v>581</v>
      </c>
      <c r="E672" s="751">
        <v>50113013</v>
      </c>
      <c r="F672" s="750" t="s">
        <v>1668</v>
      </c>
      <c r="G672" s="749" t="s">
        <v>599</v>
      </c>
      <c r="H672" s="749">
        <v>164831</v>
      </c>
      <c r="I672" s="749">
        <v>64831</v>
      </c>
      <c r="J672" s="749" t="s">
        <v>1685</v>
      </c>
      <c r="K672" s="749" t="s">
        <v>1686</v>
      </c>
      <c r="L672" s="752">
        <v>198.88</v>
      </c>
      <c r="M672" s="752">
        <v>4</v>
      </c>
      <c r="N672" s="753">
        <v>795.52</v>
      </c>
    </row>
    <row r="673" spans="1:14" ht="14.45" customHeight="1" x14ac:dyDescent="0.2">
      <c r="A673" s="747" t="s">
        <v>567</v>
      </c>
      <c r="B673" s="748" t="s">
        <v>568</v>
      </c>
      <c r="C673" s="749" t="s">
        <v>580</v>
      </c>
      <c r="D673" s="750" t="s">
        <v>581</v>
      </c>
      <c r="E673" s="751">
        <v>50113013</v>
      </c>
      <c r="F673" s="750" t="s">
        <v>1668</v>
      </c>
      <c r="G673" s="749" t="s">
        <v>599</v>
      </c>
      <c r="H673" s="749">
        <v>164835</v>
      </c>
      <c r="I673" s="749">
        <v>64835</v>
      </c>
      <c r="J673" s="749" t="s">
        <v>1687</v>
      </c>
      <c r="K673" s="749" t="s">
        <v>1688</v>
      </c>
      <c r="L673" s="752">
        <v>143.66</v>
      </c>
      <c r="M673" s="752">
        <v>3</v>
      </c>
      <c r="N673" s="753">
        <v>430.98</v>
      </c>
    </row>
    <row r="674" spans="1:14" ht="14.45" customHeight="1" x14ac:dyDescent="0.2">
      <c r="A674" s="747" t="s">
        <v>567</v>
      </c>
      <c r="B674" s="748" t="s">
        <v>568</v>
      </c>
      <c r="C674" s="749" t="s">
        <v>580</v>
      </c>
      <c r="D674" s="750" t="s">
        <v>581</v>
      </c>
      <c r="E674" s="751">
        <v>50113013</v>
      </c>
      <c r="F674" s="750" t="s">
        <v>1668</v>
      </c>
      <c r="G674" s="749" t="s">
        <v>592</v>
      </c>
      <c r="H674" s="749">
        <v>117170</v>
      </c>
      <c r="I674" s="749">
        <v>17170</v>
      </c>
      <c r="J674" s="749" t="s">
        <v>1689</v>
      </c>
      <c r="K674" s="749" t="s">
        <v>1690</v>
      </c>
      <c r="L674" s="752">
        <v>72.900000000000006</v>
      </c>
      <c r="M674" s="752">
        <v>10</v>
      </c>
      <c r="N674" s="753">
        <v>729</v>
      </c>
    </row>
    <row r="675" spans="1:14" ht="14.45" customHeight="1" x14ac:dyDescent="0.2">
      <c r="A675" s="747" t="s">
        <v>567</v>
      </c>
      <c r="B675" s="748" t="s">
        <v>568</v>
      </c>
      <c r="C675" s="749" t="s">
        <v>580</v>
      </c>
      <c r="D675" s="750" t="s">
        <v>581</v>
      </c>
      <c r="E675" s="751">
        <v>50113013</v>
      </c>
      <c r="F675" s="750" t="s">
        <v>1668</v>
      </c>
      <c r="G675" s="749" t="s">
        <v>592</v>
      </c>
      <c r="H675" s="749">
        <v>117171</v>
      </c>
      <c r="I675" s="749">
        <v>17171</v>
      </c>
      <c r="J675" s="749" t="s">
        <v>1691</v>
      </c>
      <c r="K675" s="749" t="s">
        <v>1692</v>
      </c>
      <c r="L675" s="752">
        <v>72.905000000000001</v>
      </c>
      <c r="M675" s="752">
        <v>8</v>
      </c>
      <c r="N675" s="753">
        <v>583.24</v>
      </c>
    </row>
    <row r="676" spans="1:14" ht="14.45" customHeight="1" x14ac:dyDescent="0.2">
      <c r="A676" s="747" t="s">
        <v>567</v>
      </c>
      <c r="B676" s="748" t="s">
        <v>568</v>
      </c>
      <c r="C676" s="749" t="s">
        <v>580</v>
      </c>
      <c r="D676" s="750" t="s">
        <v>581</v>
      </c>
      <c r="E676" s="751">
        <v>50113013</v>
      </c>
      <c r="F676" s="750" t="s">
        <v>1668</v>
      </c>
      <c r="G676" s="749" t="s">
        <v>592</v>
      </c>
      <c r="H676" s="749">
        <v>111706</v>
      </c>
      <c r="I676" s="749">
        <v>11706</v>
      </c>
      <c r="J676" s="749" t="s">
        <v>1693</v>
      </c>
      <c r="K676" s="749" t="s">
        <v>1694</v>
      </c>
      <c r="L676" s="752">
        <v>531.90499999999997</v>
      </c>
      <c r="M676" s="752">
        <v>8</v>
      </c>
      <c r="N676" s="753">
        <v>4255.24</v>
      </c>
    </row>
    <row r="677" spans="1:14" ht="14.45" customHeight="1" x14ac:dyDescent="0.2">
      <c r="A677" s="747" t="s">
        <v>567</v>
      </c>
      <c r="B677" s="748" t="s">
        <v>568</v>
      </c>
      <c r="C677" s="749" t="s">
        <v>580</v>
      </c>
      <c r="D677" s="750" t="s">
        <v>581</v>
      </c>
      <c r="E677" s="751">
        <v>50113013</v>
      </c>
      <c r="F677" s="750" t="s">
        <v>1668</v>
      </c>
      <c r="G677" s="749" t="s">
        <v>592</v>
      </c>
      <c r="H677" s="749">
        <v>131654</v>
      </c>
      <c r="I677" s="749">
        <v>131654</v>
      </c>
      <c r="J677" s="749" t="s">
        <v>1695</v>
      </c>
      <c r="K677" s="749" t="s">
        <v>1696</v>
      </c>
      <c r="L677" s="752">
        <v>264</v>
      </c>
      <c r="M677" s="752">
        <v>7</v>
      </c>
      <c r="N677" s="753">
        <v>1848</v>
      </c>
    </row>
    <row r="678" spans="1:14" ht="14.45" customHeight="1" x14ac:dyDescent="0.2">
      <c r="A678" s="747" t="s">
        <v>567</v>
      </c>
      <c r="B678" s="748" t="s">
        <v>568</v>
      </c>
      <c r="C678" s="749" t="s">
        <v>580</v>
      </c>
      <c r="D678" s="750" t="s">
        <v>581</v>
      </c>
      <c r="E678" s="751">
        <v>50113013</v>
      </c>
      <c r="F678" s="750" t="s">
        <v>1668</v>
      </c>
      <c r="G678" s="749" t="s">
        <v>592</v>
      </c>
      <c r="H678" s="749">
        <v>131656</v>
      </c>
      <c r="I678" s="749">
        <v>131656</v>
      </c>
      <c r="J678" s="749" t="s">
        <v>1697</v>
      </c>
      <c r="K678" s="749" t="s">
        <v>1698</v>
      </c>
      <c r="L678" s="752">
        <v>516.999992882877</v>
      </c>
      <c r="M678" s="752">
        <v>12</v>
      </c>
      <c r="N678" s="753">
        <v>6203.9999145945239</v>
      </c>
    </row>
    <row r="679" spans="1:14" ht="14.45" customHeight="1" x14ac:dyDescent="0.2">
      <c r="A679" s="747" t="s">
        <v>567</v>
      </c>
      <c r="B679" s="748" t="s">
        <v>568</v>
      </c>
      <c r="C679" s="749" t="s">
        <v>580</v>
      </c>
      <c r="D679" s="750" t="s">
        <v>581</v>
      </c>
      <c r="E679" s="751">
        <v>50113013</v>
      </c>
      <c r="F679" s="750" t="s">
        <v>1668</v>
      </c>
      <c r="G679" s="749" t="s">
        <v>592</v>
      </c>
      <c r="H679" s="749">
        <v>87104</v>
      </c>
      <c r="I679" s="749">
        <v>87104</v>
      </c>
      <c r="J679" s="749" t="s">
        <v>1699</v>
      </c>
      <c r="K679" s="749" t="s">
        <v>1700</v>
      </c>
      <c r="L679" s="752">
        <v>44.45000000000001</v>
      </c>
      <c r="M679" s="752">
        <v>3</v>
      </c>
      <c r="N679" s="753">
        <v>133.35000000000002</v>
      </c>
    </row>
    <row r="680" spans="1:14" ht="14.45" customHeight="1" x14ac:dyDescent="0.2">
      <c r="A680" s="747" t="s">
        <v>567</v>
      </c>
      <c r="B680" s="748" t="s">
        <v>568</v>
      </c>
      <c r="C680" s="749" t="s">
        <v>580</v>
      </c>
      <c r="D680" s="750" t="s">
        <v>581</v>
      </c>
      <c r="E680" s="751">
        <v>50113013</v>
      </c>
      <c r="F680" s="750" t="s">
        <v>1668</v>
      </c>
      <c r="G680" s="749" t="s">
        <v>592</v>
      </c>
      <c r="H680" s="749">
        <v>108606</v>
      </c>
      <c r="I680" s="749">
        <v>108606</v>
      </c>
      <c r="J680" s="749" t="s">
        <v>1699</v>
      </c>
      <c r="K680" s="749" t="s">
        <v>1701</v>
      </c>
      <c r="L680" s="752">
        <v>73.534999999999997</v>
      </c>
      <c r="M680" s="752">
        <v>4</v>
      </c>
      <c r="N680" s="753">
        <v>294.14</v>
      </c>
    </row>
    <row r="681" spans="1:14" ht="14.45" customHeight="1" x14ac:dyDescent="0.2">
      <c r="A681" s="747" t="s">
        <v>567</v>
      </c>
      <c r="B681" s="748" t="s">
        <v>568</v>
      </c>
      <c r="C681" s="749" t="s">
        <v>580</v>
      </c>
      <c r="D681" s="750" t="s">
        <v>581</v>
      </c>
      <c r="E681" s="751">
        <v>50113013</v>
      </c>
      <c r="F681" s="750" t="s">
        <v>1668</v>
      </c>
      <c r="G681" s="749" t="s">
        <v>592</v>
      </c>
      <c r="H681" s="749">
        <v>162187</v>
      </c>
      <c r="I681" s="749">
        <v>162187</v>
      </c>
      <c r="J681" s="749" t="s">
        <v>1702</v>
      </c>
      <c r="K681" s="749" t="s">
        <v>1703</v>
      </c>
      <c r="L681" s="752">
        <v>492.52317513756941</v>
      </c>
      <c r="M681" s="752">
        <v>15.1</v>
      </c>
      <c r="N681" s="753">
        <v>7437.0999445772977</v>
      </c>
    </row>
    <row r="682" spans="1:14" ht="14.45" customHeight="1" x14ac:dyDescent="0.2">
      <c r="A682" s="747" t="s">
        <v>567</v>
      </c>
      <c r="B682" s="748" t="s">
        <v>568</v>
      </c>
      <c r="C682" s="749" t="s">
        <v>580</v>
      </c>
      <c r="D682" s="750" t="s">
        <v>581</v>
      </c>
      <c r="E682" s="751">
        <v>50113013</v>
      </c>
      <c r="F682" s="750" t="s">
        <v>1668</v>
      </c>
      <c r="G682" s="749" t="s">
        <v>599</v>
      </c>
      <c r="H682" s="749">
        <v>849655</v>
      </c>
      <c r="I682" s="749">
        <v>129836</v>
      </c>
      <c r="J682" s="749" t="s">
        <v>1704</v>
      </c>
      <c r="K682" s="749" t="s">
        <v>1705</v>
      </c>
      <c r="L682" s="752">
        <v>262.89999999999998</v>
      </c>
      <c r="M682" s="752">
        <v>19</v>
      </c>
      <c r="N682" s="753">
        <v>4995.0999999999995</v>
      </c>
    </row>
    <row r="683" spans="1:14" ht="14.45" customHeight="1" x14ac:dyDescent="0.2">
      <c r="A683" s="747" t="s">
        <v>567</v>
      </c>
      <c r="B683" s="748" t="s">
        <v>568</v>
      </c>
      <c r="C683" s="749" t="s">
        <v>580</v>
      </c>
      <c r="D683" s="750" t="s">
        <v>581</v>
      </c>
      <c r="E683" s="751">
        <v>50113013</v>
      </c>
      <c r="F683" s="750" t="s">
        <v>1668</v>
      </c>
      <c r="G683" s="749" t="s">
        <v>599</v>
      </c>
      <c r="H683" s="749">
        <v>849887</v>
      </c>
      <c r="I683" s="749">
        <v>129834</v>
      </c>
      <c r="J683" s="749" t="s">
        <v>1706</v>
      </c>
      <c r="K683" s="749" t="s">
        <v>569</v>
      </c>
      <c r="L683" s="752">
        <v>154</v>
      </c>
      <c r="M683" s="752">
        <v>24</v>
      </c>
      <c r="N683" s="753">
        <v>3696</v>
      </c>
    </row>
    <row r="684" spans="1:14" ht="14.45" customHeight="1" x14ac:dyDescent="0.2">
      <c r="A684" s="747" t="s">
        <v>567</v>
      </c>
      <c r="B684" s="748" t="s">
        <v>568</v>
      </c>
      <c r="C684" s="749" t="s">
        <v>580</v>
      </c>
      <c r="D684" s="750" t="s">
        <v>581</v>
      </c>
      <c r="E684" s="751">
        <v>50113013</v>
      </c>
      <c r="F684" s="750" t="s">
        <v>1668</v>
      </c>
      <c r="G684" s="749" t="s">
        <v>592</v>
      </c>
      <c r="H684" s="749">
        <v>218400</v>
      </c>
      <c r="I684" s="749">
        <v>218400</v>
      </c>
      <c r="J684" s="749" t="s">
        <v>1707</v>
      </c>
      <c r="K684" s="749" t="s">
        <v>1708</v>
      </c>
      <c r="L684" s="752">
        <v>656.57093750000001</v>
      </c>
      <c r="M684" s="752">
        <v>3.2</v>
      </c>
      <c r="N684" s="753">
        <v>2101.027</v>
      </c>
    </row>
    <row r="685" spans="1:14" ht="14.45" customHeight="1" x14ac:dyDescent="0.2">
      <c r="A685" s="747" t="s">
        <v>567</v>
      </c>
      <c r="B685" s="748" t="s">
        <v>568</v>
      </c>
      <c r="C685" s="749" t="s">
        <v>580</v>
      </c>
      <c r="D685" s="750" t="s">
        <v>581</v>
      </c>
      <c r="E685" s="751">
        <v>50113013</v>
      </c>
      <c r="F685" s="750" t="s">
        <v>1668</v>
      </c>
      <c r="G685" s="749" t="s">
        <v>592</v>
      </c>
      <c r="H685" s="749">
        <v>844576</v>
      </c>
      <c r="I685" s="749">
        <v>100339</v>
      </c>
      <c r="J685" s="749" t="s">
        <v>1709</v>
      </c>
      <c r="K685" s="749" t="s">
        <v>1710</v>
      </c>
      <c r="L685" s="752">
        <v>97.565000000000026</v>
      </c>
      <c r="M685" s="752">
        <v>4</v>
      </c>
      <c r="N685" s="753">
        <v>390.2600000000001</v>
      </c>
    </row>
    <row r="686" spans="1:14" ht="14.45" customHeight="1" x14ac:dyDescent="0.2">
      <c r="A686" s="747" t="s">
        <v>567</v>
      </c>
      <c r="B686" s="748" t="s">
        <v>568</v>
      </c>
      <c r="C686" s="749" t="s">
        <v>580</v>
      </c>
      <c r="D686" s="750" t="s">
        <v>581</v>
      </c>
      <c r="E686" s="751">
        <v>50113013</v>
      </c>
      <c r="F686" s="750" t="s">
        <v>1668</v>
      </c>
      <c r="G686" s="749" t="s">
        <v>592</v>
      </c>
      <c r="H686" s="749">
        <v>190986</v>
      </c>
      <c r="I686" s="749">
        <v>90986</v>
      </c>
      <c r="J686" s="749" t="s">
        <v>1711</v>
      </c>
      <c r="K686" s="749" t="s">
        <v>1712</v>
      </c>
      <c r="L686" s="752">
        <v>56.1</v>
      </c>
      <c r="M686" s="752">
        <v>4</v>
      </c>
      <c r="N686" s="753">
        <v>224.4</v>
      </c>
    </row>
    <row r="687" spans="1:14" ht="14.45" customHeight="1" x14ac:dyDescent="0.2">
      <c r="A687" s="747" t="s">
        <v>567</v>
      </c>
      <c r="B687" s="748" t="s">
        <v>568</v>
      </c>
      <c r="C687" s="749" t="s">
        <v>580</v>
      </c>
      <c r="D687" s="750" t="s">
        <v>581</v>
      </c>
      <c r="E687" s="751">
        <v>50113013</v>
      </c>
      <c r="F687" s="750" t="s">
        <v>1668</v>
      </c>
      <c r="G687" s="749" t="s">
        <v>592</v>
      </c>
      <c r="H687" s="749">
        <v>132954</v>
      </c>
      <c r="I687" s="749">
        <v>32954</v>
      </c>
      <c r="J687" s="749" t="s">
        <v>1713</v>
      </c>
      <c r="K687" s="749" t="s">
        <v>1714</v>
      </c>
      <c r="L687" s="752">
        <v>84.580000000000013</v>
      </c>
      <c r="M687" s="752">
        <v>1</v>
      </c>
      <c r="N687" s="753">
        <v>84.580000000000013</v>
      </c>
    </row>
    <row r="688" spans="1:14" ht="14.45" customHeight="1" x14ac:dyDescent="0.2">
      <c r="A688" s="747" t="s">
        <v>567</v>
      </c>
      <c r="B688" s="748" t="s">
        <v>568</v>
      </c>
      <c r="C688" s="749" t="s">
        <v>580</v>
      </c>
      <c r="D688" s="750" t="s">
        <v>581</v>
      </c>
      <c r="E688" s="751">
        <v>50113013</v>
      </c>
      <c r="F688" s="750" t="s">
        <v>1668</v>
      </c>
      <c r="G688" s="749" t="s">
        <v>592</v>
      </c>
      <c r="H688" s="749">
        <v>102427</v>
      </c>
      <c r="I688" s="749">
        <v>2427</v>
      </c>
      <c r="J688" s="749" t="s">
        <v>1715</v>
      </c>
      <c r="K688" s="749" t="s">
        <v>1716</v>
      </c>
      <c r="L688" s="752">
        <v>88.43249999999999</v>
      </c>
      <c r="M688" s="752">
        <v>12</v>
      </c>
      <c r="N688" s="753">
        <v>1061.1899999999998</v>
      </c>
    </row>
    <row r="689" spans="1:14" ht="14.45" customHeight="1" x14ac:dyDescent="0.2">
      <c r="A689" s="747" t="s">
        <v>567</v>
      </c>
      <c r="B689" s="748" t="s">
        <v>568</v>
      </c>
      <c r="C689" s="749" t="s">
        <v>580</v>
      </c>
      <c r="D689" s="750" t="s">
        <v>581</v>
      </c>
      <c r="E689" s="751">
        <v>50113013</v>
      </c>
      <c r="F689" s="750" t="s">
        <v>1668</v>
      </c>
      <c r="G689" s="749" t="s">
        <v>592</v>
      </c>
      <c r="H689" s="749">
        <v>148261</v>
      </c>
      <c r="I689" s="749">
        <v>48261</v>
      </c>
      <c r="J689" s="749" t="s">
        <v>1717</v>
      </c>
      <c r="K689" s="749" t="s">
        <v>1718</v>
      </c>
      <c r="L689" s="752">
        <v>68.993333333333325</v>
      </c>
      <c r="M689" s="752">
        <v>3</v>
      </c>
      <c r="N689" s="753">
        <v>206.98</v>
      </c>
    </row>
    <row r="690" spans="1:14" ht="14.45" customHeight="1" x14ac:dyDescent="0.2">
      <c r="A690" s="747" t="s">
        <v>567</v>
      </c>
      <c r="B690" s="748" t="s">
        <v>568</v>
      </c>
      <c r="C690" s="749" t="s">
        <v>580</v>
      </c>
      <c r="D690" s="750" t="s">
        <v>581</v>
      </c>
      <c r="E690" s="751">
        <v>50113013</v>
      </c>
      <c r="F690" s="750" t="s">
        <v>1668</v>
      </c>
      <c r="G690" s="749" t="s">
        <v>592</v>
      </c>
      <c r="H690" s="749">
        <v>101066</v>
      </c>
      <c r="I690" s="749">
        <v>1066</v>
      </c>
      <c r="J690" s="749" t="s">
        <v>1717</v>
      </c>
      <c r="K690" s="749" t="s">
        <v>1719</v>
      </c>
      <c r="L690" s="752">
        <v>57.420000000000009</v>
      </c>
      <c r="M690" s="752">
        <v>3</v>
      </c>
      <c r="N690" s="753">
        <v>172.26000000000002</v>
      </c>
    </row>
    <row r="691" spans="1:14" ht="14.45" customHeight="1" x14ac:dyDescent="0.2">
      <c r="A691" s="747" t="s">
        <v>567</v>
      </c>
      <c r="B691" s="748" t="s">
        <v>568</v>
      </c>
      <c r="C691" s="749" t="s">
        <v>580</v>
      </c>
      <c r="D691" s="750" t="s">
        <v>581</v>
      </c>
      <c r="E691" s="751">
        <v>50113013</v>
      </c>
      <c r="F691" s="750" t="s">
        <v>1668</v>
      </c>
      <c r="G691" s="749" t="s">
        <v>592</v>
      </c>
      <c r="H691" s="749">
        <v>188746</v>
      </c>
      <c r="I691" s="749">
        <v>88746</v>
      </c>
      <c r="J691" s="749" t="s">
        <v>1720</v>
      </c>
      <c r="K691" s="749" t="s">
        <v>1721</v>
      </c>
      <c r="L691" s="752">
        <v>52.009999999999991</v>
      </c>
      <c r="M691" s="752">
        <v>5</v>
      </c>
      <c r="N691" s="753">
        <v>260.04999999999995</v>
      </c>
    </row>
    <row r="692" spans="1:14" ht="14.45" customHeight="1" x14ac:dyDescent="0.2">
      <c r="A692" s="747" t="s">
        <v>567</v>
      </c>
      <c r="B692" s="748" t="s">
        <v>568</v>
      </c>
      <c r="C692" s="749" t="s">
        <v>580</v>
      </c>
      <c r="D692" s="750" t="s">
        <v>581</v>
      </c>
      <c r="E692" s="751">
        <v>50113013</v>
      </c>
      <c r="F692" s="750" t="s">
        <v>1668</v>
      </c>
      <c r="G692" s="749" t="s">
        <v>592</v>
      </c>
      <c r="H692" s="749">
        <v>207280</v>
      </c>
      <c r="I692" s="749">
        <v>207280</v>
      </c>
      <c r="J692" s="749" t="s">
        <v>1722</v>
      </c>
      <c r="K692" s="749" t="s">
        <v>665</v>
      </c>
      <c r="L692" s="752">
        <v>129.94309523809525</v>
      </c>
      <c r="M692" s="752">
        <v>42</v>
      </c>
      <c r="N692" s="753">
        <v>5457.6100000000006</v>
      </c>
    </row>
    <row r="693" spans="1:14" ht="14.45" customHeight="1" x14ac:dyDescent="0.2">
      <c r="A693" s="747" t="s">
        <v>567</v>
      </c>
      <c r="B693" s="748" t="s">
        <v>568</v>
      </c>
      <c r="C693" s="749" t="s">
        <v>580</v>
      </c>
      <c r="D693" s="750" t="s">
        <v>581</v>
      </c>
      <c r="E693" s="751">
        <v>50113013</v>
      </c>
      <c r="F693" s="750" t="s">
        <v>1668</v>
      </c>
      <c r="G693" s="749" t="s">
        <v>592</v>
      </c>
      <c r="H693" s="749">
        <v>847476</v>
      </c>
      <c r="I693" s="749">
        <v>112782</v>
      </c>
      <c r="J693" s="749" t="s">
        <v>1723</v>
      </c>
      <c r="K693" s="749" t="s">
        <v>1724</v>
      </c>
      <c r="L693" s="752">
        <v>688.90094642857139</v>
      </c>
      <c r="M693" s="752">
        <v>4.2</v>
      </c>
      <c r="N693" s="753">
        <v>2893.3839749999997</v>
      </c>
    </row>
    <row r="694" spans="1:14" ht="14.45" customHeight="1" x14ac:dyDescent="0.2">
      <c r="A694" s="747" t="s">
        <v>567</v>
      </c>
      <c r="B694" s="748" t="s">
        <v>568</v>
      </c>
      <c r="C694" s="749" t="s">
        <v>580</v>
      </c>
      <c r="D694" s="750" t="s">
        <v>581</v>
      </c>
      <c r="E694" s="751">
        <v>50113013</v>
      </c>
      <c r="F694" s="750" t="s">
        <v>1668</v>
      </c>
      <c r="G694" s="749" t="s">
        <v>592</v>
      </c>
      <c r="H694" s="749">
        <v>96414</v>
      </c>
      <c r="I694" s="749">
        <v>96414</v>
      </c>
      <c r="J694" s="749" t="s">
        <v>1725</v>
      </c>
      <c r="K694" s="749" t="s">
        <v>1726</v>
      </c>
      <c r="L694" s="752">
        <v>58.929365079365098</v>
      </c>
      <c r="M694" s="752">
        <v>25.2</v>
      </c>
      <c r="N694" s="753">
        <v>1485.0200000000004</v>
      </c>
    </row>
    <row r="695" spans="1:14" ht="14.45" customHeight="1" x14ac:dyDescent="0.2">
      <c r="A695" s="747" t="s">
        <v>567</v>
      </c>
      <c r="B695" s="748" t="s">
        <v>568</v>
      </c>
      <c r="C695" s="749" t="s">
        <v>580</v>
      </c>
      <c r="D695" s="750" t="s">
        <v>581</v>
      </c>
      <c r="E695" s="751">
        <v>50113013</v>
      </c>
      <c r="F695" s="750" t="s">
        <v>1668</v>
      </c>
      <c r="G695" s="749" t="s">
        <v>592</v>
      </c>
      <c r="H695" s="749">
        <v>216196</v>
      </c>
      <c r="I695" s="749">
        <v>216196</v>
      </c>
      <c r="J695" s="749" t="s">
        <v>1727</v>
      </c>
      <c r="K695" s="749" t="s">
        <v>1728</v>
      </c>
      <c r="L695" s="752">
        <v>70.933999999999997</v>
      </c>
      <c r="M695" s="752">
        <v>5</v>
      </c>
      <c r="N695" s="753">
        <v>354.67</v>
      </c>
    </row>
    <row r="696" spans="1:14" ht="14.45" customHeight="1" x14ac:dyDescent="0.2">
      <c r="A696" s="747" t="s">
        <v>567</v>
      </c>
      <c r="B696" s="748" t="s">
        <v>568</v>
      </c>
      <c r="C696" s="749" t="s">
        <v>580</v>
      </c>
      <c r="D696" s="750" t="s">
        <v>581</v>
      </c>
      <c r="E696" s="751">
        <v>50113013</v>
      </c>
      <c r="F696" s="750" t="s">
        <v>1668</v>
      </c>
      <c r="G696" s="749" t="s">
        <v>592</v>
      </c>
      <c r="H696" s="749">
        <v>216199</v>
      </c>
      <c r="I696" s="749">
        <v>216199</v>
      </c>
      <c r="J696" s="749" t="s">
        <v>1729</v>
      </c>
      <c r="K696" s="749" t="s">
        <v>1730</v>
      </c>
      <c r="L696" s="752">
        <v>99.876000000000005</v>
      </c>
      <c r="M696" s="752">
        <v>15</v>
      </c>
      <c r="N696" s="753">
        <v>1498.14</v>
      </c>
    </row>
    <row r="697" spans="1:14" ht="14.45" customHeight="1" x14ac:dyDescent="0.2">
      <c r="A697" s="747" t="s">
        <v>567</v>
      </c>
      <c r="B697" s="748" t="s">
        <v>568</v>
      </c>
      <c r="C697" s="749" t="s">
        <v>580</v>
      </c>
      <c r="D697" s="750" t="s">
        <v>581</v>
      </c>
      <c r="E697" s="751">
        <v>50113013</v>
      </c>
      <c r="F697" s="750" t="s">
        <v>1668</v>
      </c>
      <c r="G697" s="749" t="s">
        <v>592</v>
      </c>
      <c r="H697" s="749">
        <v>216183</v>
      </c>
      <c r="I697" s="749">
        <v>216183</v>
      </c>
      <c r="J697" s="749" t="s">
        <v>1731</v>
      </c>
      <c r="K697" s="749" t="s">
        <v>1732</v>
      </c>
      <c r="L697" s="752">
        <v>251.65999999999994</v>
      </c>
      <c r="M697" s="752">
        <v>10</v>
      </c>
      <c r="N697" s="753">
        <v>2516.5999999999995</v>
      </c>
    </row>
    <row r="698" spans="1:14" ht="14.45" customHeight="1" x14ac:dyDescent="0.2">
      <c r="A698" s="747" t="s">
        <v>567</v>
      </c>
      <c r="B698" s="748" t="s">
        <v>568</v>
      </c>
      <c r="C698" s="749" t="s">
        <v>580</v>
      </c>
      <c r="D698" s="750" t="s">
        <v>581</v>
      </c>
      <c r="E698" s="751">
        <v>50113013</v>
      </c>
      <c r="F698" s="750" t="s">
        <v>1668</v>
      </c>
      <c r="G698" s="749" t="s">
        <v>592</v>
      </c>
      <c r="H698" s="749">
        <v>216189</v>
      </c>
      <c r="I698" s="749">
        <v>216189</v>
      </c>
      <c r="J698" s="749" t="s">
        <v>1733</v>
      </c>
      <c r="K698" s="749" t="s">
        <v>1734</v>
      </c>
      <c r="L698" s="752">
        <v>125.58</v>
      </c>
      <c r="M698" s="752">
        <v>4</v>
      </c>
      <c r="N698" s="753">
        <v>502.32</v>
      </c>
    </row>
    <row r="699" spans="1:14" ht="14.45" customHeight="1" x14ac:dyDescent="0.2">
      <c r="A699" s="747" t="s">
        <v>567</v>
      </c>
      <c r="B699" s="748" t="s">
        <v>568</v>
      </c>
      <c r="C699" s="749" t="s">
        <v>580</v>
      </c>
      <c r="D699" s="750" t="s">
        <v>581</v>
      </c>
      <c r="E699" s="751">
        <v>50113013</v>
      </c>
      <c r="F699" s="750" t="s">
        <v>1668</v>
      </c>
      <c r="G699" s="749" t="s">
        <v>592</v>
      </c>
      <c r="H699" s="749">
        <v>192490</v>
      </c>
      <c r="I699" s="749">
        <v>92490</v>
      </c>
      <c r="J699" s="749" t="s">
        <v>1735</v>
      </c>
      <c r="K699" s="749" t="s">
        <v>1736</v>
      </c>
      <c r="L699" s="752">
        <v>120.58000000000001</v>
      </c>
      <c r="M699" s="752">
        <v>2</v>
      </c>
      <c r="N699" s="753">
        <v>241.16000000000003</v>
      </c>
    </row>
    <row r="700" spans="1:14" ht="14.45" customHeight="1" x14ac:dyDescent="0.2">
      <c r="A700" s="747" t="s">
        <v>567</v>
      </c>
      <c r="B700" s="748" t="s">
        <v>568</v>
      </c>
      <c r="C700" s="749" t="s">
        <v>580</v>
      </c>
      <c r="D700" s="750" t="s">
        <v>581</v>
      </c>
      <c r="E700" s="751">
        <v>50113013</v>
      </c>
      <c r="F700" s="750" t="s">
        <v>1668</v>
      </c>
      <c r="G700" s="749" t="s">
        <v>569</v>
      </c>
      <c r="H700" s="749">
        <v>156835</v>
      </c>
      <c r="I700" s="749">
        <v>156835</v>
      </c>
      <c r="J700" s="749" t="s">
        <v>1737</v>
      </c>
      <c r="K700" s="749" t="s">
        <v>1738</v>
      </c>
      <c r="L700" s="752">
        <v>1116.5</v>
      </c>
      <c r="M700" s="752">
        <v>16</v>
      </c>
      <c r="N700" s="753">
        <v>17864</v>
      </c>
    </row>
    <row r="701" spans="1:14" ht="14.45" customHeight="1" x14ac:dyDescent="0.2">
      <c r="A701" s="747" t="s">
        <v>567</v>
      </c>
      <c r="B701" s="748" t="s">
        <v>568</v>
      </c>
      <c r="C701" s="749" t="s">
        <v>580</v>
      </c>
      <c r="D701" s="750" t="s">
        <v>581</v>
      </c>
      <c r="E701" s="751">
        <v>50113013</v>
      </c>
      <c r="F701" s="750" t="s">
        <v>1668</v>
      </c>
      <c r="G701" s="749" t="s">
        <v>569</v>
      </c>
      <c r="H701" s="749">
        <v>111592</v>
      </c>
      <c r="I701" s="749">
        <v>11592</v>
      </c>
      <c r="J701" s="749" t="s">
        <v>1739</v>
      </c>
      <c r="K701" s="749" t="s">
        <v>1740</v>
      </c>
      <c r="L701" s="752">
        <v>368.96999999999997</v>
      </c>
      <c r="M701" s="752">
        <v>1</v>
      </c>
      <c r="N701" s="753">
        <v>368.96999999999997</v>
      </c>
    </row>
    <row r="702" spans="1:14" ht="14.45" customHeight="1" x14ac:dyDescent="0.2">
      <c r="A702" s="747" t="s">
        <v>567</v>
      </c>
      <c r="B702" s="748" t="s">
        <v>568</v>
      </c>
      <c r="C702" s="749" t="s">
        <v>580</v>
      </c>
      <c r="D702" s="750" t="s">
        <v>581</v>
      </c>
      <c r="E702" s="751">
        <v>50113013</v>
      </c>
      <c r="F702" s="750" t="s">
        <v>1668</v>
      </c>
      <c r="G702" s="749" t="s">
        <v>592</v>
      </c>
      <c r="H702" s="749">
        <v>225543</v>
      </c>
      <c r="I702" s="749">
        <v>225543</v>
      </c>
      <c r="J702" s="749" t="s">
        <v>1741</v>
      </c>
      <c r="K702" s="749" t="s">
        <v>1742</v>
      </c>
      <c r="L702" s="752">
        <v>390.6400000000001</v>
      </c>
      <c r="M702" s="752">
        <v>2</v>
      </c>
      <c r="N702" s="753">
        <v>781.2800000000002</v>
      </c>
    </row>
    <row r="703" spans="1:14" ht="14.45" customHeight="1" x14ac:dyDescent="0.2">
      <c r="A703" s="747" t="s">
        <v>567</v>
      </c>
      <c r="B703" s="748" t="s">
        <v>568</v>
      </c>
      <c r="C703" s="749" t="s">
        <v>580</v>
      </c>
      <c r="D703" s="750" t="s">
        <v>581</v>
      </c>
      <c r="E703" s="751">
        <v>50113013</v>
      </c>
      <c r="F703" s="750" t="s">
        <v>1668</v>
      </c>
      <c r="G703" s="749" t="s">
        <v>592</v>
      </c>
      <c r="H703" s="749">
        <v>155636</v>
      </c>
      <c r="I703" s="749">
        <v>55636</v>
      </c>
      <c r="J703" s="749" t="s">
        <v>1743</v>
      </c>
      <c r="K703" s="749" t="s">
        <v>1744</v>
      </c>
      <c r="L703" s="752">
        <v>52.67</v>
      </c>
      <c r="M703" s="752">
        <v>2</v>
      </c>
      <c r="N703" s="753">
        <v>105.34</v>
      </c>
    </row>
    <row r="704" spans="1:14" ht="14.45" customHeight="1" x14ac:dyDescent="0.2">
      <c r="A704" s="747" t="s">
        <v>567</v>
      </c>
      <c r="B704" s="748" t="s">
        <v>568</v>
      </c>
      <c r="C704" s="749" t="s">
        <v>580</v>
      </c>
      <c r="D704" s="750" t="s">
        <v>581</v>
      </c>
      <c r="E704" s="751">
        <v>50113013</v>
      </c>
      <c r="F704" s="750" t="s">
        <v>1668</v>
      </c>
      <c r="G704" s="749" t="s">
        <v>592</v>
      </c>
      <c r="H704" s="749">
        <v>207116</v>
      </c>
      <c r="I704" s="749">
        <v>207116</v>
      </c>
      <c r="J704" s="749" t="s">
        <v>1745</v>
      </c>
      <c r="K704" s="749" t="s">
        <v>1746</v>
      </c>
      <c r="L704" s="752">
        <v>419.19794117647058</v>
      </c>
      <c r="M704" s="752">
        <v>6.8</v>
      </c>
      <c r="N704" s="753">
        <v>2850.5459999999998</v>
      </c>
    </row>
    <row r="705" spans="1:14" ht="14.45" customHeight="1" x14ac:dyDescent="0.2">
      <c r="A705" s="747" t="s">
        <v>567</v>
      </c>
      <c r="B705" s="748" t="s">
        <v>568</v>
      </c>
      <c r="C705" s="749" t="s">
        <v>580</v>
      </c>
      <c r="D705" s="750" t="s">
        <v>581</v>
      </c>
      <c r="E705" s="751">
        <v>50113013</v>
      </c>
      <c r="F705" s="750" t="s">
        <v>1668</v>
      </c>
      <c r="G705" s="749" t="s">
        <v>599</v>
      </c>
      <c r="H705" s="749">
        <v>113453</v>
      </c>
      <c r="I705" s="749">
        <v>113453</v>
      </c>
      <c r="J705" s="749" t="s">
        <v>1747</v>
      </c>
      <c r="K705" s="749" t="s">
        <v>1748</v>
      </c>
      <c r="L705" s="752">
        <v>460.46785117302164</v>
      </c>
      <c r="M705" s="752">
        <v>11.2</v>
      </c>
      <c r="N705" s="753">
        <v>5157.2399331378419</v>
      </c>
    </row>
    <row r="706" spans="1:14" ht="14.45" customHeight="1" x14ac:dyDescent="0.2">
      <c r="A706" s="747" t="s">
        <v>567</v>
      </c>
      <c r="B706" s="748" t="s">
        <v>568</v>
      </c>
      <c r="C706" s="749" t="s">
        <v>580</v>
      </c>
      <c r="D706" s="750" t="s">
        <v>581</v>
      </c>
      <c r="E706" s="751">
        <v>50113013</v>
      </c>
      <c r="F706" s="750" t="s">
        <v>1668</v>
      </c>
      <c r="G706" s="749" t="s">
        <v>569</v>
      </c>
      <c r="H706" s="749">
        <v>201030</v>
      </c>
      <c r="I706" s="749">
        <v>201030</v>
      </c>
      <c r="J706" s="749" t="s">
        <v>1749</v>
      </c>
      <c r="K706" s="749" t="s">
        <v>1750</v>
      </c>
      <c r="L706" s="752">
        <v>32.094230769230762</v>
      </c>
      <c r="M706" s="752">
        <v>52</v>
      </c>
      <c r="N706" s="753">
        <v>1668.8999999999996</v>
      </c>
    </row>
    <row r="707" spans="1:14" ht="14.45" customHeight="1" x14ac:dyDescent="0.2">
      <c r="A707" s="747" t="s">
        <v>567</v>
      </c>
      <c r="B707" s="748" t="s">
        <v>568</v>
      </c>
      <c r="C707" s="749" t="s">
        <v>580</v>
      </c>
      <c r="D707" s="750" t="s">
        <v>581</v>
      </c>
      <c r="E707" s="751">
        <v>50113013</v>
      </c>
      <c r="F707" s="750" t="s">
        <v>1668</v>
      </c>
      <c r="G707" s="749" t="s">
        <v>569</v>
      </c>
      <c r="H707" s="749">
        <v>847759</v>
      </c>
      <c r="I707" s="749">
        <v>142077</v>
      </c>
      <c r="J707" s="749" t="s">
        <v>1751</v>
      </c>
      <c r="K707" s="749" t="s">
        <v>1752</v>
      </c>
      <c r="L707" s="752">
        <v>2256.35</v>
      </c>
      <c r="M707" s="752">
        <v>3.5</v>
      </c>
      <c r="N707" s="753">
        <v>7897.2250000000004</v>
      </c>
    </row>
    <row r="708" spans="1:14" ht="14.45" customHeight="1" x14ac:dyDescent="0.2">
      <c r="A708" s="747" t="s">
        <v>567</v>
      </c>
      <c r="B708" s="748" t="s">
        <v>568</v>
      </c>
      <c r="C708" s="749" t="s">
        <v>580</v>
      </c>
      <c r="D708" s="750" t="s">
        <v>581</v>
      </c>
      <c r="E708" s="751">
        <v>50113013</v>
      </c>
      <c r="F708" s="750" t="s">
        <v>1668</v>
      </c>
      <c r="G708" s="749" t="s">
        <v>599</v>
      </c>
      <c r="H708" s="749">
        <v>126127</v>
      </c>
      <c r="I708" s="749">
        <v>26127</v>
      </c>
      <c r="J708" s="749" t="s">
        <v>1753</v>
      </c>
      <c r="K708" s="749" t="s">
        <v>1754</v>
      </c>
      <c r="L708" s="752">
        <v>3158</v>
      </c>
      <c r="M708" s="752">
        <v>2</v>
      </c>
      <c r="N708" s="753">
        <v>6316</v>
      </c>
    </row>
    <row r="709" spans="1:14" ht="14.45" customHeight="1" x14ac:dyDescent="0.2">
      <c r="A709" s="747" t="s">
        <v>567</v>
      </c>
      <c r="B709" s="748" t="s">
        <v>568</v>
      </c>
      <c r="C709" s="749" t="s">
        <v>580</v>
      </c>
      <c r="D709" s="750" t="s">
        <v>581</v>
      </c>
      <c r="E709" s="751">
        <v>50113013</v>
      </c>
      <c r="F709" s="750" t="s">
        <v>1668</v>
      </c>
      <c r="G709" s="749" t="s">
        <v>599</v>
      </c>
      <c r="H709" s="749">
        <v>166269</v>
      </c>
      <c r="I709" s="749">
        <v>166269</v>
      </c>
      <c r="J709" s="749" t="s">
        <v>1755</v>
      </c>
      <c r="K709" s="749" t="s">
        <v>1756</v>
      </c>
      <c r="L709" s="752">
        <v>52.88000000000001</v>
      </c>
      <c r="M709" s="752">
        <v>40</v>
      </c>
      <c r="N709" s="753">
        <v>2115.2000000000003</v>
      </c>
    </row>
    <row r="710" spans="1:14" ht="14.45" customHeight="1" x14ac:dyDescent="0.2">
      <c r="A710" s="747" t="s">
        <v>567</v>
      </c>
      <c r="B710" s="748" t="s">
        <v>568</v>
      </c>
      <c r="C710" s="749" t="s">
        <v>580</v>
      </c>
      <c r="D710" s="750" t="s">
        <v>581</v>
      </c>
      <c r="E710" s="751">
        <v>50113013</v>
      </c>
      <c r="F710" s="750" t="s">
        <v>1668</v>
      </c>
      <c r="G710" s="749" t="s">
        <v>599</v>
      </c>
      <c r="H710" s="749">
        <v>166265</v>
      </c>
      <c r="I710" s="749">
        <v>166265</v>
      </c>
      <c r="J710" s="749" t="s">
        <v>1757</v>
      </c>
      <c r="K710" s="749" t="s">
        <v>1732</v>
      </c>
      <c r="L710" s="752">
        <v>33.390000000000008</v>
      </c>
      <c r="M710" s="752">
        <v>130</v>
      </c>
      <c r="N710" s="753">
        <v>4340.7000000000007</v>
      </c>
    </row>
    <row r="711" spans="1:14" ht="14.45" customHeight="1" x14ac:dyDescent="0.2">
      <c r="A711" s="747" t="s">
        <v>567</v>
      </c>
      <c r="B711" s="748" t="s">
        <v>568</v>
      </c>
      <c r="C711" s="749" t="s">
        <v>580</v>
      </c>
      <c r="D711" s="750" t="s">
        <v>581</v>
      </c>
      <c r="E711" s="751">
        <v>50113013</v>
      </c>
      <c r="F711" s="750" t="s">
        <v>1668</v>
      </c>
      <c r="G711" s="749" t="s">
        <v>599</v>
      </c>
      <c r="H711" s="749">
        <v>118523</v>
      </c>
      <c r="I711" s="749">
        <v>18523</v>
      </c>
      <c r="J711" s="749" t="s">
        <v>1758</v>
      </c>
      <c r="K711" s="749" t="s">
        <v>1759</v>
      </c>
      <c r="L711" s="752">
        <v>65.539999999999992</v>
      </c>
      <c r="M711" s="752">
        <v>3</v>
      </c>
      <c r="N711" s="753">
        <v>196.61999999999998</v>
      </c>
    </row>
    <row r="712" spans="1:14" ht="14.45" customHeight="1" x14ac:dyDescent="0.2">
      <c r="A712" s="747" t="s">
        <v>567</v>
      </c>
      <c r="B712" s="748" t="s">
        <v>568</v>
      </c>
      <c r="C712" s="749" t="s">
        <v>580</v>
      </c>
      <c r="D712" s="750" t="s">
        <v>581</v>
      </c>
      <c r="E712" s="751">
        <v>50113013</v>
      </c>
      <c r="F712" s="750" t="s">
        <v>1668</v>
      </c>
      <c r="G712" s="749" t="s">
        <v>599</v>
      </c>
      <c r="H712" s="749">
        <v>118547</v>
      </c>
      <c r="I712" s="749">
        <v>18547</v>
      </c>
      <c r="J712" s="749" t="s">
        <v>1760</v>
      </c>
      <c r="K712" s="749" t="s">
        <v>1761</v>
      </c>
      <c r="L712" s="752">
        <v>118.99600000000004</v>
      </c>
      <c r="M712" s="752">
        <v>15</v>
      </c>
      <c r="N712" s="753">
        <v>1784.9400000000005</v>
      </c>
    </row>
    <row r="713" spans="1:14" ht="14.45" customHeight="1" x14ac:dyDescent="0.2">
      <c r="A713" s="747" t="s">
        <v>567</v>
      </c>
      <c r="B713" s="748" t="s">
        <v>568</v>
      </c>
      <c r="C713" s="749" t="s">
        <v>580</v>
      </c>
      <c r="D713" s="750" t="s">
        <v>581</v>
      </c>
      <c r="E713" s="751">
        <v>50113014</v>
      </c>
      <c r="F713" s="750" t="s">
        <v>1762</v>
      </c>
      <c r="G713" s="749" t="s">
        <v>592</v>
      </c>
      <c r="H713" s="749">
        <v>176150</v>
      </c>
      <c r="I713" s="749">
        <v>76150</v>
      </c>
      <c r="J713" s="749" t="s">
        <v>1763</v>
      </c>
      <c r="K713" s="749" t="s">
        <v>1764</v>
      </c>
      <c r="L713" s="752">
        <v>117.51000000000003</v>
      </c>
      <c r="M713" s="752">
        <v>5</v>
      </c>
      <c r="N713" s="753">
        <v>587.55000000000018</v>
      </c>
    </row>
    <row r="714" spans="1:14" ht="14.45" customHeight="1" x14ac:dyDescent="0.2">
      <c r="A714" s="747" t="s">
        <v>567</v>
      </c>
      <c r="B714" s="748" t="s">
        <v>568</v>
      </c>
      <c r="C714" s="749" t="s">
        <v>580</v>
      </c>
      <c r="D714" s="750" t="s">
        <v>581</v>
      </c>
      <c r="E714" s="751">
        <v>50113014</v>
      </c>
      <c r="F714" s="750" t="s">
        <v>1762</v>
      </c>
      <c r="G714" s="749" t="s">
        <v>592</v>
      </c>
      <c r="H714" s="749">
        <v>176152</v>
      </c>
      <c r="I714" s="749">
        <v>76152</v>
      </c>
      <c r="J714" s="749" t="s">
        <v>1765</v>
      </c>
      <c r="K714" s="749" t="s">
        <v>1766</v>
      </c>
      <c r="L714" s="752">
        <v>134.49</v>
      </c>
      <c r="M714" s="752">
        <v>2</v>
      </c>
      <c r="N714" s="753">
        <v>268.98</v>
      </c>
    </row>
    <row r="715" spans="1:14" ht="14.45" customHeight="1" x14ac:dyDescent="0.2">
      <c r="A715" s="747" t="s">
        <v>567</v>
      </c>
      <c r="B715" s="748" t="s">
        <v>568</v>
      </c>
      <c r="C715" s="749" t="s">
        <v>580</v>
      </c>
      <c r="D715" s="750" t="s">
        <v>581</v>
      </c>
      <c r="E715" s="751">
        <v>50113014</v>
      </c>
      <c r="F715" s="750" t="s">
        <v>1762</v>
      </c>
      <c r="G715" s="749" t="s">
        <v>592</v>
      </c>
      <c r="H715" s="749">
        <v>113798</v>
      </c>
      <c r="I715" s="749">
        <v>13798</v>
      </c>
      <c r="J715" s="749" t="s">
        <v>1767</v>
      </c>
      <c r="K715" s="749" t="s">
        <v>1768</v>
      </c>
      <c r="L715" s="752">
        <v>110.435</v>
      </c>
      <c r="M715" s="752">
        <v>2</v>
      </c>
      <c r="N715" s="753">
        <v>220.87</v>
      </c>
    </row>
    <row r="716" spans="1:14" ht="14.45" customHeight="1" x14ac:dyDescent="0.2">
      <c r="A716" s="747" t="s">
        <v>567</v>
      </c>
      <c r="B716" s="748" t="s">
        <v>568</v>
      </c>
      <c r="C716" s="749" t="s">
        <v>580</v>
      </c>
      <c r="D716" s="750" t="s">
        <v>581</v>
      </c>
      <c r="E716" s="751">
        <v>50113014</v>
      </c>
      <c r="F716" s="750" t="s">
        <v>1762</v>
      </c>
      <c r="G716" s="749" t="s">
        <v>592</v>
      </c>
      <c r="H716" s="749">
        <v>165484</v>
      </c>
      <c r="I716" s="749">
        <v>65484</v>
      </c>
      <c r="J716" s="749" t="s">
        <v>1769</v>
      </c>
      <c r="K716" s="749" t="s">
        <v>1770</v>
      </c>
      <c r="L716" s="752">
        <v>65.38666666666667</v>
      </c>
      <c r="M716" s="752">
        <v>3</v>
      </c>
      <c r="N716" s="753">
        <v>196.16</v>
      </c>
    </row>
    <row r="717" spans="1:14" ht="14.45" customHeight="1" x14ac:dyDescent="0.2">
      <c r="A717" s="747" t="s">
        <v>567</v>
      </c>
      <c r="B717" s="748" t="s">
        <v>568</v>
      </c>
      <c r="C717" s="749" t="s">
        <v>580</v>
      </c>
      <c r="D717" s="750" t="s">
        <v>581</v>
      </c>
      <c r="E717" s="751">
        <v>50113014</v>
      </c>
      <c r="F717" s="750" t="s">
        <v>1762</v>
      </c>
      <c r="G717" s="749" t="s">
        <v>599</v>
      </c>
      <c r="H717" s="749">
        <v>64942</v>
      </c>
      <c r="I717" s="749">
        <v>64942</v>
      </c>
      <c r="J717" s="749" t="s">
        <v>1771</v>
      </c>
      <c r="K717" s="749" t="s">
        <v>1772</v>
      </c>
      <c r="L717" s="752">
        <v>2112.85</v>
      </c>
      <c r="M717" s="752">
        <v>23</v>
      </c>
      <c r="N717" s="753">
        <v>48595.55</v>
      </c>
    </row>
    <row r="718" spans="1:14" ht="14.45" customHeight="1" x14ac:dyDescent="0.2">
      <c r="A718" s="747" t="s">
        <v>567</v>
      </c>
      <c r="B718" s="748" t="s">
        <v>568</v>
      </c>
      <c r="C718" s="749" t="s">
        <v>580</v>
      </c>
      <c r="D718" s="750" t="s">
        <v>581</v>
      </c>
      <c r="E718" s="751">
        <v>50113014</v>
      </c>
      <c r="F718" s="750" t="s">
        <v>1762</v>
      </c>
      <c r="G718" s="749" t="s">
        <v>599</v>
      </c>
      <c r="H718" s="749">
        <v>164401</v>
      </c>
      <c r="I718" s="749">
        <v>164401</v>
      </c>
      <c r="J718" s="749" t="s">
        <v>1773</v>
      </c>
      <c r="K718" s="749" t="s">
        <v>1774</v>
      </c>
      <c r="L718" s="752">
        <v>148.5</v>
      </c>
      <c r="M718" s="752">
        <v>3</v>
      </c>
      <c r="N718" s="753">
        <v>445.5</v>
      </c>
    </row>
    <row r="719" spans="1:14" ht="14.45" customHeight="1" x14ac:dyDescent="0.2">
      <c r="A719" s="747" t="s">
        <v>567</v>
      </c>
      <c r="B719" s="748" t="s">
        <v>568</v>
      </c>
      <c r="C719" s="749" t="s">
        <v>580</v>
      </c>
      <c r="D719" s="750" t="s">
        <v>581</v>
      </c>
      <c r="E719" s="751">
        <v>50113014</v>
      </c>
      <c r="F719" s="750" t="s">
        <v>1762</v>
      </c>
      <c r="G719" s="749" t="s">
        <v>592</v>
      </c>
      <c r="H719" s="749">
        <v>199248</v>
      </c>
      <c r="I719" s="749">
        <v>99248</v>
      </c>
      <c r="J719" s="749" t="s">
        <v>1775</v>
      </c>
      <c r="K719" s="749" t="s">
        <v>1690</v>
      </c>
      <c r="L719" s="752">
        <v>103.77000000000004</v>
      </c>
      <c r="M719" s="752">
        <v>1</v>
      </c>
      <c r="N719" s="753">
        <v>103.77000000000004</v>
      </c>
    </row>
    <row r="720" spans="1:14" ht="14.45" customHeight="1" x14ac:dyDescent="0.2">
      <c r="A720" s="747" t="s">
        <v>567</v>
      </c>
      <c r="B720" s="748" t="s">
        <v>568</v>
      </c>
      <c r="C720" s="749" t="s">
        <v>580</v>
      </c>
      <c r="D720" s="750" t="s">
        <v>581</v>
      </c>
      <c r="E720" s="751">
        <v>50113014</v>
      </c>
      <c r="F720" s="750" t="s">
        <v>1762</v>
      </c>
      <c r="G720" s="749" t="s">
        <v>592</v>
      </c>
      <c r="H720" s="749">
        <v>150352</v>
      </c>
      <c r="I720" s="749">
        <v>50352</v>
      </c>
      <c r="J720" s="749" t="s">
        <v>1776</v>
      </c>
      <c r="K720" s="749" t="s">
        <v>1777</v>
      </c>
      <c r="L720" s="752">
        <v>520.20000000000005</v>
      </c>
      <c r="M720" s="752">
        <v>1</v>
      </c>
      <c r="N720" s="753">
        <v>520.20000000000005</v>
      </c>
    </row>
    <row r="721" spans="1:14" ht="14.45" customHeight="1" x14ac:dyDescent="0.2">
      <c r="A721" s="747" t="s">
        <v>567</v>
      </c>
      <c r="B721" s="748" t="s">
        <v>568</v>
      </c>
      <c r="C721" s="749" t="s">
        <v>588</v>
      </c>
      <c r="D721" s="750" t="s">
        <v>589</v>
      </c>
      <c r="E721" s="751">
        <v>50113001</v>
      </c>
      <c r="F721" s="750" t="s">
        <v>591</v>
      </c>
      <c r="G721" s="749" t="s">
        <v>592</v>
      </c>
      <c r="H721" s="749">
        <v>846758</v>
      </c>
      <c r="I721" s="749">
        <v>103387</v>
      </c>
      <c r="J721" s="749" t="s">
        <v>593</v>
      </c>
      <c r="K721" s="749" t="s">
        <v>594</v>
      </c>
      <c r="L721" s="752">
        <v>71.72</v>
      </c>
      <c r="M721" s="752">
        <v>4</v>
      </c>
      <c r="N721" s="753">
        <v>286.88</v>
      </c>
    </row>
    <row r="722" spans="1:14" ht="14.45" customHeight="1" x14ac:dyDescent="0.2">
      <c r="A722" s="747" t="s">
        <v>567</v>
      </c>
      <c r="B722" s="748" t="s">
        <v>568</v>
      </c>
      <c r="C722" s="749" t="s">
        <v>588</v>
      </c>
      <c r="D722" s="750" t="s">
        <v>589</v>
      </c>
      <c r="E722" s="751">
        <v>50113001</v>
      </c>
      <c r="F722" s="750" t="s">
        <v>591</v>
      </c>
      <c r="G722" s="749" t="s">
        <v>592</v>
      </c>
      <c r="H722" s="749">
        <v>176064</v>
      </c>
      <c r="I722" s="749">
        <v>76064</v>
      </c>
      <c r="J722" s="749" t="s">
        <v>597</v>
      </c>
      <c r="K722" s="749" t="s">
        <v>598</v>
      </c>
      <c r="L722" s="752">
        <v>83.788333333333355</v>
      </c>
      <c r="M722" s="752">
        <v>18</v>
      </c>
      <c r="N722" s="753">
        <v>1508.1900000000003</v>
      </c>
    </row>
    <row r="723" spans="1:14" ht="14.45" customHeight="1" x14ac:dyDescent="0.2">
      <c r="A723" s="747" t="s">
        <v>567</v>
      </c>
      <c r="B723" s="748" t="s">
        <v>568</v>
      </c>
      <c r="C723" s="749" t="s">
        <v>588</v>
      </c>
      <c r="D723" s="750" t="s">
        <v>589</v>
      </c>
      <c r="E723" s="751">
        <v>50113001</v>
      </c>
      <c r="F723" s="750" t="s">
        <v>591</v>
      </c>
      <c r="G723" s="749" t="s">
        <v>599</v>
      </c>
      <c r="H723" s="749">
        <v>126486</v>
      </c>
      <c r="I723" s="749">
        <v>26486</v>
      </c>
      <c r="J723" s="749" t="s">
        <v>600</v>
      </c>
      <c r="K723" s="749" t="s">
        <v>601</v>
      </c>
      <c r="L723" s="752">
        <v>626.33333333333337</v>
      </c>
      <c r="M723" s="752">
        <v>6</v>
      </c>
      <c r="N723" s="753">
        <v>3758</v>
      </c>
    </row>
    <row r="724" spans="1:14" ht="14.45" customHeight="1" x14ac:dyDescent="0.2">
      <c r="A724" s="747" t="s">
        <v>567</v>
      </c>
      <c r="B724" s="748" t="s">
        <v>568</v>
      </c>
      <c r="C724" s="749" t="s">
        <v>588</v>
      </c>
      <c r="D724" s="750" t="s">
        <v>589</v>
      </c>
      <c r="E724" s="751">
        <v>50113001</v>
      </c>
      <c r="F724" s="750" t="s">
        <v>591</v>
      </c>
      <c r="G724" s="749" t="s">
        <v>592</v>
      </c>
      <c r="H724" s="749">
        <v>100362</v>
      </c>
      <c r="I724" s="749">
        <v>362</v>
      </c>
      <c r="J724" s="749" t="s">
        <v>604</v>
      </c>
      <c r="K724" s="749" t="s">
        <v>605</v>
      </c>
      <c r="L724" s="752">
        <v>72.752500000000012</v>
      </c>
      <c r="M724" s="752">
        <v>4</v>
      </c>
      <c r="N724" s="753">
        <v>291.01000000000005</v>
      </c>
    </row>
    <row r="725" spans="1:14" ht="14.45" customHeight="1" x14ac:dyDescent="0.2">
      <c r="A725" s="747" t="s">
        <v>567</v>
      </c>
      <c r="B725" s="748" t="s">
        <v>568</v>
      </c>
      <c r="C725" s="749" t="s">
        <v>588</v>
      </c>
      <c r="D725" s="750" t="s">
        <v>589</v>
      </c>
      <c r="E725" s="751">
        <v>50113001</v>
      </c>
      <c r="F725" s="750" t="s">
        <v>591</v>
      </c>
      <c r="G725" s="749" t="s">
        <v>592</v>
      </c>
      <c r="H725" s="749">
        <v>224718</v>
      </c>
      <c r="I725" s="749">
        <v>224718</v>
      </c>
      <c r="J725" s="749" t="s">
        <v>1778</v>
      </c>
      <c r="K725" s="749" t="s">
        <v>1779</v>
      </c>
      <c r="L725" s="752">
        <v>57.39</v>
      </c>
      <c r="M725" s="752">
        <v>1</v>
      </c>
      <c r="N725" s="753">
        <v>57.39</v>
      </c>
    </row>
    <row r="726" spans="1:14" ht="14.45" customHeight="1" x14ac:dyDescent="0.2">
      <c r="A726" s="747" t="s">
        <v>567</v>
      </c>
      <c r="B726" s="748" t="s">
        <v>568</v>
      </c>
      <c r="C726" s="749" t="s">
        <v>588</v>
      </c>
      <c r="D726" s="750" t="s">
        <v>589</v>
      </c>
      <c r="E726" s="751">
        <v>50113001</v>
      </c>
      <c r="F726" s="750" t="s">
        <v>591</v>
      </c>
      <c r="G726" s="749" t="s">
        <v>592</v>
      </c>
      <c r="H726" s="749">
        <v>845008</v>
      </c>
      <c r="I726" s="749">
        <v>107806</v>
      </c>
      <c r="J726" s="749" t="s">
        <v>608</v>
      </c>
      <c r="K726" s="749" t="s">
        <v>610</v>
      </c>
      <c r="L726" s="752">
        <v>65.382000000000019</v>
      </c>
      <c r="M726" s="752">
        <v>10</v>
      </c>
      <c r="N726" s="753">
        <v>653.82000000000016</v>
      </c>
    </row>
    <row r="727" spans="1:14" ht="14.45" customHeight="1" x14ac:dyDescent="0.2">
      <c r="A727" s="747" t="s">
        <v>567</v>
      </c>
      <c r="B727" s="748" t="s">
        <v>568</v>
      </c>
      <c r="C727" s="749" t="s">
        <v>588</v>
      </c>
      <c r="D727" s="750" t="s">
        <v>589</v>
      </c>
      <c r="E727" s="751">
        <v>50113001</v>
      </c>
      <c r="F727" s="750" t="s">
        <v>591</v>
      </c>
      <c r="G727" s="749" t="s">
        <v>592</v>
      </c>
      <c r="H727" s="749">
        <v>202701</v>
      </c>
      <c r="I727" s="749">
        <v>202701</v>
      </c>
      <c r="J727" s="749" t="s">
        <v>608</v>
      </c>
      <c r="K727" s="749" t="s">
        <v>609</v>
      </c>
      <c r="L727" s="752">
        <v>133.48142857142858</v>
      </c>
      <c r="M727" s="752">
        <v>7</v>
      </c>
      <c r="N727" s="753">
        <v>934.37000000000012</v>
      </c>
    </row>
    <row r="728" spans="1:14" ht="14.45" customHeight="1" x14ac:dyDescent="0.2">
      <c r="A728" s="747" t="s">
        <v>567</v>
      </c>
      <c r="B728" s="748" t="s">
        <v>568</v>
      </c>
      <c r="C728" s="749" t="s">
        <v>588</v>
      </c>
      <c r="D728" s="750" t="s">
        <v>589</v>
      </c>
      <c r="E728" s="751">
        <v>50113001</v>
      </c>
      <c r="F728" s="750" t="s">
        <v>591</v>
      </c>
      <c r="G728" s="749" t="s">
        <v>592</v>
      </c>
      <c r="H728" s="749">
        <v>185724</v>
      </c>
      <c r="I728" s="749">
        <v>185724</v>
      </c>
      <c r="J728" s="749" t="s">
        <v>1780</v>
      </c>
      <c r="K728" s="749" t="s">
        <v>1781</v>
      </c>
      <c r="L728" s="752">
        <v>46.730000000000004</v>
      </c>
      <c r="M728" s="752">
        <v>2</v>
      </c>
      <c r="N728" s="753">
        <v>93.460000000000008</v>
      </c>
    </row>
    <row r="729" spans="1:14" ht="14.45" customHeight="1" x14ac:dyDescent="0.2">
      <c r="A729" s="747" t="s">
        <v>567</v>
      </c>
      <c r="B729" s="748" t="s">
        <v>568</v>
      </c>
      <c r="C729" s="749" t="s">
        <v>588</v>
      </c>
      <c r="D729" s="750" t="s">
        <v>589</v>
      </c>
      <c r="E729" s="751">
        <v>50113001</v>
      </c>
      <c r="F729" s="750" t="s">
        <v>591</v>
      </c>
      <c r="G729" s="749" t="s">
        <v>592</v>
      </c>
      <c r="H729" s="749">
        <v>185728</v>
      </c>
      <c r="I729" s="749">
        <v>185728</v>
      </c>
      <c r="J729" s="749" t="s">
        <v>1782</v>
      </c>
      <c r="K729" s="749" t="s">
        <v>1538</v>
      </c>
      <c r="L729" s="752">
        <v>68.61</v>
      </c>
      <c r="M729" s="752">
        <v>2</v>
      </c>
      <c r="N729" s="753">
        <v>137.22</v>
      </c>
    </row>
    <row r="730" spans="1:14" ht="14.45" customHeight="1" x14ac:dyDescent="0.2">
      <c r="A730" s="747" t="s">
        <v>567</v>
      </c>
      <c r="B730" s="748" t="s">
        <v>568</v>
      </c>
      <c r="C730" s="749" t="s">
        <v>588</v>
      </c>
      <c r="D730" s="750" t="s">
        <v>589</v>
      </c>
      <c r="E730" s="751">
        <v>50113001</v>
      </c>
      <c r="F730" s="750" t="s">
        <v>591</v>
      </c>
      <c r="G730" s="749" t="s">
        <v>599</v>
      </c>
      <c r="H730" s="749">
        <v>115379</v>
      </c>
      <c r="I730" s="749">
        <v>15379</v>
      </c>
      <c r="J730" s="749" t="s">
        <v>611</v>
      </c>
      <c r="K730" s="749" t="s">
        <v>613</v>
      </c>
      <c r="L730" s="752">
        <v>54.189999999999984</v>
      </c>
      <c r="M730" s="752">
        <v>1</v>
      </c>
      <c r="N730" s="753">
        <v>54.189999999999984</v>
      </c>
    </row>
    <row r="731" spans="1:14" ht="14.45" customHeight="1" x14ac:dyDescent="0.2">
      <c r="A731" s="747" t="s">
        <v>567</v>
      </c>
      <c r="B731" s="748" t="s">
        <v>568</v>
      </c>
      <c r="C731" s="749" t="s">
        <v>588</v>
      </c>
      <c r="D731" s="750" t="s">
        <v>589</v>
      </c>
      <c r="E731" s="751">
        <v>50113001</v>
      </c>
      <c r="F731" s="750" t="s">
        <v>591</v>
      </c>
      <c r="G731" s="749" t="s">
        <v>599</v>
      </c>
      <c r="H731" s="749">
        <v>102945</v>
      </c>
      <c r="I731" s="749">
        <v>2945</v>
      </c>
      <c r="J731" s="749" t="s">
        <v>614</v>
      </c>
      <c r="K731" s="749" t="s">
        <v>615</v>
      </c>
      <c r="L731" s="752">
        <v>8.6700000000000017</v>
      </c>
      <c r="M731" s="752">
        <v>8</v>
      </c>
      <c r="N731" s="753">
        <v>69.360000000000014</v>
      </c>
    </row>
    <row r="732" spans="1:14" ht="14.45" customHeight="1" x14ac:dyDescent="0.2">
      <c r="A732" s="747" t="s">
        <v>567</v>
      </c>
      <c r="B732" s="748" t="s">
        <v>568</v>
      </c>
      <c r="C732" s="749" t="s">
        <v>588</v>
      </c>
      <c r="D732" s="750" t="s">
        <v>589</v>
      </c>
      <c r="E732" s="751">
        <v>50113001</v>
      </c>
      <c r="F732" s="750" t="s">
        <v>591</v>
      </c>
      <c r="G732" s="749" t="s">
        <v>599</v>
      </c>
      <c r="H732" s="749">
        <v>115378</v>
      </c>
      <c r="I732" s="749">
        <v>15378</v>
      </c>
      <c r="J732" s="749" t="s">
        <v>614</v>
      </c>
      <c r="K732" s="749" t="s">
        <v>616</v>
      </c>
      <c r="L732" s="752">
        <v>21.21</v>
      </c>
      <c r="M732" s="752">
        <v>2</v>
      </c>
      <c r="N732" s="753">
        <v>42.42</v>
      </c>
    </row>
    <row r="733" spans="1:14" ht="14.45" customHeight="1" x14ac:dyDescent="0.2">
      <c r="A733" s="747" t="s">
        <v>567</v>
      </c>
      <c r="B733" s="748" t="s">
        <v>568</v>
      </c>
      <c r="C733" s="749" t="s">
        <v>588</v>
      </c>
      <c r="D733" s="750" t="s">
        <v>589</v>
      </c>
      <c r="E733" s="751">
        <v>50113001</v>
      </c>
      <c r="F733" s="750" t="s">
        <v>591</v>
      </c>
      <c r="G733" s="749" t="s">
        <v>599</v>
      </c>
      <c r="H733" s="749">
        <v>205583</v>
      </c>
      <c r="I733" s="749">
        <v>205583</v>
      </c>
      <c r="J733" s="749" t="s">
        <v>617</v>
      </c>
      <c r="K733" s="749" t="s">
        <v>618</v>
      </c>
      <c r="L733" s="752">
        <v>552.21</v>
      </c>
      <c r="M733" s="752">
        <v>1</v>
      </c>
      <c r="N733" s="753">
        <v>552.21</v>
      </c>
    </row>
    <row r="734" spans="1:14" ht="14.45" customHeight="1" x14ac:dyDescent="0.2">
      <c r="A734" s="747" t="s">
        <v>567</v>
      </c>
      <c r="B734" s="748" t="s">
        <v>568</v>
      </c>
      <c r="C734" s="749" t="s">
        <v>588</v>
      </c>
      <c r="D734" s="750" t="s">
        <v>589</v>
      </c>
      <c r="E734" s="751">
        <v>50113001</v>
      </c>
      <c r="F734" s="750" t="s">
        <v>591</v>
      </c>
      <c r="G734" s="749" t="s">
        <v>599</v>
      </c>
      <c r="H734" s="749">
        <v>205588</v>
      </c>
      <c r="I734" s="749">
        <v>205588</v>
      </c>
      <c r="J734" s="749" t="s">
        <v>619</v>
      </c>
      <c r="K734" s="749" t="s">
        <v>618</v>
      </c>
      <c r="L734" s="752">
        <v>662.2</v>
      </c>
      <c r="M734" s="752">
        <v>1</v>
      </c>
      <c r="N734" s="753">
        <v>662.2</v>
      </c>
    </row>
    <row r="735" spans="1:14" ht="14.45" customHeight="1" x14ac:dyDescent="0.2">
      <c r="A735" s="747" t="s">
        <v>567</v>
      </c>
      <c r="B735" s="748" t="s">
        <v>568</v>
      </c>
      <c r="C735" s="749" t="s">
        <v>588</v>
      </c>
      <c r="D735" s="750" t="s">
        <v>589</v>
      </c>
      <c r="E735" s="751">
        <v>50113001</v>
      </c>
      <c r="F735" s="750" t="s">
        <v>591</v>
      </c>
      <c r="G735" s="749" t="s">
        <v>592</v>
      </c>
      <c r="H735" s="749">
        <v>121887</v>
      </c>
      <c r="I735" s="749">
        <v>21887</v>
      </c>
      <c r="J735" s="749" t="s">
        <v>620</v>
      </c>
      <c r="K735" s="749" t="s">
        <v>621</v>
      </c>
      <c r="L735" s="752">
        <v>45.250000000000021</v>
      </c>
      <c r="M735" s="752">
        <v>1</v>
      </c>
      <c r="N735" s="753">
        <v>45.250000000000021</v>
      </c>
    </row>
    <row r="736" spans="1:14" ht="14.45" customHeight="1" x14ac:dyDescent="0.2">
      <c r="A736" s="747" t="s">
        <v>567</v>
      </c>
      <c r="B736" s="748" t="s">
        <v>568</v>
      </c>
      <c r="C736" s="749" t="s">
        <v>588</v>
      </c>
      <c r="D736" s="750" t="s">
        <v>589</v>
      </c>
      <c r="E736" s="751">
        <v>50113001</v>
      </c>
      <c r="F736" s="750" t="s">
        <v>591</v>
      </c>
      <c r="G736" s="749" t="s">
        <v>592</v>
      </c>
      <c r="H736" s="749">
        <v>176954</v>
      </c>
      <c r="I736" s="749">
        <v>176954</v>
      </c>
      <c r="J736" s="749" t="s">
        <v>622</v>
      </c>
      <c r="K736" s="749" t="s">
        <v>623</v>
      </c>
      <c r="L736" s="752">
        <v>95.230000000000018</v>
      </c>
      <c r="M736" s="752">
        <v>2</v>
      </c>
      <c r="N736" s="753">
        <v>190.46000000000004</v>
      </c>
    </row>
    <row r="737" spans="1:14" ht="14.45" customHeight="1" x14ac:dyDescent="0.2">
      <c r="A737" s="747" t="s">
        <v>567</v>
      </c>
      <c r="B737" s="748" t="s">
        <v>568</v>
      </c>
      <c r="C737" s="749" t="s">
        <v>588</v>
      </c>
      <c r="D737" s="750" t="s">
        <v>589</v>
      </c>
      <c r="E737" s="751">
        <v>50113001</v>
      </c>
      <c r="F737" s="750" t="s">
        <v>591</v>
      </c>
      <c r="G737" s="749" t="s">
        <v>592</v>
      </c>
      <c r="H737" s="749">
        <v>136505</v>
      </c>
      <c r="I737" s="749">
        <v>136505</v>
      </c>
      <c r="J737" s="749" t="s">
        <v>624</v>
      </c>
      <c r="K737" s="749" t="s">
        <v>627</v>
      </c>
      <c r="L737" s="752">
        <v>51.669999999999995</v>
      </c>
      <c r="M737" s="752">
        <v>3</v>
      </c>
      <c r="N737" s="753">
        <v>155.01</v>
      </c>
    </row>
    <row r="738" spans="1:14" ht="14.45" customHeight="1" x14ac:dyDescent="0.2">
      <c r="A738" s="747" t="s">
        <v>567</v>
      </c>
      <c r="B738" s="748" t="s">
        <v>568</v>
      </c>
      <c r="C738" s="749" t="s">
        <v>588</v>
      </c>
      <c r="D738" s="750" t="s">
        <v>589</v>
      </c>
      <c r="E738" s="751">
        <v>50113001</v>
      </c>
      <c r="F738" s="750" t="s">
        <v>591</v>
      </c>
      <c r="G738" s="749" t="s">
        <v>569</v>
      </c>
      <c r="H738" s="749">
        <v>136507</v>
      </c>
      <c r="I738" s="749">
        <v>136507</v>
      </c>
      <c r="J738" s="749" t="s">
        <v>624</v>
      </c>
      <c r="K738" s="749" t="s">
        <v>625</v>
      </c>
      <c r="L738" s="752">
        <v>47.96</v>
      </c>
      <c r="M738" s="752">
        <v>1</v>
      </c>
      <c r="N738" s="753">
        <v>47.96</v>
      </c>
    </row>
    <row r="739" spans="1:14" ht="14.45" customHeight="1" x14ac:dyDescent="0.2">
      <c r="A739" s="747" t="s">
        <v>567</v>
      </c>
      <c r="B739" s="748" t="s">
        <v>568</v>
      </c>
      <c r="C739" s="749" t="s">
        <v>588</v>
      </c>
      <c r="D739" s="750" t="s">
        <v>589</v>
      </c>
      <c r="E739" s="751">
        <v>50113001</v>
      </c>
      <c r="F739" s="750" t="s">
        <v>591</v>
      </c>
      <c r="G739" s="749" t="s">
        <v>599</v>
      </c>
      <c r="H739" s="749">
        <v>127272</v>
      </c>
      <c r="I739" s="749">
        <v>127272</v>
      </c>
      <c r="J739" s="749" t="s">
        <v>626</v>
      </c>
      <c r="K739" s="749" t="s">
        <v>625</v>
      </c>
      <c r="L739" s="752">
        <v>48.130000000000024</v>
      </c>
      <c r="M739" s="752">
        <v>1</v>
      </c>
      <c r="N739" s="753">
        <v>48.130000000000024</v>
      </c>
    </row>
    <row r="740" spans="1:14" ht="14.45" customHeight="1" x14ac:dyDescent="0.2">
      <c r="A740" s="747" t="s">
        <v>567</v>
      </c>
      <c r="B740" s="748" t="s">
        <v>568</v>
      </c>
      <c r="C740" s="749" t="s">
        <v>588</v>
      </c>
      <c r="D740" s="750" t="s">
        <v>589</v>
      </c>
      <c r="E740" s="751">
        <v>50113001</v>
      </c>
      <c r="F740" s="750" t="s">
        <v>591</v>
      </c>
      <c r="G740" s="749" t="s">
        <v>599</v>
      </c>
      <c r="H740" s="749">
        <v>127263</v>
      </c>
      <c r="I740" s="749">
        <v>127263</v>
      </c>
      <c r="J740" s="749" t="s">
        <v>626</v>
      </c>
      <c r="K740" s="749" t="s">
        <v>627</v>
      </c>
      <c r="L740" s="752">
        <v>54.009999999999991</v>
      </c>
      <c r="M740" s="752">
        <v>4</v>
      </c>
      <c r="N740" s="753">
        <v>216.03999999999996</v>
      </c>
    </row>
    <row r="741" spans="1:14" ht="14.45" customHeight="1" x14ac:dyDescent="0.2">
      <c r="A741" s="747" t="s">
        <v>567</v>
      </c>
      <c r="B741" s="748" t="s">
        <v>568</v>
      </c>
      <c r="C741" s="749" t="s">
        <v>588</v>
      </c>
      <c r="D741" s="750" t="s">
        <v>589</v>
      </c>
      <c r="E741" s="751">
        <v>50113001</v>
      </c>
      <c r="F741" s="750" t="s">
        <v>591</v>
      </c>
      <c r="G741" s="749" t="s">
        <v>592</v>
      </c>
      <c r="H741" s="749">
        <v>235897</v>
      </c>
      <c r="I741" s="749">
        <v>235897</v>
      </c>
      <c r="J741" s="749" t="s">
        <v>638</v>
      </c>
      <c r="K741" s="749" t="s">
        <v>639</v>
      </c>
      <c r="L741" s="752">
        <v>59.9</v>
      </c>
      <c r="M741" s="752">
        <v>3</v>
      </c>
      <c r="N741" s="753">
        <v>179.7</v>
      </c>
    </row>
    <row r="742" spans="1:14" ht="14.45" customHeight="1" x14ac:dyDescent="0.2">
      <c r="A742" s="747" t="s">
        <v>567</v>
      </c>
      <c r="B742" s="748" t="s">
        <v>568</v>
      </c>
      <c r="C742" s="749" t="s">
        <v>588</v>
      </c>
      <c r="D742" s="750" t="s">
        <v>589</v>
      </c>
      <c r="E742" s="751">
        <v>50113001</v>
      </c>
      <c r="F742" s="750" t="s">
        <v>591</v>
      </c>
      <c r="G742" s="749" t="s">
        <v>592</v>
      </c>
      <c r="H742" s="749">
        <v>207931</v>
      </c>
      <c r="I742" s="749">
        <v>207931</v>
      </c>
      <c r="J742" s="749" t="s">
        <v>640</v>
      </c>
      <c r="K742" s="749" t="s">
        <v>641</v>
      </c>
      <c r="L742" s="752">
        <v>26.027499999999996</v>
      </c>
      <c r="M742" s="752">
        <v>8</v>
      </c>
      <c r="N742" s="753">
        <v>208.21999999999997</v>
      </c>
    </row>
    <row r="743" spans="1:14" ht="14.45" customHeight="1" x14ac:dyDescent="0.2">
      <c r="A743" s="747" t="s">
        <v>567</v>
      </c>
      <c r="B743" s="748" t="s">
        <v>568</v>
      </c>
      <c r="C743" s="749" t="s">
        <v>588</v>
      </c>
      <c r="D743" s="750" t="s">
        <v>589</v>
      </c>
      <c r="E743" s="751">
        <v>50113001</v>
      </c>
      <c r="F743" s="750" t="s">
        <v>591</v>
      </c>
      <c r="G743" s="749" t="s">
        <v>592</v>
      </c>
      <c r="H743" s="749">
        <v>196610</v>
      </c>
      <c r="I743" s="749">
        <v>96610</v>
      </c>
      <c r="J743" s="749" t="s">
        <v>1783</v>
      </c>
      <c r="K743" s="749" t="s">
        <v>1784</v>
      </c>
      <c r="L743" s="752">
        <v>46.38000000000001</v>
      </c>
      <c r="M743" s="752">
        <v>1</v>
      </c>
      <c r="N743" s="753">
        <v>46.38000000000001</v>
      </c>
    </row>
    <row r="744" spans="1:14" ht="14.45" customHeight="1" x14ac:dyDescent="0.2">
      <c r="A744" s="747" t="s">
        <v>567</v>
      </c>
      <c r="B744" s="748" t="s">
        <v>568</v>
      </c>
      <c r="C744" s="749" t="s">
        <v>588</v>
      </c>
      <c r="D744" s="750" t="s">
        <v>589</v>
      </c>
      <c r="E744" s="751">
        <v>50113001</v>
      </c>
      <c r="F744" s="750" t="s">
        <v>591</v>
      </c>
      <c r="G744" s="749" t="s">
        <v>592</v>
      </c>
      <c r="H744" s="749">
        <v>847713</v>
      </c>
      <c r="I744" s="749">
        <v>125526</v>
      </c>
      <c r="J744" s="749" t="s">
        <v>1785</v>
      </c>
      <c r="K744" s="749" t="s">
        <v>1786</v>
      </c>
      <c r="L744" s="752">
        <v>111.63</v>
      </c>
      <c r="M744" s="752">
        <v>2</v>
      </c>
      <c r="N744" s="753">
        <v>223.26</v>
      </c>
    </row>
    <row r="745" spans="1:14" ht="14.45" customHeight="1" x14ac:dyDescent="0.2">
      <c r="A745" s="747" t="s">
        <v>567</v>
      </c>
      <c r="B745" s="748" t="s">
        <v>568</v>
      </c>
      <c r="C745" s="749" t="s">
        <v>588</v>
      </c>
      <c r="D745" s="750" t="s">
        <v>589</v>
      </c>
      <c r="E745" s="751">
        <v>50113001</v>
      </c>
      <c r="F745" s="750" t="s">
        <v>591</v>
      </c>
      <c r="G745" s="749" t="s">
        <v>592</v>
      </c>
      <c r="H745" s="749">
        <v>110555</v>
      </c>
      <c r="I745" s="749">
        <v>10555</v>
      </c>
      <c r="J745" s="749" t="s">
        <v>645</v>
      </c>
      <c r="K745" s="749" t="s">
        <v>646</v>
      </c>
      <c r="L745" s="752">
        <v>254.98000000000002</v>
      </c>
      <c r="M745" s="752">
        <v>10</v>
      </c>
      <c r="N745" s="753">
        <v>2549.8000000000002</v>
      </c>
    </row>
    <row r="746" spans="1:14" ht="14.45" customHeight="1" x14ac:dyDescent="0.2">
      <c r="A746" s="747" t="s">
        <v>567</v>
      </c>
      <c r="B746" s="748" t="s">
        <v>568</v>
      </c>
      <c r="C746" s="749" t="s">
        <v>588</v>
      </c>
      <c r="D746" s="750" t="s">
        <v>589</v>
      </c>
      <c r="E746" s="751">
        <v>50113001</v>
      </c>
      <c r="F746" s="750" t="s">
        <v>591</v>
      </c>
      <c r="G746" s="749" t="s">
        <v>592</v>
      </c>
      <c r="H746" s="749">
        <v>208456</v>
      </c>
      <c r="I746" s="749">
        <v>208456</v>
      </c>
      <c r="J746" s="749" t="s">
        <v>1787</v>
      </c>
      <c r="K746" s="749" t="s">
        <v>1788</v>
      </c>
      <c r="L746" s="752">
        <v>738.54</v>
      </c>
      <c r="M746" s="752">
        <v>0.05</v>
      </c>
      <c r="N746" s="753">
        <v>36.927</v>
      </c>
    </row>
    <row r="747" spans="1:14" ht="14.45" customHeight="1" x14ac:dyDescent="0.2">
      <c r="A747" s="747" t="s">
        <v>567</v>
      </c>
      <c r="B747" s="748" t="s">
        <v>568</v>
      </c>
      <c r="C747" s="749" t="s">
        <v>588</v>
      </c>
      <c r="D747" s="750" t="s">
        <v>589</v>
      </c>
      <c r="E747" s="751">
        <v>50113001</v>
      </c>
      <c r="F747" s="750" t="s">
        <v>591</v>
      </c>
      <c r="G747" s="749" t="s">
        <v>592</v>
      </c>
      <c r="H747" s="749">
        <v>196303</v>
      </c>
      <c r="I747" s="749">
        <v>96303</v>
      </c>
      <c r="J747" s="749" t="s">
        <v>652</v>
      </c>
      <c r="K747" s="749" t="s">
        <v>653</v>
      </c>
      <c r="L747" s="752">
        <v>55.022500000000015</v>
      </c>
      <c r="M747" s="752">
        <v>8</v>
      </c>
      <c r="N747" s="753">
        <v>440.18000000000012</v>
      </c>
    </row>
    <row r="748" spans="1:14" ht="14.45" customHeight="1" x14ac:dyDescent="0.2">
      <c r="A748" s="747" t="s">
        <v>567</v>
      </c>
      <c r="B748" s="748" t="s">
        <v>568</v>
      </c>
      <c r="C748" s="749" t="s">
        <v>588</v>
      </c>
      <c r="D748" s="750" t="s">
        <v>589</v>
      </c>
      <c r="E748" s="751">
        <v>50113001</v>
      </c>
      <c r="F748" s="750" t="s">
        <v>591</v>
      </c>
      <c r="G748" s="749" t="s">
        <v>592</v>
      </c>
      <c r="H748" s="749">
        <v>223519</v>
      </c>
      <c r="I748" s="749">
        <v>223519</v>
      </c>
      <c r="J748" s="749" t="s">
        <v>1789</v>
      </c>
      <c r="K748" s="749" t="s">
        <v>1790</v>
      </c>
      <c r="L748" s="752">
        <v>88</v>
      </c>
      <c r="M748" s="752">
        <v>2</v>
      </c>
      <c r="N748" s="753">
        <v>176</v>
      </c>
    </row>
    <row r="749" spans="1:14" ht="14.45" customHeight="1" x14ac:dyDescent="0.2">
      <c r="A749" s="747" t="s">
        <v>567</v>
      </c>
      <c r="B749" s="748" t="s">
        <v>568</v>
      </c>
      <c r="C749" s="749" t="s">
        <v>588</v>
      </c>
      <c r="D749" s="750" t="s">
        <v>589</v>
      </c>
      <c r="E749" s="751">
        <v>50113001</v>
      </c>
      <c r="F749" s="750" t="s">
        <v>591</v>
      </c>
      <c r="G749" s="749" t="s">
        <v>592</v>
      </c>
      <c r="H749" s="749">
        <v>100394</v>
      </c>
      <c r="I749" s="749">
        <v>394</v>
      </c>
      <c r="J749" s="749" t="s">
        <v>1791</v>
      </c>
      <c r="K749" s="749" t="s">
        <v>1792</v>
      </c>
      <c r="L749" s="752">
        <v>65.730000000000018</v>
      </c>
      <c r="M749" s="752">
        <v>1</v>
      </c>
      <c r="N749" s="753">
        <v>65.730000000000018</v>
      </c>
    </row>
    <row r="750" spans="1:14" ht="14.45" customHeight="1" x14ac:dyDescent="0.2">
      <c r="A750" s="747" t="s">
        <v>567</v>
      </c>
      <c r="B750" s="748" t="s">
        <v>568</v>
      </c>
      <c r="C750" s="749" t="s">
        <v>588</v>
      </c>
      <c r="D750" s="750" t="s">
        <v>589</v>
      </c>
      <c r="E750" s="751">
        <v>50113001</v>
      </c>
      <c r="F750" s="750" t="s">
        <v>591</v>
      </c>
      <c r="G750" s="749" t="s">
        <v>592</v>
      </c>
      <c r="H750" s="749">
        <v>192351</v>
      </c>
      <c r="I750" s="749">
        <v>92351</v>
      </c>
      <c r="J750" s="749" t="s">
        <v>660</v>
      </c>
      <c r="K750" s="749" t="s">
        <v>661</v>
      </c>
      <c r="L750" s="752">
        <v>86.220000000000013</v>
      </c>
      <c r="M750" s="752">
        <v>17</v>
      </c>
      <c r="N750" s="753">
        <v>1465.7400000000002</v>
      </c>
    </row>
    <row r="751" spans="1:14" ht="14.45" customHeight="1" x14ac:dyDescent="0.2">
      <c r="A751" s="747" t="s">
        <v>567</v>
      </c>
      <c r="B751" s="748" t="s">
        <v>568</v>
      </c>
      <c r="C751" s="749" t="s">
        <v>588</v>
      </c>
      <c r="D751" s="750" t="s">
        <v>589</v>
      </c>
      <c r="E751" s="751">
        <v>50113001</v>
      </c>
      <c r="F751" s="750" t="s">
        <v>591</v>
      </c>
      <c r="G751" s="749" t="s">
        <v>592</v>
      </c>
      <c r="H751" s="749">
        <v>132992</v>
      </c>
      <c r="I751" s="749">
        <v>32992</v>
      </c>
      <c r="J751" s="749" t="s">
        <v>662</v>
      </c>
      <c r="K751" s="749" t="s">
        <v>663</v>
      </c>
      <c r="L751" s="752">
        <v>108.38999999999999</v>
      </c>
      <c r="M751" s="752">
        <v>3</v>
      </c>
      <c r="N751" s="753">
        <v>325.16999999999996</v>
      </c>
    </row>
    <row r="752" spans="1:14" ht="14.45" customHeight="1" x14ac:dyDescent="0.2">
      <c r="A752" s="747" t="s">
        <v>567</v>
      </c>
      <c r="B752" s="748" t="s">
        <v>568</v>
      </c>
      <c r="C752" s="749" t="s">
        <v>588</v>
      </c>
      <c r="D752" s="750" t="s">
        <v>589</v>
      </c>
      <c r="E752" s="751">
        <v>50113001</v>
      </c>
      <c r="F752" s="750" t="s">
        <v>591</v>
      </c>
      <c r="G752" s="749" t="s">
        <v>592</v>
      </c>
      <c r="H752" s="749">
        <v>112892</v>
      </c>
      <c r="I752" s="749">
        <v>12892</v>
      </c>
      <c r="J752" s="749" t="s">
        <v>664</v>
      </c>
      <c r="K752" s="749" t="s">
        <v>665</v>
      </c>
      <c r="L752" s="752">
        <v>103.83499999999998</v>
      </c>
      <c r="M752" s="752">
        <v>2</v>
      </c>
      <c r="N752" s="753">
        <v>207.66999999999996</v>
      </c>
    </row>
    <row r="753" spans="1:14" ht="14.45" customHeight="1" x14ac:dyDescent="0.2">
      <c r="A753" s="747" t="s">
        <v>567</v>
      </c>
      <c r="B753" s="748" t="s">
        <v>568</v>
      </c>
      <c r="C753" s="749" t="s">
        <v>588</v>
      </c>
      <c r="D753" s="750" t="s">
        <v>589</v>
      </c>
      <c r="E753" s="751">
        <v>50113001</v>
      </c>
      <c r="F753" s="750" t="s">
        <v>591</v>
      </c>
      <c r="G753" s="749" t="s">
        <v>592</v>
      </c>
      <c r="H753" s="749">
        <v>988158</v>
      </c>
      <c r="I753" s="749">
        <v>500933</v>
      </c>
      <c r="J753" s="749" t="s">
        <v>1793</v>
      </c>
      <c r="K753" s="749" t="s">
        <v>1794</v>
      </c>
      <c r="L753" s="752">
        <v>334.31999999999994</v>
      </c>
      <c r="M753" s="752">
        <v>1</v>
      </c>
      <c r="N753" s="753">
        <v>334.31999999999994</v>
      </c>
    </row>
    <row r="754" spans="1:14" ht="14.45" customHeight="1" x14ac:dyDescent="0.2">
      <c r="A754" s="747" t="s">
        <v>567</v>
      </c>
      <c r="B754" s="748" t="s">
        <v>568</v>
      </c>
      <c r="C754" s="749" t="s">
        <v>588</v>
      </c>
      <c r="D754" s="750" t="s">
        <v>589</v>
      </c>
      <c r="E754" s="751">
        <v>50113001</v>
      </c>
      <c r="F754" s="750" t="s">
        <v>591</v>
      </c>
      <c r="G754" s="749" t="s">
        <v>592</v>
      </c>
      <c r="H754" s="749">
        <v>140274</v>
      </c>
      <c r="I754" s="749">
        <v>40274</v>
      </c>
      <c r="J754" s="749" t="s">
        <v>666</v>
      </c>
      <c r="K754" s="749" t="s">
        <v>668</v>
      </c>
      <c r="L754" s="752">
        <v>87.47</v>
      </c>
      <c r="M754" s="752">
        <v>5</v>
      </c>
      <c r="N754" s="753">
        <v>437.35</v>
      </c>
    </row>
    <row r="755" spans="1:14" ht="14.45" customHeight="1" x14ac:dyDescent="0.2">
      <c r="A755" s="747" t="s">
        <v>567</v>
      </c>
      <c r="B755" s="748" t="s">
        <v>568</v>
      </c>
      <c r="C755" s="749" t="s">
        <v>588</v>
      </c>
      <c r="D755" s="750" t="s">
        <v>589</v>
      </c>
      <c r="E755" s="751">
        <v>50113001</v>
      </c>
      <c r="F755" s="750" t="s">
        <v>591</v>
      </c>
      <c r="G755" s="749" t="s">
        <v>592</v>
      </c>
      <c r="H755" s="749">
        <v>140275</v>
      </c>
      <c r="I755" s="749">
        <v>40275</v>
      </c>
      <c r="J755" s="749" t="s">
        <v>666</v>
      </c>
      <c r="K755" s="749" t="s">
        <v>667</v>
      </c>
      <c r="L755" s="752">
        <v>149.41999999999996</v>
      </c>
      <c r="M755" s="752">
        <v>2</v>
      </c>
      <c r="N755" s="753">
        <v>298.83999999999992</v>
      </c>
    </row>
    <row r="756" spans="1:14" ht="14.45" customHeight="1" x14ac:dyDescent="0.2">
      <c r="A756" s="747" t="s">
        <v>567</v>
      </c>
      <c r="B756" s="748" t="s">
        <v>568</v>
      </c>
      <c r="C756" s="749" t="s">
        <v>588</v>
      </c>
      <c r="D756" s="750" t="s">
        <v>589</v>
      </c>
      <c r="E756" s="751">
        <v>50113001</v>
      </c>
      <c r="F756" s="750" t="s">
        <v>591</v>
      </c>
      <c r="G756" s="749" t="s">
        <v>592</v>
      </c>
      <c r="H756" s="749">
        <v>117166</v>
      </c>
      <c r="I756" s="749">
        <v>17166</v>
      </c>
      <c r="J756" s="749" t="s">
        <v>669</v>
      </c>
      <c r="K756" s="749" t="s">
        <v>670</v>
      </c>
      <c r="L756" s="752">
        <v>81.039999999999978</v>
      </c>
      <c r="M756" s="752">
        <v>11</v>
      </c>
      <c r="N756" s="753">
        <v>891.43999999999983</v>
      </c>
    </row>
    <row r="757" spans="1:14" ht="14.45" customHeight="1" x14ac:dyDescent="0.2">
      <c r="A757" s="747" t="s">
        <v>567</v>
      </c>
      <c r="B757" s="748" t="s">
        <v>568</v>
      </c>
      <c r="C757" s="749" t="s">
        <v>588</v>
      </c>
      <c r="D757" s="750" t="s">
        <v>589</v>
      </c>
      <c r="E757" s="751">
        <v>50113001</v>
      </c>
      <c r="F757" s="750" t="s">
        <v>591</v>
      </c>
      <c r="G757" s="749" t="s">
        <v>592</v>
      </c>
      <c r="H757" s="749">
        <v>117168</v>
      </c>
      <c r="I757" s="749">
        <v>17168</v>
      </c>
      <c r="J757" s="749" t="s">
        <v>669</v>
      </c>
      <c r="K757" s="749" t="s">
        <v>1795</v>
      </c>
      <c r="L757" s="752">
        <v>135.33000000000001</v>
      </c>
      <c r="M757" s="752">
        <v>1</v>
      </c>
      <c r="N757" s="753">
        <v>135.33000000000001</v>
      </c>
    </row>
    <row r="758" spans="1:14" ht="14.45" customHeight="1" x14ac:dyDescent="0.2">
      <c r="A758" s="747" t="s">
        <v>567</v>
      </c>
      <c r="B758" s="748" t="s">
        <v>568</v>
      </c>
      <c r="C758" s="749" t="s">
        <v>588</v>
      </c>
      <c r="D758" s="750" t="s">
        <v>589</v>
      </c>
      <c r="E758" s="751">
        <v>50113001</v>
      </c>
      <c r="F758" s="750" t="s">
        <v>591</v>
      </c>
      <c r="G758" s="749" t="s">
        <v>592</v>
      </c>
      <c r="H758" s="749">
        <v>176496</v>
      </c>
      <c r="I758" s="749">
        <v>76496</v>
      </c>
      <c r="J758" s="749" t="s">
        <v>671</v>
      </c>
      <c r="K758" s="749" t="s">
        <v>672</v>
      </c>
      <c r="L758" s="752">
        <v>125.42999999999999</v>
      </c>
      <c r="M758" s="752">
        <v>5</v>
      </c>
      <c r="N758" s="753">
        <v>627.15</v>
      </c>
    </row>
    <row r="759" spans="1:14" ht="14.45" customHeight="1" x14ac:dyDescent="0.2">
      <c r="A759" s="747" t="s">
        <v>567</v>
      </c>
      <c r="B759" s="748" t="s">
        <v>568</v>
      </c>
      <c r="C759" s="749" t="s">
        <v>588</v>
      </c>
      <c r="D759" s="750" t="s">
        <v>589</v>
      </c>
      <c r="E759" s="751">
        <v>50113001</v>
      </c>
      <c r="F759" s="750" t="s">
        <v>591</v>
      </c>
      <c r="G759" s="749" t="s">
        <v>592</v>
      </c>
      <c r="H759" s="749">
        <v>102679</v>
      </c>
      <c r="I759" s="749">
        <v>2679</v>
      </c>
      <c r="J759" s="749" t="s">
        <v>673</v>
      </c>
      <c r="K759" s="749" t="s">
        <v>674</v>
      </c>
      <c r="L759" s="752">
        <v>164.48</v>
      </c>
      <c r="M759" s="752">
        <v>2</v>
      </c>
      <c r="N759" s="753">
        <v>328.96</v>
      </c>
    </row>
    <row r="760" spans="1:14" ht="14.45" customHeight="1" x14ac:dyDescent="0.2">
      <c r="A760" s="747" t="s">
        <v>567</v>
      </c>
      <c r="B760" s="748" t="s">
        <v>568</v>
      </c>
      <c r="C760" s="749" t="s">
        <v>588</v>
      </c>
      <c r="D760" s="750" t="s">
        <v>589</v>
      </c>
      <c r="E760" s="751">
        <v>50113001</v>
      </c>
      <c r="F760" s="750" t="s">
        <v>591</v>
      </c>
      <c r="G760" s="749" t="s">
        <v>592</v>
      </c>
      <c r="H760" s="749">
        <v>162320</v>
      </c>
      <c r="I760" s="749">
        <v>62320</v>
      </c>
      <c r="J760" s="749" t="s">
        <v>675</v>
      </c>
      <c r="K760" s="749" t="s">
        <v>677</v>
      </c>
      <c r="L760" s="752">
        <v>76.265000000000001</v>
      </c>
      <c r="M760" s="752">
        <v>4</v>
      </c>
      <c r="N760" s="753">
        <v>305.06</v>
      </c>
    </row>
    <row r="761" spans="1:14" ht="14.45" customHeight="1" x14ac:dyDescent="0.2">
      <c r="A761" s="747" t="s">
        <v>567</v>
      </c>
      <c r="B761" s="748" t="s">
        <v>568</v>
      </c>
      <c r="C761" s="749" t="s">
        <v>588</v>
      </c>
      <c r="D761" s="750" t="s">
        <v>589</v>
      </c>
      <c r="E761" s="751">
        <v>50113001</v>
      </c>
      <c r="F761" s="750" t="s">
        <v>591</v>
      </c>
      <c r="G761" s="749" t="s">
        <v>592</v>
      </c>
      <c r="H761" s="749">
        <v>203323</v>
      </c>
      <c r="I761" s="749">
        <v>203323</v>
      </c>
      <c r="J761" s="749" t="s">
        <v>675</v>
      </c>
      <c r="K761" s="749" t="s">
        <v>676</v>
      </c>
      <c r="L761" s="752">
        <v>251.87999999999997</v>
      </c>
      <c r="M761" s="752">
        <v>2</v>
      </c>
      <c r="N761" s="753">
        <v>503.75999999999993</v>
      </c>
    </row>
    <row r="762" spans="1:14" ht="14.45" customHeight="1" x14ac:dyDescent="0.2">
      <c r="A762" s="747" t="s">
        <v>567</v>
      </c>
      <c r="B762" s="748" t="s">
        <v>568</v>
      </c>
      <c r="C762" s="749" t="s">
        <v>588</v>
      </c>
      <c r="D762" s="750" t="s">
        <v>589</v>
      </c>
      <c r="E762" s="751">
        <v>50113001</v>
      </c>
      <c r="F762" s="750" t="s">
        <v>591</v>
      </c>
      <c r="G762" s="749" t="s">
        <v>592</v>
      </c>
      <c r="H762" s="749">
        <v>162317</v>
      </c>
      <c r="I762" s="749">
        <v>62317</v>
      </c>
      <c r="J762" s="749" t="s">
        <v>1796</v>
      </c>
      <c r="K762" s="749" t="s">
        <v>1797</v>
      </c>
      <c r="L762" s="752">
        <v>285.99999999999994</v>
      </c>
      <c r="M762" s="752">
        <v>2</v>
      </c>
      <c r="N762" s="753">
        <v>571.99999999999989</v>
      </c>
    </row>
    <row r="763" spans="1:14" ht="14.45" customHeight="1" x14ac:dyDescent="0.2">
      <c r="A763" s="747" t="s">
        <v>567</v>
      </c>
      <c r="B763" s="748" t="s">
        <v>568</v>
      </c>
      <c r="C763" s="749" t="s">
        <v>588</v>
      </c>
      <c r="D763" s="750" t="s">
        <v>589</v>
      </c>
      <c r="E763" s="751">
        <v>50113001</v>
      </c>
      <c r="F763" s="750" t="s">
        <v>591</v>
      </c>
      <c r="G763" s="749" t="s">
        <v>592</v>
      </c>
      <c r="H763" s="749">
        <v>162316</v>
      </c>
      <c r="I763" s="749">
        <v>62316</v>
      </c>
      <c r="J763" s="749" t="s">
        <v>1796</v>
      </c>
      <c r="K763" s="749" t="s">
        <v>1798</v>
      </c>
      <c r="L763" s="752">
        <v>152.54000000000002</v>
      </c>
      <c r="M763" s="752">
        <v>1</v>
      </c>
      <c r="N763" s="753">
        <v>152.54000000000002</v>
      </c>
    </row>
    <row r="764" spans="1:14" ht="14.45" customHeight="1" x14ac:dyDescent="0.2">
      <c r="A764" s="747" t="s">
        <v>567</v>
      </c>
      <c r="B764" s="748" t="s">
        <v>568</v>
      </c>
      <c r="C764" s="749" t="s">
        <v>588</v>
      </c>
      <c r="D764" s="750" t="s">
        <v>589</v>
      </c>
      <c r="E764" s="751">
        <v>50113001</v>
      </c>
      <c r="F764" s="750" t="s">
        <v>591</v>
      </c>
      <c r="G764" s="749" t="s">
        <v>592</v>
      </c>
      <c r="H764" s="749">
        <v>162319</v>
      </c>
      <c r="I764" s="749">
        <v>62319</v>
      </c>
      <c r="J764" s="749" t="s">
        <v>1799</v>
      </c>
      <c r="K764" s="749" t="s">
        <v>1797</v>
      </c>
      <c r="L764" s="752">
        <v>0</v>
      </c>
      <c r="M764" s="752">
        <v>0</v>
      </c>
      <c r="N764" s="753">
        <v>0</v>
      </c>
    </row>
    <row r="765" spans="1:14" ht="14.45" customHeight="1" x14ac:dyDescent="0.2">
      <c r="A765" s="747" t="s">
        <v>567</v>
      </c>
      <c r="B765" s="748" t="s">
        <v>568</v>
      </c>
      <c r="C765" s="749" t="s">
        <v>588</v>
      </c>
      <c r="D765" s="750" t="s">
        <v>589</v>
      </c>
      <c r="E765" s="751">
        <v>50113001</v>
      </c>
      <c r="F765" s="750" t="s">
        <v>591</v>
      </c>
      <c r="G765" s="749" t="s">
        <v>592</v>
      </c>
      <c r="H765" s="749">
        <v>162318</v>
      </c>
      <c r="I765" s="749">
        <v>62318</v>
      </c>
      <c r="J765" s="749" t="s">
        <v>1799</v>
      </c>
      <c r="K765" s="749" t="s">
        <v>1798</v>
      </c>
      <c r="L765" s="752">
        <v>86.009999999999991</v>
      </c>
      <c r="M765" s="752">
        <v>1</v>
      </c>
      <c r="N765" s="753">
        <v>86.009999999999991</v>
      </c>
    </row>
    <row r="766" spans="1:14" ht="14.45" customHeight="1" x14ac:dyDescent="0.2">
      <c r="A766" s="747" t="s">
        <v>567</v>
      </c>
      <c r="B766" s="748" t="s">
        <v>568</v>
      </c>
      <c r="C766" s="749" t="s">
        <v>588</v>
      </c>
      <c r="D766" s="750" t="s">
        <v>589</v>
      </c>
      <c r="E766" s="751">
        <v>50113001</v>
      </c>
      <c r="F766" s="750" t="s">
        <v>591</v>
      </c>
      <c r="G766" s="749" t="s">
        <v>569</v>
      </c>
      <c r="H766" s="749">
        <v>231687</v>
      </c>
      <c r="I766" s="749">
        <v>231687</v>
      </c>
      <c r="J766" s="749" t="s">
        <v>682</v>
      </c>
      <c r="K766" s="749" t="s">
        <v>683</v>
      </c>
      <c r="L766" s="752">
        <v>204.69000000000005</v>
      </c>
      <c r="M766" s="752">
        <v>1</v>
      </c>
      <c r="N766" s="753">
        <v>204.69000000000005</v>
      </c>
    </row>
    <row r="767" spans="1:14" ht="14.45" customHeight="1" x14ac:dyDescent="0.2">
      <c r="A767" s="747" t="s">
        <v>567</v>
      </c>
      <c r="B767" s="748" t="s">
        <v>568</v>
      </c>
      <c r="C767" s="749" t="s">
        <v>588</v>
      </c>
      <c r="D767" s="750" t="s">
        <v>589</v>
      </c>
      <c r="E767" s="751">
        <v>50113001</v>
      </c>
      <c r="F767" s="750" t="s">
        <v>591</v>
      </c>
      <c r="G767" s="749" t="s">
        <v>599</v>
      </c>
      <c r="H767" s="749">
        <v>231702</v>
      </c>
      <c r="I767" s="749">
        <v>231702</v>
      </c>
      <c r="J767" s="749" t="s">
        <v>685</v>
      </c>
      <c r="K767" s="749" t="s">
        <v>687</v>
      </c>
      <c r="L767" s="752">
        <v>252.04</v>
      </c>
      <c r="M767" s="752">
        <v>2</v>
      </c>
      <c r="N767" s="753">
        <v>504.08</v>
      </c>
    </row>
    <row r="768" spans="1:14" ht="14.45" customHeight="1" x14ac:dyDescent="0.2">
      <c r="A768" s="747" t="s">
        <v>567</v>
      </c>
      <c r="B768" s="748" t="s">
        <v>568</v>
      </c>
      <c r="C768" s="749" t="s">
        <v>588</v>
      </c>
      <c r="D768" s="750" t="s">
        <v>589</v>
      </c>
      <c r="E768" s="751">
        <v>50113001</v>
      </c>
      <c r="F768" s="750" t="s">
        <v>591</v>
      </c>
      <c r="G768" s="749" t="s">
        <v>569</v>
      </c>
      <c r="H768" s="749">
        <v>231689</v>
      </c>
      <c r="I768" s="749">
        <v>231689</v>
      </c>
      <c r="J768" s="749" t="s">
        <v>685</v>
      </c>
      <c r="K768" s="749" t="s">
        <v>1800</v>
      </c>
      <c r="L768" s="752">
        <v>291.39999999999998</v>
      </c>
      <c r="M768" s="752">
        <v>1</v>
      </c>
      <c r="N768" s="753">
        <v>291.39999999999998</v>
      </c>
    </row>
    <row r="769" spans="1:14" ht="14.45" customHeight="1" x14ac:dyDescent="0.2">
      <c r="A769" s="747" t="s">
        <v>567</v>
      </c>
      <c r="B769" s="748" t="s">
        <v>568</v>
      </c>
      <c r="C769" s="749" t="s">
        <v>588</v>
      </c>
      <c r="D769" s="750" t="s">
        <v>589</v>
      </c>
      <c r="E769" s="751">
        <v>50113001</v>
      </c>
      <c r="F769" s="750" t="s">
        <v>591</v>
      </c>
      <c r="G769" s="749" t="s">
        <v>569</v>
      </c>
      <c r="H769" s="749">
        <v>231696</v>
      </c>
      <c r="I769" s="749">
        <v>231696</v>
      </c>
      <c r="J769" s="749" t="s">
        <v>685</v>
      </c>
      <c r="K769" s="749" t="s">
        <v>686</v>
      </c>
      <c r="L769" s="752">
        <v>207.27199999999999</v>
      </c>
      <c r="M769" s="752">
        <v>10</v>
      </c>
      <c r="N769" s="753">
        <v>2072.7199999999998</v>
      </c>
    </row>
    <row r="770" spans="1:14" ht="14.45" customHeight="1" x14ac:dyDescent="0.2">
      <c r="A770" s="747" t="s">
        <v>567</v>
      </c>
      <c r="B770" s="748" t="s">
        <v>568</v>
      </c>
      <c r="C770" s="749" t="s">
        <v>588</v>
      </c>
      <c r="D770" s="750" t="s">
        <v>589</v>
      </c>
      <c r="E770" s="751">
        <v>50113001</v>
      </c>
      <c r="F770" s="750" t="s">
        <v>591</v>
      </c>
      <c r="G770" s="749" t="s">
        <v>599</v>
      </c>
      <c r="H770" s="749">
        <v>231701</v>
      </c>
      <c r="I770" s="749">
        <v>231701</v>
      </c>
      <c r="J770" s="749" t="s">
        <v>685</v>
      </c>
      <c r="K770" s="749" t="s">
        <v>689</v>
      </c>
      <c r="L770" s="752">
        <v>93.780000000000015</v>
      </c>
      <c r="M770" s="752">
        <v>1</v>
      </c>
      <c r="N770" s="753">
        <v>93.780000000000015</v>
      </c>
    </row>
    <row r="771" spans="1:14" ht="14.45" customHeight="1" x14ac:dyDescent="0.2">
      <c r="A771" s="747" t="s">
        <v>567</v>
      </c>
      <c r="B771" s="748" t="s">
        <v>568</v>
      </c>
      <c r="C771" s="749" t="s">
        <v>588</v>
      </c>
      <c r="D771" s="750" t="s">
        <v>589</v>
      </c>
      <c r="E771" s="751">
        <v>50113001</v>
      </c>
      <c r="F771" s="750" t="s">
        <v>591</v>
      </c>
      <c r="G771" s="749" t="s">
        <v>599</v>
      </c>
      <c r="H771" s="749">
        <v>229648</v>
      </c>
      <c r="I771" s="749">
        <v>229648</v>
      </c>
      <c r="J771" s="749" t="s">
        <v>1801</v>
      </c>
      <c r="K771" s="749" t="s">
        <v>1802</v>
      </c>
      <c r="L771" s="752">
        <v>95.15</v>
      </c>
      <c r="M771" s="752">
        <v>2</v>
      </c>
      <c r="N771" s="753">
        <v>190.3</v>
      </c>
    </row>
    <row r="772" spans="1:14" ht="14.45" customHeight="1" x14ac:dyDescent="0.2">
      <c r="A772" s="747" t="s">
        <v>567</v>
      </c>
      <c r="B772" s="748" t="s">
        <v>568</v>
      </c>
      <c r="C772" s="749" t="s">
        <v>588</v>
      </c>
      <c r="D772" s="750" t="s">
        <v>589</v>
      </c>
      <c r="E772" s="751">
        <v>50113001</v>
      </c>
      <c r="F772" s="750" t="s">
        <v>591</v>
      </c>
      <c r="G772" s="749" t="s">
        <v>599</v>
      </c>
      <c r="H772" s="749">
        <v>215559</v>
      </c>
      <c r="I772" s="749">
        <v>215559</v>
      </c>
      <c r="J772" s="749" t="s">
        <v>1803</v>
      </c>
      <c r="K772" s="749" t="s">
        <v>1804</v>
      </c>
      <c r="L772" s="752">
        <v>69.78</v>
      </c>
      <c r="M772" s="752">
        <v>2</v>
      </c>
      <c r="N772" s="753">
        <v>139.56</v>
      </c>
    </row>
    <row r="773" spans="1:14" ht="14.45" customHeight="1" x14ac:dyDescent="0.2">
      <c r="A773" s="747" t="s">
        <v>567</v>
      </c>
      <c r="B773" s="748" t="s">
        <v>568</v>
      </c>
      <c r="C773" s="749" t="s">
        <v>588</v>
      </c>
      <c r="D773" s="750" t="s">
        <v>589</v>
      </c>
      <c r="E773" s="751">
        <v>50113001</v>
      </c>
      <c r="F773" s="750" t="s">
        <v>591</v>
      </c>
      <c r="G773" s="749" t="s">
        <v>592</v>
      </c>
      <c r="H773" s="749">
        <v>225142</v>
      </c>
      <c r="I773" s="749">
        <v>225142</v>
      </c>
      <c r="J773" s="749" t="s">
        <v>1805</v>
      </c>
      <c r="K773" s="749" t="s">
        <v>1806</v>
      </c>
      <c r="L773" s="752">
        <v>58.12</v>
      </c>
      <c r="M773" s="752">
        <v>1</v>
      </c>
      <c r="N773" s="753">
        <v>58.12</v>
      </c>
    </row>
    <row r="774" spans="1:14" ht="14.45" customHeight="1" x14ac:dyDescent="0.2">
      <c r="A774" s="747" t="s">
        <v>567</v>
      </c>
      <c r="B774" s="748" t="s">
        <v>568</v>
      </c>
      <c r="C774" s="749" t="s">
        <v>588</v>
      </c>
      <c r="D774" s="750" t="s">
        <v>589</v>
      </c>
      <c r="E774" s="751">
        <v>50113001</v>
      </c>
      <c r="F774" s="750" t="s">
        <v>591</v>
      </c>
      <c r="G774" s="749" t="s">
        <v>592</v>
      </c>
      <c r="H774" s="749">
        <v>225141</v>
      </c>
      <c r="I774" s="749">
        <v>225141</v>
      </c>
      <c r="J774" s="749" t="s">
        <v>1807</v>
      </c>
      <c r="K774" s="749" t="s">
        <v>1808</v>
      </c>
      <c r="L774" s="752">
        <v>70.026666666666685</v>
      </c>
      <c r="M774" s="752">
        <v>3</v>
      </c>
      <c r="N774" s="753">
        <v>210.08000000000004</v>
      </c>
    </row>
    <row r="775" spans="1:14" ht="14.45" customHeight="1" x14ac:dyDescent="0.2">
      <c r="A775" s="747" t="s">
        <v>567</v>
      </c>
      <c r="B775" s="748" t="s">
        <v>568</v>
      </c>
      <c r="C775" s="749" t="s">
        <v>588</v>
      </c>
      <c r="D775" s="750" t="s">
        <v>589</v>
      </c>
      <c r="E775" s="751">
        <v>50113001</v>
      </c>
      <c r="F775" s="750" t="s">
        <v>591</v>
      </c>
      <c r="G775" s="749" t="s">
        <v>592</v>
      </c>
      <c r="H775" s="749">
        <v>168008</v>
      </c>
      <c r="I775" s="749">
        <v>168008</v>
      </c>
      <c r="J775" s="749" t="s">
        <v>693</v>
      </c>
      <c r="K775" s="749" t="s">
        <v>694</v>
      </c>
      <c r="L775" s="752">
        <v>798.8900000000001</v>
      </c>
      <c r="M775" s="752">
        <v>5</v>
      </c>
      <c r="N775" s="753">
        <v>3994.4500000000007</v>
      </c>
    </row>
    <row r="776" spans="1:14" ht="14.45" customHeight="1" x14ac:dyDescent="0.2">
      <c r="A776" s="747" t="s">
        <v>567</v>
      </c>
      <c r="B776" s="748" t="s">
        <v>568</v>
      </c>
      <c r="C776" s="749" t="s">
        <v>588</v>
      </c>
      <c r="D776" s="750" t="s">
        <v>589</v>
      </c>
      <c r="E776" s="751">
        <v>50113001</v>
      </c>
      <c r="F776" s="750" t="s">
        <v>591</v>
      </c>
      <c r="G776" s="749" t="s">
        <v>592</v>
      </c>
      <c r="H776" s="749">
        <v>191729</v>
      </c>
      <c r="I776" s="749">
        <v>191729</v>
      </c>
      <c r="J776" s="749" t="s">
        <v>695</v>
      </c>
      <c r="K776" s="749" t="s">
        <v>696</v>
      </c>
      <c r="L776" s="752">
        <v>91.839999999999989</v>
      </c>
      <c r="M776" s="752">
        <v>3</v>
      </c>
      <c r="N776" s="753">
        <v>275.52</v>
      </c>
    </row>
    <row r="777" spans="1:14" ht="14.45" customHeight="1" x14ac:dyDescent="0.2">
      <c r="A777" s="747" t="s">
        <v>567</v>
      </c>
      <c r="B777" s="748" t="s">
        <v>568</v>
      </c>
      <c r="C777" s="749" t="s">
        <v>588</v>
      </c>
      <c r="D777" s="750" t="s">
        <v>589</v>
      </c>
      <c r="E777" s="751">
        <v>50113001</v>
      </c>
      <c r="F777" s="750" t="s">
        <v>591</v>
      </c>
      <c r="G777" s="749" t="s">
        <v>592</v>
      </c>
      <c r="H777" s="749">
        <v>993603</v>
      </c>
      <c r="I777" s="749">
        <v>0</v>
      </c>
      <c r="J777" s="749" t="s">
        <v>697</v>
      </c>
      <c r="K777" s="749" t="s">
        <v>569</v>
      </c>
      <c r="L777" s="752">
        <v>178.33121854517327</v>
      </c>
      <c r="M777" s="752">
        <v>41</v>
      </c>
      <c r="N777" s="753">
        <v>7311.5799603521036</v>
      </c>
    </row>
    <row r="778" spans="1:14" ht="14.45" customHeight="1" x14ac:dyDescent="0.2">
      <c r="A778" s="747" t="s">
        <v>567</v>
      </c>
      <c r="B778" s="748" t="s">
        <v>568</v>
      </c>
      <c r="C778" s="749" t="s">
        <v>588</v>
      </c>
      <c r="D778" s="750" t="s">
        <v>589</v>
      </c>
      <c r="E778" s="751">
        <v>50113001</v>
      </c>
      <c r="F778" s="750" t="s">
        <v>591</v>
      </c>
      <c r="G778" s="749" t="s">
        <v>569</v>
      </c>
      <c r="H778" s="749">
        <v>241307</v>
      </c>
      <c r="I778" s="749">
        <v>241307</v>
      </c>
      <c r="J778" s="749" t="s">
        <v>700</v>
      </c>
      <c r="K778" s="749" t="s">
        <v>701</v>
      </c>
      <c r="L778" s="752">
        <v>92.399999999999991</v>
      </c>
      <c r="M778" s="752">
        <v>2</v>
      </c>
      <c r="N778" s="753">
        <v>184.79999999999998</v>
      </c>
    </row>
    <row r="779" spans="1:14" ht="14.45" customHeight="1" x14ac:dyDescent="0.2">
      <c r="A779" s="747" t="s">
        <v>567</v>
      </c>
      <c r="B779" s="748" t="s">
        <v>568</v>
      </c>
      <c r="C779" s="749" t="s">
        <v>588</v>
      </c>
      <c r="D779" s="750" t="s">
        <v>589</v>
      </c>
      <c r="E779" s="751">
        <v>50113001</v>
      </c>
      <c r="F779" s="750" t="s">
        <v>591</v>
      </c>
      <c r="G779" s="749" t="s">
        <v>592</v>
      </c>
      <c r="H779" s="749">
        <v>203954</v>
      </c>
      <c r="I779" s="749">
        <v>203954</v>
      </c>
      <c r="J779" s="749" t="s">
        <v>700</v>
      </c>
      <c r="K779" s="749" t="s">
        <v>701</v>
      </c>
      <c r="L779" s="752">
        <v>92.377777777777766</v>
      </c>
      <c r="M779" s="752">
        <v>27</v>
      </c>
      <c r="N779" s="753">
        <v>2494.1999999999998</v>
      </c>
    </row>
    <row r="780" spans="1:14" ht="14.45" customHeight="1" x14ac:dyDescent="0.2">
      <c r="A780" s="747" t="s">
        <v>567</v>
      </c>
      <c r="B780" s="748" t="s">
        <v>568</v>
      </c>
      <c r="C780" s="749" t="s">
        <v>588</v>
      </c>
      <c r="D780" s="750" t="s">
        <v>589</v>
      </c>
      <c r="E780" s="751">
        <v>50113001</v>
      </c>
      <c r="F780" s="750" t="s">
        <v>591</v>
      </c>
      <c r="G780" s="749" t="s">
        <v>599</v>
      </c>
      <c r="H780" s="749">
        <v>992572</v>
      </c>
      <c r="I780" s="749">
        <v>158711</v>
      </c>
      <c r="J780" s="749" t="s">
        <v>702</v>
      </c>
      <c r="K780" s="749" t="s">
        <v>703</v>
      </c>
      <c r="L780" s="752">
        <v>52.28</v>
      </c>
      <c r="M780" s="752">
        <v>2</v>
      </c>
      <c r="N780" s="753">
        <v>104.56</v>
      </c>
    </row>
    <row r="781" spans="1:14" ht="14.45" customHeight="1" x14ac:dyDescent="0.2">
      <c r="A781" s="747" t="s">
        <v>567</v>
      </c>
      <c r="B781" s="748" t="s">
        <v>568</v>
      </c>
      <c r="C781" s="749" t="s">
        <v>588</v>
      </c>
      <c r="D781" s="750" t="s">
        <v>589</v>
      </c>
      <c r="E781" s="751">
        <v>50113001</v>
      </c>
      <c r="F781" s="750" t="s">
        <v>591</v>
      </c>
      <c r="G781" s="749" t="s">
        <v>569</v>
      </c>
      <c r="H781" s="749">
        <v>158716</v>
      </c>
      <c r="I781" s="749">
        <v>158716</v>
      </c>
      <c r="J781" s="749" t="s">
        <v>704</v>
      </c>
      <c r="K781" s="749" t="s">
        <v>705</v>
      </c>
      <c r="L781" s="752">
        <v>173.68599999999998</v>
      </c>
      <c r="M781" s="752">
        <v>5</v>
      </c>
      <c r="N781" s="753">
        <v>868.43</v>
      </c>
    </row>
    <row r="782" spans="1:14" ht="14.45" customHeight="1" x14ac:dyDescent="0.2">
      <c r="A782" s="747" t="s">
        <v>567</v>
      </c>
      <c r="B782" s="748" t="s">
        <v>568</v>
      </c>
      <c r="C782" s="749" t="s">
        <v>588</v>
      </c>
      <c r="D782" s="750" t="s">
        <v>589</v>
      </c>
      <c r="E782" s="751">
        <v>50113001</v>
      </c>
      <c r="F782" s="750" t="s">
        <v>591</v>
      </c>
      <c r="G782" s="749" t="s">
        <v>569</v>
      </c>
      <c r="H782" s="749">
        <v>158673</v>
      </c>
      <c r="I782" s="749">
        <v>158673</v>
      </c>
      <c r="J782" s="749" t="s">
        <v>706</v>
      </c>
      <c r="K782" s="749" t="s">
        <v>707</v>
      </c>
      <c r="L782" s="752">
        <v>26.470000000000002</v>
      </c>
      <c r="M782" s="752">
        <v>14</v>
      </c>
      <c r="N782" s="753">
        <v>370.58000000000004</v>
      </c>
    </row>
    <row r="783" spans="1:14" ht="14.45" customHeight="1" x14ac:dyDescent="0.2">
      <c r="A783" s="747" t="s">
        <v>567</v>
      </c>
      <c r="B783" s="748" t="s">
        <v>568</v>
      </c>
      <c r="C783" s="749" t="s">
        <v>588</v>
      </c>
      <c r="D783" s="750" t="s">
        <v>589</v>
      </c>
      <c r="E783" s="751">
        <v>50113001</v>
      </c>
      <c r="F783" s="750" t="s">
        <v>591</v>
      </c>
      <c r="G783" s="749" t="s">
        <v>599</v>
      </c>
      <c r="H783" s="749">
        <v>233559</v>
      </c>
      <c r="I783" s="749">
        <v>233559</v>
      </c>
      <c r="J783" s="749" t="s">
        <v>706</v>
      </c>
      <c r="K783" s="749" t="s">
        <v>707</v>
      </c>
      <c r="L783" s="752">
        <v>26.469166666666663</v>
      </c>
      <c r="M783" s="752">
        <v>12</v>
      </c>
      <c r="N783" s="753">
        <v>317.62999999999994</v>
      </c>
    </row>
    <row r="784" spans="1:14" ht="14.45" customHeight="1" x14ac:dyDescent="0.2">
      <c r="A784" s="747" t="s">
        <v>567</v>
      </c>
      <c r="B784" s="748" t="s">
        <v>568</v>
      </c>
      <c r="C784" s="749" t="s">
        <v>588</v>
      </c>
      <c r="D784" s="750" t="s">
        <v>589</v>
      </c>
      <c r="E784" s="751">
        <v>50113001</v>
      </c>
      <c r="F784" s="750" t="s">
        <v>591</v>
      </c>
      <c r="G784" s="749" t="s">
        <v>569</v>
      </c>
      <c r="H784" s="749">
        <v>158697</v>
      </c>
      <c r="I784" s="749">
        <v>158697</v>
      </c>
      <c r="J784" s="749" t="s">
        <v>708</v>
      </c>
      <c r="K784" s="749" t="s">
        <v>709</v>
      </c>
      <c r="L784" s="752">
        <v>86.704999999999998</v>
      </c>
      <c r="M784" s="752">
        <v>4</v>
      </c>
      <c r="N784" s="753">
        <v>346.82</v>
      </c>
    </row>
    <row r="785" spans="1:14" ht="14.45" customHeight="1" x14ac:dyDescent="0.2">
      <c r="A785" s="747" t="s">
        <v>567</v>
      </c>
      <c r="B785" s="748" t="s">
        <v>568</v>
      </c>
      <c r="C785" s="749" t="s">
        <v>588</v>
      </c>
      <c r="D785" s="750" t="s">
        <v>589</v>
      </c>
      <c r="E785" s="751">
        <v>50113001</v>
      </c>
      <c r="F785" s="750" t="s">
        <v>591</v>
      </c>
      <c r="G785" s="749" t="s">
        <v>569</v>
      </c>
      <c r="H785" s="749">
        <v>158692</v>
      </c>
      <c r="I785" s="749">
        <v>158692</v>
      </c>
      <c r="J785" s="749" t="s">
        <v>708</v>
      </c>
      <c r="K785" s="749" t="s">
        <v>710</v>
      </c>
      <c r="L785" s="752">
        <v>26.15</v>
      </c>
      <c r="M785" s="752">
        <v>10</v>
      </c>
      <c r="N785" s="753">
        <v>261.5</v>
      </c>
    </row>
    <row r="786" spans="1:14" ht="14.45" customHeight="1" x14ac:dyDescent="0.2">
      <c r="A786" s="747" t="s">
        <v>567</v>
      </c>
      <c r="B786" s="748" t="s">
        <v>568</v>
      </c>
      <c r="C786" s="749" t="s">
        <v>588</v>
      </c>
      <c r="D786" s="750" t="s">
        <v>589</v>
      </c>
      <c r="E786" s="751">
        <v>50113001</v>
      </c>
      <c r="F786" s="750" t="s">
        <v>591</v>
      </c>
      <c r="G786" s="749" t="s">
        <v>599</v>
      </c>
      <c r="H786" s="749">
        <v>233584</v>
      </c>
      <c r="I786" s="749">
        <v>233584</v>
      </c>
      <c r="J786" s="749" t="s">
        <v>708</v>
      </c>
      <c r="K786" s="749" t="s">
        <v>709</v>
      </c>
      <c r="L786" s="752">
        <v>87.019999999999982</v>
      </c>
      <c r="M786" s="752">
        <v>3</v>
      </c>
      <c r="N786" s="753">
        <v>261.05999999999995</v>
      </c>
    </row>
    <row r="787" spans="1:14" ht="14.45" customHeight="1" x14ac:dyDescent="0.2">
      <c r="A787" s="747" t="s">
        <v>567</v>
      </c>
      <c r="B787" s="748" t="s">
        <v>568</v>
      </c>
      <c r="C787" s="749" t="s">
        <v>588</v>
      </c>
      <c r="D787" s="750" t="s">
        <v>589</v>
      </c>
      <c r="E787" s="751">
        <v>50113001</v>
      </c>
      <c r="F787" s="750" t="s">
        <v>591</v>
      </c>
      <c r="G787" s="749" t="s">
        <v>592</v>
      </c>
      <c r="H787" s="749">
        <v>394130</v>
      </c>
      <c r="I787" s="749">
        <v>0</v>
      </c>
      <c r="J787" s="749" t="s">
        <v>715</v>
      </c>
      <c r="K787" s="749" t="s">
        <v>569</v>
      </c>
      <c r="L787" s="752">
        <v>37.71</v>
      </c>
      <c r="M787" s="752">
        <v>3</v>
      </c>
      <c r="N787" s="753">
        <v>113.13</v>
      </c>
    </row>
    <row r="788" spans="1:14" ht="14.45" customHeight="1" x14ac:dyDescent="0.2">
      <c r="A788" s="747" t="s">
        <v>567</v>
      </c>
      <c r="B788" s="748" t="s">
        <v>568</v>
      </c>
      <c r="C788" s="749" t="s">
        <v>588</v>
      </c>
      <c r="D788" s="750" t="s">
        <v>589</v>
      </c>
      <c r="E788" s="751">
        <v>50113001</v>
      </c>
      <c r="F788" s="750" t="s">
        <v>591</v>
      </c>
      <c r="G788" s="749" t="s">
        <v>592</v>
      </c>
      <c r="H788" s="749">
        <v>850607</v>
      </c>
      <c r="I788" s="749">
        <v>0</v>
      </c>
      <c r="J788" s="749" t="s">
        <v>716</v>
      </c>
      <c r="K788" s="749" t="s">
        <v>569</v>
      </c>
      <c r="L788" s="752">
        <v>75.913333333333341</v>
      </c>
      <c r="M788" s="752">
        <v>3</v>
      </c>
      <c r="N788" s="753">
        <v>227.74</v>
      </c>
    </row>
    <row r="789" spans="1:14" ht="14.45" customHeight="1" x14ac:dyDescent="0.2">
      <c r="A789" s="747" t="s">
        <v>567</v>
      </c>
      <c r="B789" s="748" t="s">
        <v>568</v>
      </c>
      <c r="C789" s="749" t="s">
        <v>588</v>
      </c>
      <c r="D789" s="750" t="s">
        <v>589</v>
      </c>
      <c r="E789" s="751">
        <v>50113001</v>
      </c>
      <c r="F789" s="750" t="s">
        <v>591</v>
      </c>
      <c r="G789" s="749" t="s">
        <v>592</v>
      </c>
      <c r="H789" s="749">
        <v>199466</v>
      </c>
      <c r="I789" s="749">
        <v>199466</v>
      </c>
      <c r="J789" s="749" t="s">
        <v>723</v>
      </c>
      <c r="K789" s="749" t="s">
        <v>724</v>
      </c>
      <c r="L789" s="752">
        <v>112.47636363636367</v>
      </c>
      <c r="M789" s="752">
        <v>33</v>
      </c>
      <c r="N789" s="753">
        <v>3711.7200000000012</v>
      </c>
    </row>
    <row r="790" spans="1:14" ht="14.45" customHeight="1" x14ac:dyDescent="0.2">
      <c r="A790" s="747" t="s">
        <v>567</v>
      </c>
      <c r="B790" s="748" t="s">
        <v>568</v>
      </c>
      <c r="C790" s="749" t="s">
        <v>588</v>
      </c>
      <c r="D790" s="750" t="s">
        <v>589</v>
      </c>
      <c r="E790" s="751">
        <v>50113001</v>
      </c>
      <c r="F790" s="750" t="s">
        <v>591</v>
      </c>
      <c r="G790" s="749" t="s">
        <v>592</v>
      </c>
      <c r="H790" s="749">
        <v>147515</v>
      </c>
      <c r="I790" s="749">
        <v>47515</v>
      </c>
      <c r="J790" s="749" t="s">
        <v>729</v>
      </c>
      <c r="K790" s="749" t="s">
        <v>730</v>
      </c>
      <c r="L790" s="752">
        <v>143.50000000000003</v>
      </c>
      <c r="M790" s="752">
        <v>3</v>
      </c>
      <c r="N790" s="753">
        <v>430.50000000000011</v>
      </c>
    </row>
    <row r="791" spans="1:14" ht="14.45" customHeight="1" x14ac:dyDescent="0.2">
      <c r="A791" s="747" t="s">
        <v>567</v>
      </c>
      <c r="B791" s="748" t="s">
        <v>568</v>
      </c>
      <c r="C791" s="749" t="s">
        <v>588</v>
      </c>
      <c r="D791" s="750" t="s">
        <v>589</v>
      </c>
      <c r="E791" s="751">
        <v>50113001</v>
      </c>
      <c r="F791" s="750" t="s">
        <v>591</v>
      </c>
      <c r="G791" s="749" t="s">
        <v>592</v>
      </c>
      <c r="H791" s="749">
        <v>206529</v>
      </c>
      <c r="I791" s="749">
        <v>206529</v>
      </c>
      <c r="J791" s="749" t="s">
        <v>732</v>
      </c>
      <c r="K791" s="749" t="s">
        <v>733</v>
      </c>
      <c r="L791" s="752">
        <v>132.27500000000001</v>
      </c>
      <c r="M791" s="752">
        <v>14</v>
      </c>
      <c r="N791" s="753">
        <v>1851.85</v>
      </c>
    </row>
    <row r="792" spans="1:14" ht="14.45" customHeight="1" x14ac:dyDescent="0.2">
      <c r="A792" s="747" t="s">
        <v>567</v>
      </c>
      <c r="B792" s="748" t="s">
        <v>568</v>
      </c>
      <c r="C792" s="749" t="s">
        <v>588</v>
      </c>
      <c r="D792" s="750" t="s">
        <v>589</v>
      </c>
      <c r="E792" s="751">
        <v>50113001</v>
      </c>
      <c r="F792" s="750" t="s">
        <v>591</v>
      </c>
      <c r="G792" s="749" t="s">
        <v>592</v>
      </c>
      <c r="H792" s="749">
        <v>149317</v>
      </c>
      <c r="I792" s="749">
        <v>49317</v>
      </c>
      <c r="J792" s="749" t="s">
        <v>1809</v>
      </c>
      <c r="K792" s="749" t="s">
        <v>1810</v>
      </c>
      <c r="L792" s="752">
        <v>299.00200000000001</v>
      </c>
      <c r="M792" s="752">
        <v>1</v>
      </c>
      <c r="N792" s="753">
        <v>299.00200000000001</v>
      </c>
    </row>
    <row r="793" spans="1:14" ht="14.45" customHeight="1" x14ac:dyDescent="0.2">
      <c r="A793" s="747" t="s">
        <v>567</v>
      </c>
      <c r="B793" s="748" t="s">
        <v>568</v>
      </c>
      <c r="C793" s="749" t="s">
        <v>588</v>
      </c>
      <c r="D793" s="750" t="s">
        <v>589</v>
      </c>
      <c r="E793" s="751">
        <v>50113001</v>
      </c>
      <c r="F793" s="750" t="s">
        <v>591</v>
      </c>
      <c r="G793" s="749" t="s">
        <v>592</v>
      </c>
      <c r="H793" s="749">
        <v>164888</v>
      </c>
      <c r="I793" s="749">
        <v>164888</v>
      </c>
      <c r="J793" s="749" t="s">
        <v>736</v>
      </c>
      <c r="K793" s="749" t="s">
        <v>737</v>
      </c>
      <c r="L793" s="752">
        <v>234.0625</v>
      </c>
      <c r="M793" s="752">
        <v>8</v>
      </c>
      <c r="N793" s="753">
        <v>1872.5</v>
      </c>
    </row>
    <row r="794" spans="1:14" ht="14.45" customHeight="1" x14ac:dyDescent="0.2">
      <c r="A794" s="747" t="s">
        <v>567</v>
      </c>
      <c r="B794" s="748" t="s">
        <v>568</v>
      </c>
      <c r="C794" s="749" t="s">
        <v>588</v>
      </c>
      <c r="D794" s="750" t="s">
        <v>589</v>
      </c>
      <c r="E794" s="751">
        <v>50113001</v>
      </c>
      <c r="F794" s="750" t="s">
        <v>591</v>
      </c>
      <c r="G794" s="749" t="s">
        <v>592</v>
      </c>
      <c r="H794" s="749">
        <v>990585</v>
      </c>
      <c r="I794" s="749">
        <v>0</v>
      </c>
      <c r="J794" s="749" t="s">
        <v>1811</v>
      </c>
      <c r="K794" s="749" t="s">
        <v>569</v>
      </c>
      <c r="L794" s="752">
        <v>49.44</v>
      </c>
      <c r="M794" s="752">
        <v>4</v>
      </c>
      <c r="N794" s="753">
        <v>197.76</v>
      </c>
    </row>
    <row r="795" spans="1:14" ht="14.45" customHeight="1" x14ac:dyDescent="0.2">
      <c r="A795" s="747" t="s">
        <v>567</v>
      </c>
      <c r="B795" s="748" t="s">
        <v>568</v>
      </c>
      <c r="C795" s="749" t="s">
        <v>588</v>
      </c>
      <c r="D795" s="750" t="s">
        <v>589</v>
      </c>
      <c r="E795" s="751">
        <v>50113001</v>
      </c>
      <c r="F795" s="750" t="s">
        <v>591</v>
      </c>
      <c r="G795" s="749" t="s">
        <v>592</v>
      </c>
      <c r="H795" s="749">
        <v>841498</v>
      </c>
      <c r="I795" s="749">
        <v>31951</v>
      </c>
      <c r="J795" s="749" t="s">
        <v>740</v>
      </c>
      <c r="K795" s="749" t="s">
        <v>741</v>
      </c>
      <c r="L795" s="752">
        <v>51.81</v>
      </c>
      <c r="M795" s="752">
        <v>3</v>
      </c>
      <c r="N795" s="753">
        <v>155.43</v>
      </c>
    </row>
    <row r="796" spans="1:14" ht="14.45" customHeight="1" x14ac:dyDescent="0.2">
      <c r="A796" s="747" t="s">
        <v>567</v>
      </c>
      <c r="B796" s="748" t="s">
        <v>568</v>
      </c>
      <c r="C796" s="749" t="s">
        <v>588</v>
      </c>
      <c r="D796" s="750" t="s">
        <v>589</v>
      </c>
      <c r="E796" s="751">
        <v>50113001</v>
      </c>
      <c r="F796" s="750" t="s">
        <v>591</v>
      </c>
      <c r="G796" s="749" t="s">
        <v>592</v>
      </c>
      <c r="H796" s="749">
        <v>850078</v>
      </c>
      <c r="I796" s="749">
        <v>102608</v>
      </c>
      <c r="J796" s="749" t="s">
        <v>748</v>
      </c>
      <c r="K796" s="749" t="s">
        <v>749</v>
      </c>
      <c r="L796" s="752">
        <v>43.82</v>
      </c>
      <c r="M796" s="752">
        <v>3</v>
      </c>
      <c r="N796" s="753">
        <v>131.46</v>
      </c>
    </row>
    <row r="797" spans="1:14" ht="14.45" customHeight="1" x14ac:dyDescent="0.2">
      <c r="A797" s="747" t="s">
        <v>567</v>
      </c>
      <c r="B797" s="748" t="s">
        <v>568</v>
      </c>
      <c r="C797" s="749" t="s">
        <v>588</v>
      </c>
      <c r="D797" s="750" t="s">
        <v>589</v>
      </c>
      <c r="E797" s="751">
        <v>50113001</v>
      </c>
      <c r="F797" s="750" t="s">
        <v>591</v>
      </c>
      <c r="G797" s="749" t="s">
        <v>592</v>
      </c>
      <c r="H797" s="749">
        <v>849990</v>
      </c>
      <c r="I797" s="749">
        <v>102596</v>
      </c>
      <c r="J797" s="749" t="s">
        <v>750</v>
      </c>
      <c r="K797" s="749" t="s">
        <v>752</v>
      </c>
      <c r="L797" s="752">
        <v>24.729944398978365</v>
      </c>
      <c r="M797" s="752">
        <v>2</v>
      </c>
      <c r="N797" s="753">
        <v>49.459888797956729</v>
      </c>
    </row>
    <row r="798" spans="1:14" ht="14.45" customHeight="1" x14ac:dyDescent="0.2">
      <c r="A798" s="747" t="s">
        <v>567</v>
      </c>
      <c r="B798" s="748" t="s">
        <v>568</v>
      </c>
      <c r="C798" s="749" t="s">
        <v>588</v>
      </c>
      <c r="D798" s="750" t="s">
        <v>589</v>
      </c>
      <c r="E798" s="751">
        <v>50113001</v>
      </c>
      <c r="F798" s="750" t="s">
        <v>591</v>
      </c>
      <c r="G798" s="749" t="s">
        <v>592</v>
      </c>
      <c r="H798" s="749">
        <v>850390</v>
      </c>
      <c r="I798" s="749">
        <v>102600</v>
      </c>
      <c r="J798" s="749" t="s">
        <v>750</v>
      </c>
      <c r="K798" s="749" t="s">
        <v>751</v>
      </c>
      <c r="L798" s="752">
        <v>68</v>
      </c>
      <c r="M798" s="752">
        <v>1</v>
      </c>
      <c r="N798" s="753">
        <v>68</v>
      </c>
    </row>
    <row r="799" spans="1:14" ht="14.45" customHeight="1" x14ac:dyDescent="0.2">
      <c r="A799" s="747" t="s">
        <v>567</v>
      </c>
      <c r="B799" s="748" t="s">
        <v>568</v>
      </c>
      <c r="C799" s="749" t="s">
        <v>588</v>
      </c>
      <c r="D799" s="750" t="s">
        <v>589</v>
      </c>
      <c r="E799" s="751">
        <v>50113001</v>
      </c>
      <c r="F799" s="750" t="s">
        <v>591</v>
      </c>
      <c r="G799" s="749" t="s">
        <v>599</v>
      </c>
      <c r="H799" s="749">
        <v>104062</v>
      </c>
      <c r="I799" s="749">
        <v>4062</v>
      </c>
      <c r="J799" s="749" t="s">
        <v>1812</v>
      </c>
      <c r="K799" s="749" t="s">
        <v>1784</v>
      </c>
      <c r="L799" s="752">
        <v>111.89999999999999</v>
      </c>
      <c r="M799" s="752">
        <v>1</v>
      </c>
      <c r="N799" s="753">
        <v>111.89999999999999</v>
      </c>
    </row>
    <row r="800" spans="1:14" ht="14.45" customHeight="1" x14ac:dyDescent="0.2">
      <c r="A800" s="747" t="s">
        <v>567</v>
      </c>
      <c r="B800" s="748" t="s">
        <v>568</v>
      </c>
      <c r="C800" s="749" t="s">
        <v>588</v>
      </c>
      <c r="D800" s="750" t="s">
        <v>589</v>
      </c>
      <c r="E800" s="751">
        <v>50113001</v>
      </c>
      <c r="F800" s="750" t="s">
        <v>591</v>
      </c>
      <c r="G800" s="749" t="s">
        <v>599</v>
      </c>
      <c r="H800" s="749">
        <v>110252</v>
      </c>
      <c r="I800" s="749">
        <v>10252</v>
      </c>
      <c r="J800" s="749" t="s">
        <v>758</v>
      </c>
      <c r="K800" s="749" t="s">
        <v>612</v>
      </c>
      <c r="L800" s="752">
        <v>70.400000000000006</v>
      </c>
      <c r="M800" s="752">
        <v>2</v>
      </c>
      <c r="N800" s="753">
        <v>140.80000000000001</v>
      </c>
    </row>
    <row r="801" spans="1:14" ht="14.45" customHeight="1" x14ac:dyDescent="0.2">
      <c r="A801" s="747" t="s">
        <v>567</v>
      </c>
      <c r="B801" s="748" t="s">
        <v>568</v>
      </c>
      <c r="C801" s="749" t="s">
        <v>588</v>
      </c>
      <c r="D801" s="750" t="s">
        <v>589</v>
      </c>
      <c r="E801" s="751">
        <v>50113001</v>
      </c>
      <c r="F801" s="750" t="s">
        <v>591</v>
      </c>
      <c r="G801" s="749" t="s">
        <v>599</v>
      </c>
      <c r="H801" s="749">
        <v>110253</v>
      </c>
      <c r="I801" s="749">
        <v>10253</v>
      </c>
      <c r="J801" s="749" t="s">
        <v>758</v>
      </c>
      <c r="K801" s="749" t="s">
        <v>613</v>
      </c>
      <c r="L801" s="752">
        <v>194.68</v>
      </c>
      <c r="M801" s="752">
        <v>1</v>
      </c>
      <c r="N801" s="753">
        <v>194.68</v>
      </c>
    </row>
    <row r="802" spans="1:14" ht="14.45" customHeight="1" x14ac:dyDescent="0.2">
      <c r="A802" s="747" t="s">
        <v>567</v>
      </c>
      <c r="B802" s="748" t="s">
        <v>568</v>
      </c>
      <c r="C802" s="749" t="s">
        <v>588</v>
      </c>
      <c r="D802" s="750" t="s">
        <v>589</v>
      </c>
      <c r="E802" s="751">
        <v>50113001</v>
      </c>
      <c r="F802" s="750" t="s">
        <v>591</v>
      </c>
      <c r="G802" s="749" t="s">
        <v>592</v>
      </c>
      <c r="H802" s="749">
        <v>848477</v>
      </c>
      <c r="I802" s="749">
        <v>124346</v>
      </c>
      <c r="J802" s="749" t="s">
        <v>761</v>
      </c>
      <c r="K802" s="749" t="s">
        <v>762</v>
      </c>
      <c r="L802" s="752">
        <v>131.22</v>
      </c>
      <c r="M802" s="752">
        <v>2</v>
      </c>
      <c r="N802" s="753">
        <v>262.44</v>
      </c>
    </row>
    <row r="803" spans="1:14" ht="14.45" customHeight="1" x14ac:dyDescent="0.2">
      <c r="A803" s="747" t="s">
        <v>567</v>
      </c>
      <c r="B803" s="748" t="s">
        <v>568</v>
      </c>
      <c r="C803" s="749" t="s">
        <v>588</v>
      </c>
      <c r="D803" s="750" t="s">
        <v>589</v>
      </c>
      <c r="E803" s="751">
        <v>50113001</v>
      </c>
      <c r="F803" s="750" t="s">
        <v>591</v>
      </c>
      <c r="G803" s="749" t="s">
        <v>592</v>
      </c>
      <c r="H803" s="749">
        <v>846446</v>
      </c>
      <c r="I803" s="749">
        <v>124343</v>
      </c>
      <c r="J803" s="749" t="s">
        <v>761</v>
      </c>
      <c r="K803" s="749" t="s">
        <v>763</v>
      </c>
      <c r="L803" s="752">
        <v>30.619999999999997</v>
      </c>
      <c r="M803" s="752">
        <v>2</v>
      </c>
      <c r="N803" s="753">
        <v>61.239999999999995</v>
      </c>
    </row>
    <row r="804" spans="1:14" ht="14.45" customHeight="1" x14ac:dyDescent="0.2">
      <c r="A804" s="747" t="s">
        <v>567</v>
      </c>
      <c r="B804" s="748" t="s">
        <v>568</v>
      </c>
      <c r="C804" s="749" t="s">
        <v>588</v>
      </c>
      <c r="D804" s="750" t="s">
        <v>589</v>
      </c>
      <c r="E804" s="751">
        <v>50113001</v>
      </c>
      <c r="F804" s="750" t="s">
        <v>591</v>
      </c>
      <c r="G804" s="749" t="s">
        <v>592</v>
      </c>
      <c r="H804" s="749">
        <v>104336</v>
      </c>
      <c r="I804" s="749">
        <v>4336</v>
      </c>
      <c r="J804" s="749" t="s">
        <v>1813</v>
      </c>
      <c r="K804" s="749" t="s">
        <v>1814</v>
      </c>
      <c r="L804" s="752">
        <v>84.430000000000021</v>
      </c>
      <c r="M804" s="752">
        <v>3</v>
      </c>
      <c r="N804" s="753">
        <v>253.29000000000008</v>
      </c>
    </row>
    <row r="805" spans="1:14" ht="14.45" customHeight="1" x14ac:dyDescent="0.2">
      <c r="A805" s="747" t="s">
        <v>567</v>
      </c>
      <c r="B805" s="748" t="s">
        <v>568</v>
      </c>
      <c r="C805" s="749" t="s">
        <v>588</v>
      </c>
      <c r="D805" s="750" t="s">
        <v>589</v>
      </c>
      <c r="E805" s="751">
        <v>50113001</v>
      </c>
      <c r="F805" s="750" t="s">
        <v>591</v>
      </c>
      <c r="G805" s="749" t="s">
        <v>592</v>
      </c>
      <c r="H805" s="749">
        <v>99886</v>
      </c>
      <c r="I805" s="749">
        <v>99886</v>
      </c>
      <c r="J805" s="749" t="s">
        <v>1815</v>
      </c>
      <c r="K805" s="749" t="s">
        <v>1816</v>
      </c>
      <c r="L805" s="752">
        <v>70.720000000000013</v>
      </c>
      <c r="M805" s="752">
        <v>1</v>
      </c>
      <c r="N805" s="753">
        <v>70.720000000000013</v>
      </c>
    </row>
    <row r="806" spans="1:14" ht="14.45" customHeight="1" x14ac:dyDescent="0.2">
      <c r="A806" s="747" t="s">
        <v>567</v>
      </c>
      <c r="B806" s="748" t="s">
        <v>568</v>
      </c>
      <c r="C806" s="749" t="s">
        <v>588</v>
      </c>
      <c r="D806" s="750" t="s">
        <v>589</v>
      </c>
      <c r="E806" s="751">
        <v>50113001</v>
      </c>
      <c r="F806" s="750" t="s">
        <v>591</v>
      </c>
      <c r="G806" s="749" t="s">
        <v>592</v>
      </c>
      <c r="H806" s="749">
        <v>230417</v>
      </c>
      <c r="I806" s="749">
        <v>230417</v>
      </c>
      <c r="J806" s="749" t="s">
        <v>764</v>
      </c>
      <c r="K806" s="749" t="s">
        <v>765</v>
      </c>
      <c r="L806" s="752">
        <v>53.929999999999993</v>
      </c>
      <c r="M806" s="752">
        <v>2</v>
      </c>
      <c r="N806" s="753">
        <v>107.85999999999999</v>
      </c>
    </row>
    <row r="807" spans="1:14" ht="14.45" customHeight="1" x14ac:dyDescent="0.2">
      <c r="A807" s="747" t="s">
        <v>567</v>
      </c>
      <c r="B807" s="748" t="s">
        <v>568</v>
      </c>
      <c r="C807" s="749" t="s">
        <v>588</v>
      </c>
      <c r="D807" s="750" t="s">
        <v>589</v>
      </c>
      <c r="E807" s="751">
        <v>50113001</v>
      </c>
      <c r="F807" s="750" t="s">
        <v>591</v>
      </c>
      <c r="G807" s="749" t="s">
        <v>592</v>
      </c>
      <c r="H807" s="749">
        <v>230409</v>
      </c>
      <c r="I807" s="749">
        <v>230409</v>
      </c>
      <c r="J807" s="749" t="s">
        <v>766</v>
      </c>
      <c r="K807" s="749" t="s">
        <v>703</v>
      </c>
      <c r="L807" s="752">
        <v>19.82</v>
      </c>
      <c r="M807" s="752">
        <v>5</v>
      </c>
      <c r="N807" s="753">
        <v>99.100000000000009</v>
      </c>
    </row>
    <row r="808" spans="1:14" ht="14.45" customHeight="1" x14ac:dyDescent="0.2">
      <c r="A808" s="747" t="s">
        <v>567</v>
      </c>
      <c r="B808" s="748" t="s">
        <v>568</v>
      </c>
      <c r="C808" s="749" t="s">
        <v>588</v>
      </c>
      <c r="D808" s="750" t="s">
        <v>589</v>
      </c>
      <c r="E808" s="751">
        <v>50113001</v>
      </c>
      <c r="F808" s="750" t="s">
        <v>591</v>
      </c>
      <c r="G808" s="749" t="s">
        <v>592</v>
      </c>
      <c r="H808" s="749">
        <v>230415</v>
      </c>
      <c r="I808" s="749">
        <v>230415</v>
      </c>
      <c r="J808" s="749" t="s">
        <v>767</v>
      </c>
      <c r="K808" s="749" t="s">
        <v>768</v>
      </c>
      <c r="L808" s="752">
        <v>27.01</v>
      </c>
      <c r="M808" s="752">
        <v>3</v>
      </c>
      <c r="N808" s="753">
        <v>81.03</v>
      </c>
    </row>
    <row r="809" spans="1:14" ht="14.45" customHeight="1" x14ac:dyDescent="0.2">
      <c r="A809" s="747" t="s">
        <v>567</v>
      </c>
      <c r="B809" s="748" t="s">
        <v>568</v>
      </c>
      <c r="C809" s="749" t="s">
        <v>588</v>
      </c>
      <c r="D809" s="750" t="s">
        <v>589</v>
      </c>
      <c r="E809" s="751">
        <v>50113001</v>
      </c>
      <c r="F809" s="750" t="s">
        <v>591</v>
      </c>
      <c r="G809" s="749" t="s">
        <v>592</v>
      </c>
      <c r="H809" s="749">
        <v>848209</v>
      </c>
      <c r="I809" s="749">
        <v>115402</v>
      </c>
      <c r="J809" s="749" t="s">
        <v>769</v>
      </c>
      <c r="K809" s="749" t="s">
        <v>1817</v>
      </c>
      <c r="L809" s="752">
        <v>762.8599999999999</v>
      </c>
      <c r="M809" s="752">
        <v>10</v>
      </c>
      <c r="N809" s="753">
        <v>7628.5999999999985</v>
      </c>
    </row>
    <row r="810" spans="1:14" ht="14.45" customHeight="1" x14ac:dyDescent="0.2">
      <c r="A810" s="747" t="s">
        <v>567</v>
      </c>
      <c r="B810" s="748" t="s">
        <v>568</v>
      </c>
      <c r="C810" s="749" t="s">
        <v>588</v>
      </c>
      <c r="D810" s="750" t="s">
        <v>589</v>
      </c>
      <c r="E810" s="751">
        <v>50113001</v>
      </c>
      <c r="F810" s="750" t="s">
        <v>591</v>
      </c>
      <c r="G810" s="749" t="s">
        <v>592</v>
      </c>
      <c r="H810" s="749">
        <v>158654</v>
      </c>
      <c r="I810" s="749">
        <v>58654</v>
      </c>
      <c r="J810" s="749" t="s">
        <v>1818</v>
      </c>
      <c r="K810" s="749" t="s">
        <v>1819</v>
      </c>
      <c r="L810" s="752">
        <v>66.66</v>
      </c>
      <c r="M810" s="752">
        <v>1</v>
      </c>
      <c r="N810" s="753">
        <v>66.66</v>
      </c>
    </row>
    <row r="811" spans="1:14" ht="14.45" customHeight="1" x14ac:dyDescent="0.2">
      <c r="A811" s="747" t="s">
        <v>567</v>
      </c>
      <c r="B811" s="748" t="s">
        <v>568</v>
      </c>
      <c r="C811" s="749" t="s">
        <v>588</v>
      </c>
      <c r="D811" s="750" t="s">
        <v>589</v>
      </c>
      <c r="E811" s="751">
        <v>50113001</v>
      </c>
      <c r="F811" s="750" t="s">
        <v>591</v>
      </c>
      <c r="G811" s="749" t="s">
        <v>592</v>
      </c>
      <c r="H811" s="749">
        <v>114808</v>
      </c>
      <c r="I811" s="749">
        <v>14808</v>
      </c>
      <c r="J811" s="749" t="s">
        <v>771</v>
      </c>
      <c r="K811" s="749" t="s">
        <v>772</v>
      </c>
      <c r="L811" s="752">
        <v>53.46</v>
      </c>
      <c r="M811" s="752">
        <v>3</v>
      </c>
      <c r="N811" s="753">
        <v>160.38</v>
      </c>
    </row>
    <row r="812" spans="1:14" ht="14.45" customHeight="1" x14ac:dyDescent="0.2">
      <c r="A812" s="747" t="s">
        <v>567</v>
      </c>
      <c r="B812" s="748" t="s">
        <v>568</v>
      </c>
      <c r="C812" s="749" t="s">
        <v>588</v>
      </c>
      <c r="D812" s="750" t="s">
        <v>589</v>
      </c>
      <c r="E812" s="751">
        <v>50113001</v>
      </c>
      <c r="F812" s="750" t="s">
        <v>591</v>
      </c>
      <c r="G812" s="749" t="s">
        <v>592</v>
      </c>
      <c r="H812" s="749">
        <v>156992</v>
      </c>
      <c r="I812" s="749">
        <v>56992</v>
      </c>
      <c r="J812" s="749" t="s">
        <v>1820</v>
      </c>
      <c r="K812" s="749" t="s">
        <v>1821</v>
      </c>
      <c r="L812" s="752">
        <v>61.44</v>
      </c>
      <c r="M812" s="752">
        <v>1</v>
      </c>
      <c r="N812" s="753">
        <v>61.44</v>
      </c>
    </row>
    <row r="813" spans="1:14" ht="14.45" customHeight="1" x14ac:dyDescent="0.2">
      <c r="A813" s="747" t="s">
        <v>567</v>
      </c>
      <c r="B813" s="748" t="s">
        <v>568</v>
      </c>
      <c r="C813" s="749" t="s">
        <v>588</v>
      </c>
      <c r="D813" s="750" t="s">
        <v>589</v>
      </c>
      <c r="E813" s="751">
        <v>50113001</v>
      </c>
      <c r="F813" s="750" t="s">
        <v>591</v>
      </c>
      <c r="G813" s="749" t="s">
        <v>592</v>
      </c>
      <c r="H813" s="749">
        <v>207940</v>
      </c>
      <c r="I813" s="749">
        <v>207940</v>
      </c>
      <c r="J813" s="749" t="s">
        <v>1822</v>
      </c>
      <c r="K813" s="749" t="s">
        <v>1823</v>
      </c>
      <c r="L813" s="752">
        <v>73.15000000000002</v>
      </c>
      <c r="M813" s="752">
        <v>2</v>
      </c>
      <c r="N813" s="753">
        <v>146.30000000000004</v>
      </c>
    </row>
    <row r="814" spans="1:14" ht="14.45" customHeight="1" x14ac:dyDescent="0.2">
      <c r="A814" s="747" t="s">
        <v>567</v>
      </c>
      <c r="B814" s="748" t="s">
        <v>568</v>
      </c>
      <c r="C814" s="749" t="s">
        <v>588</v>
      </c>
      <c r="D814" s="750" t="s">
        <v>589</v>
      </c>
      <c r="E814" s="751">
        <v>50113001</v>
      </c>
      <c r="F814" s="750" t="s">
        <v>591</v>
      </c>
      <c r="G814" s="749" t="s">
        <v>592</v>
      </c>
      <c r="H814" s="749">
        <v>114817</v>
      </c>
      <c r="I814" s="749">
        <v>14817</v>
      </c>
      <c r="J814" s="749" t="s">
        <v>1824</v>
      </c>
      <c r="K814" s="749" t="s">
        <v>1825</v>
      </c>
      <c r="L814" s="752">
        <v>380.57</v>
      </c>
      <c r="M814" s="752">
        <v>1</v>
      </c>
      <c r="N814" s="753">
        <v>380.57</v>
      </c>
    </row>
    <row r="815" spans="1:14" ht="14.45" customHeight="1" x14ac:dyDescent="0.2">
      <c r="A815" s="747" t="s">
        <v>567</v>
      </c>
      <c r="B815" s="748" t="s">
        <v>568</v>
      </c>
      <c r="C815" s="749" t="s">
        <v>588</v>
      </c>
      <c r="D815" s="750" t="s">
        <v>589</v>
      </c>
      <c r="E815" s="751">
        <v>50113001</v>
      </c>
      <c r="F815" s="750" t="s">
        <v>591</v>
      </c>
      <c r="G815" s="749" t="s">
        <v>592</v>
      </c>
      <c r="H815" s="749">
        <v>214526</v>
      </c>
      <c r="I815" s="749">
        <v>214526</v>
      </c>
      <c r="J815" s="749" t="s">
        <v>777</v>
      </c>
      <c r="K815" s="749" t="s">
        <v>778</v>
      </c>
      <c r="L815" s="752">
        <v>85.710000000000008</v>
      </c>
      <c r="M815" s="752">
        <v>4</v>
      </c>
      <c r="N815" s="753">
        <v>342.84000000000003</v>
      </c>
    </row>
    <row r="816" spans="1:14" ht="14.45" customHeight="1" x14ac:dyDescent="0.2">
      <c r="A816" s="747" t="s">
        <v>567</v>
      </c>
      <c r="B816" s="748" t="s">
        <v>568</v>
      </c>
      <c r="C816" s="749" t="s">
        <v>588</v>
      </c>
      <c r="D816" s="750" t="s">
        <v>589</v>
      </c>
      <c r="E816" s="751">
        <v>50113001</v>
      </c>
      <c r="F816" s="750" t="s">
        <v>591</v>
      </c>
      <c r="G816" s="749" t="s">
        <v>599</v>
      </c>
      <c r="H816" s="749">
        <v>214435</v>
      </c>
      <c r="I816" s="749">
        <v>214435</v>
      </c>
      <c r="J816" s="749" t="s">
        <v>779</v>
      </c>
      <c r="K816" s="749" t="s">
        <v>780</v>
      </c>
      <c r="L816" s="752">
        <v>42.886666666666663</v>
      </c>
      <c r="M816" s="752">
        <v>24</v>
      </c>
      <c r="N816" s="753">
        <v>1029.28</v>
      </c>
    </row>
    <row r="817" spans="1:14" ht="14.45" customHeight="1" x14ac:dyDescent="0.2">
      <c r="A817" s="747" t="s">
        <v>567</v>
      </c>
      <c r="B817" s="748" t="s">
        <v>568</v>
      </c>
      <c r="C817" s="749" t="s">
        <v>588</v>
      </c>
      <c r="D817" s="750" t="s">
        <v>589</v>
      </c>
      <c r="E817" s="751">
        <v>50113001</v>
      </c>
      <c r="F817" s="750" t="s">
        <v>591</v>
      </c>
      <c r="G817" s="749" t="s">
        <v>599</v>
      </c>
      <c r="H817" s="749">
        <v>214433</v>
      </c>
      <c r="I817" s="749">
        <v>214433</v>
      </c>
      <c r="J817" s="749" t="s">
        <v>779</v>
      </c>
      <c r="K817" s="749" t="s">
        <v>781</v>
      </c>
      <c r="L817" s="752">
        <v>12.210000000000003</v>
      </c>
      <c r="M817" s="752">
        <v>12</v>
      </c>
      <c r="N817" s="753">
        <v>146.52000000000004</v>
      </c>
    </row>
    <row r="818" spans="1:14" ht="14.45" customHeight="1" x14ac:dyDescent="0.2">
      <c r="A818" s="747" t="s">
        <v>567</v>
      </c>
      <c r="B818" s="748" t="s">
        <v>568</v>
      </c>
      <c r="C818" s="749" t="s">
        <v>588</v>
      </c>
      <c r="D818" s="750" t="s">
        <v>589</v>
      </c>
      <c r="E818" s="751">
        <v>50113001</v>
      </c>
      <c r="F818" s="750" t="s">
        <v>591</v>
      </c>
      <c r="G818" s="749" t="s">
        <v>592</v>
      </c>
      <c r="H818" s="749">
        <v>214525</v>
      </c>
      <c r="I818" s="749">
        <v>214525</v>
      </c>
      <c r="J818" s="749" t="s">
        <v>782</v>
      </c>
      <c r="K818" s="749" t="s">
        <v>783</v>
      </c>
      <c r="L818" s="752">
        <v>26.47</v>
      </c>
      <c r="M818" s="752">
        <v>3</v>
      </c>
      <c r="N818" s="753">
        <v>79.41</v>
      </c>
    </row>
    <row r="819" spans="1:14" ht="14.45" customHeight="1" x14ac:dyDescent="0.2">
      <c r="A819" s="747" t="s">
        <v>567</v>
      </c>
      <c r="B819" s="748" t="s">
        <v>568</v>
      </c>
      <c r="C819" s="749" t="s">
        <v>588</v>
      </c>
      <c r="D819" s="750" t="s">
        <v>589</v>
      </c>
      <c r="E819" s="751">
        <v>50113001</v>
      </c>
      <c r="F819" s="750" t="s">
        <v>591</v>
      </c>
      <c r="G819" s="749" t="s">
        <v>599</v>
      </c>
      <c r="H819" s="749">
        <v>214427</v>
      </c>
      <c r="I819" s="749">
        <v>214427</v>
      </c>
      <c r="J819" s="749" t="s">
        <v>784</v>
      </c>
      <c r="K819" s="749" t="s">
        <v>785</v>
      </c>
      <c r="L819" s="752">
        <v>16.580000000000002</v>
      </c>
      <c r="M819" s="752">
        <v>10</v>
      </c>
      <c r="N819" s="753">
        <v>165.8</v>
      </c>
    </row>
    <row r="820" spans="1:14" ht="14.45" customHeight="1" x14ac:dyDescent="0.2">
      <c r="A820" s="747" t="s">
        <v>567</v>
      </c>
      <c r="B820" s="748" t="s">
        <v>568</v>
      </c>
      <c r="C820" s="749" t="s">
        <v>588</v>
      </c>
      <c r="D820" s="750" t="s">
        <v>589</v>
      </c>
      <c r="E820" s="751">
        <v>50113001</v>
      </c>
      <c r="F820" s="750" t="s">
        <v>591</v>
      </c>
      <c r="G820" s="749" t="s">
        <v>599</v>
      </c>
      <c r="H820" s="749">
        <v>113768</v>
      </c>
      <c r="I820" s="749">
        <v>13768</v>
      </c>
      <c r="J820" s="749" t="s">
        <v>786</v>
      </c>
      <c r="K820" s="749" t="s">
        <v>788</v>
      </c>
      <c r="L820" s="752">
        <v>89.31</v>
      </c>
      <c r="M820" s="752">
        <v>4</v>
      </c>
      <c r="N820" s="753">
        <v>357.24</v>
      </c>
    </row>
    <row r="821" spans="1:14" ht="14.45" customHeight="1" x14ac:dyDescent="0.2">
      <c r="A821" s="747" t="s">
        <v>567</v>
      </c>
      <c r="B821" s="748" t="s">
        <v>568</v>
      </c>
      <c r="C821" s="749" t="s">
        <v>588</v>
      </c>
      <c r="D821" s="750" t="s">
        <v>589</v>
      </c>
      <c r="E821" s="751">
        <v>50113001</v>
      </c>
      <c r="F821" s="750" t="s">
        <v>591</v>
      </c>
      <c r="G821" s="749" t="s">
        <v>599</v>
      </c>
      <c r="H821" s="749">
        <v>113767</v>
      </c>
      <c r="I821" s="749">
        <v>13767</v>
      </c>
      <c r="J821" s="749" t="s">
        <v>786</v>
      </c>
      <c r="K821" s="749" t="s">
        <v>789</v>
      </c>
      <c r="L821" s="752">
        <v>44.660000000000004</v>
      </c>
      <c r="M821" s="752">
        <v>2</v>
      </c>
      <c r="N821" s="753">
        <v>89.320000000000007</v>
      </c>
    </row>
    <row r="822" spans="1:14" ht="14.45" customHeight="1" x14ac:dyDescent="0.2">
      <c r="A822" s="747" t="s">
        <v>567</v>
      </c>
      <c r="B822" s="748" t="s">
        <v>568</v>
      </c>
      <c r="C822" s="749" t="s">
        <v>588</v>
      </c>
      <c r="D822" s="750" t="s">
        <v>589</v>
      </c>
      <c r="E822" s="751">
        <v>50113001</v>
      </c>
      <c r="F822" s="750" t="s">
        <v>591</v>
      </c>
      <c r="G822" s="749" t="s">
        <v>592</v>
      </c>
      <c r="H822" s="749">
        <v>206461</v>
      </c>
      <c r="I822" s="749">
        <v>206461</v>
      </c>
      <c r="J822" s="749" t="s">
        <v>1826</v>
      </c>
      <c r="K822" s="749" t="s">
        <v>1827</v>
      </c>
      <c r="L822" s="752">
        <v>2457.17</v>
      </c>
      <c r="M822" s="752">
        <v>1</v>
      </c>
      <c r="N822" s="753">
        <v>2457.17</v>
      </c>
    </row>
    <row r="823" spans="1:14" ht="14.45" customHeight="1" x14ac:dyDescent="0.2">
      <c r="A823" s="747" t="s">
        <v>567</v>
      </c>
      <c r="B823" s="748" t="s">
        <v>568</v>
      </c>
      <c r="C823" s="749" t="s">
        <v>588</v>
      </c>
      <c r="D823" s="750" t="s">
        <v>589</v>
      </c>
      <c r="E823" s="751">
        <v>50113001</v>
      </c>
      <c r="F823" s="750" t="s">
        <v>591</v>
      </c>
      <c r="G823" s="749" t="s">
        <v>592</v>
      </c>
      <c r="H823" s="749">
        <v>173405</v>
      </c>
      <c r="I823" s="749">
        <v>173405</v>
      </c>
      <c r="J823" s="749" t="s">
        <v>1828</v>
      </c>
      <c r="K823" s="749" t="s">
        <v>1829</v>
      </c>
      <c r="L823" s="752">
        <v>240.08999999999997</v>
      </c>
      <c r="M823" s="752">
        <v>2</v>
      </c>
      <c r="N823" s="753">
        <v>480.17999999999995</v>
      </c>
    </row>
    <row r="824" spans="1:14" ht="14.45" customHeight="1" x14ac:dyDescent="0.2">
      <c r="A824" s="747" t="s">
        <v>567</v>
      </c>
      <c r="B824" s="748" t="s">
        <v>568</v>
      </c>
      <c r="C824" s="749" t="s">
        <v>588</v>
      </c>
      <c r="D824" s="750" t="s">
        <v>589</v>
      </c>
      <c r="E824" s="751">
        <v>50113001</v>
      </c>
      <c r="F824" s="750" t="s">
        <v>591</v>
      </c>
      <c r="G824" s="749" t="s">
        <v>592</v>
      </c>
      <c r="H824" s="749">
        <v>213255</v>
      </c>
      <c r="I824" s="749">
        <v>213255</v>
      </c>
      <c r="J824" s="749" t="s">
        <v>794</v>
      </c>
      <c r="K824" s="749" t="s">
        <v>795</v>
      </c>
      <c r="L824" s="752">
        <v>125.57</v>
      </c>
      <c r="M824" s="752">
        <v>1</v>
      </c>
      <c r="N824" s="753">
        <v>125.57</v>
      </c>
    </row>
    <row r="825" spans="1:14" ht="14.45" customHeight="1" x14ac:dyDescent="0.2">
      <c r="A825" s="747" t="s">
        <v>567</v>
      </c>
      <c r="B825" s="748" t="s">
        <v>568</v>
      </c>
      <c r="C825" s="749" t="s">
        <v>588</v>
      </c>
      <c r="D825" s="750" t="s">
        <v>589</v>
      </c>
      <c r="E825" s="751">
        <v>50113001</v>
      </c>
      <c r="F825" s="750" t="s">
        <v>591</v>
      </c>
      <c r="G825" s="749" t="s">
        <v>592</v>
      </c>
      <c r="H825" s="749">
        <v>167562</v>
      </c>
      <c r="I825" s="749">
        <v>67562</v>
      </c>
      <c r="J825" s="749" t="s">
        <v>1830</v>
      </c>
      <c r="K825" s="749" t="s">
        <v>1831</v>
      </c>
      <c r="L825" s="752">
        <v>28.679999999999993</v>
      </c>
      <c r="M825" s="752">
        <v>1</v>
      </c>
      <c r="N825" s="753">
        <v>28.679999999999993</v>
      </c>
    </row>
    <row r="826" spans="1:14" ht="14.45" customHeight="1" x14ac:dyDescent="0.2">
      <c r="A826" s="747" t="s">
        <v>567</v>
      </c>
      <c r="B826" s="748" t="s">
        <v>568</v>
      </c>
      <c r="C826" s="749" t="s">
        <v>588</v>
      </c>
      <c r="D826" s="750" t="s">
        <v>589</v>
      </c>
      <c r="E826" s="751">
        <v>50113001</v>
      </c>
      <c r="F826" s="750" t="s">
        <v>591</v>
      </c>
      <c r="G826" s="749" t="s">
        <v>592</v>
      </c>
      <c r="H826" s="749">
        <v>193104</v>
      </c>
      <c r="I826" s="749">
        <v>93104</v>
      </c>
      <c r="J826" s="749" t="s">
        <v>1832</v>
      </c>
      <c r="K826" s="749" t="s">
        <v>1833</v>
      </c>
      <c r="L826" s="752">
        <v>47.27</v>
      </c>
      <c r="M826" s="752">
        <v>1</v>
      </c>
      <c r="N826" s="753">
        <v>47.27</v>
      </c>
    </row>
    <row r="827" spans="1:14" ht="14.45" customHeight="1" x14ac:dyDescent="0.2">
      <c r="A827" s="747" t="s">
        <v>567</v>
      </c>
      <c r="B827" s="748" t="s">
        <v>568</v>
      </c>
      <c r="C827" s="749" t="s">
        <v>588</v>
      </c>
      <c r="D827" s="750" t="s">
        <v>589</v>
      </c>
      <c r="E827" s="751">
        <v>50113001</v>
      </c>
      <c r="F827" s="750" t="s">
        <v>591</v>
      </c>
      <c r="G827" s="749" t="s">
        <v>599</v>
      </c>
      <c r="H827" s="749">
        <v>144997</v>
      </c>
      <c r="I827" s="749">
        <v>44997</v>
      </c>
      <c r="J827" s="749" t="s">
        <v>1834</v>
      </c>
      <c r="K827" s="749" t="s">
        <v>1835</v>
      </c>
      <c r="L827" s="752">
        <v>237.26</v>
      </c>
      <c r="M827" s="752">
        <v>3</v>
      </c>
      <c r="N827" s="753">
        <v>711.78</v>
      </c>
    </row>
    <row r="828" spans="1:14" ht="14.45" customHeight="1" x14ac:dyDescent="0.2">
      <c r="A828" s="747" t="s">
        <v>567</v>
      </c>
      <c r="B828" s="748" t="s">
        <v>568</v>
      </c>
      <c r="C828" s="749" t="s">
        <v>588</v>
      </c>
      <c r="D828" s="750" t="s">
        <v>589</v>
      </c>
      <c r="E828" s="751">
        <v>50113001</v>
      </c>
      <c r="F828" s="750" t="s">
        <v>591</v>
      </c>
      <c r="G828" s="749" t="s">
        <v>599</v>
      </c>
      <c r="H828" s="749">
        <v>192587</v>
      </c>
      <c r="I828" s="749">
        <v>92587</v>
      </c>
      <c r="J828" s="749" t="s">
        <v>800</v>
      </c>
      <c r="K828" s="749" t="s">
        <v>801</v>
      </c>
      <c r="L828" s="752">
        <v>58.529999999999987</v>
      </c>
      <c r="M828" s="752">
        <v>1</v>
      </c>
      <c r="N828" s="753">
        <v>58.529999999999987</v>
      </c>
    </row>
    <row r="829" spans="1:14" ht="14.45" customHeight="1" x14ac:dyDescent="0.2">
      <c r="A829" s="747" t="s">
        <v>567</v>
      </c>
      <c r="B829" s="748" t="s">
        <v>568</v>
      </c>
      <c r="C829" s="749" t="s">
        <v>588</v>
      </c>
      <c r="D829" s="750" t="s">
        <v>589</v>
      </c>
      <c r="E829" s="751">
        <v>50113001</v>
      </c>
      <c r="F829" s="750" t="s">
        <v>591</v>
      </c>
      <c r="G829" s="749" t="s">
        <v>592</v>
      </c>
      <c r="H829" s="749">
        <v>201992</v>
      </c>
      <c r="I829" s="749">
        <v>201992</v>
      </c>
      <c r="J829" s="749" t="s">
        <v>802</v>
      </c>
      <c r="K829" s="749" t="s">
        <v>804</v>
      </c>
      <c r="L829" s="752">
        <v>553.4499999999997</v>
      </c>
      <c r="M829" s="752">
        <v>1</v>
      </c>
      <c r="N829" s="753">
        <v>553.4499999999997</v>
      </c>
    </row>
    <row r="830" spans="1:14" ht="14.45" customHeight="1" x14ac:dyDescent="0.2">
      <c r="A830" s="747" t="s">
        <v>567</v>
      </c>
      <c r="B830" s="748" t="s">
        <v>568</v>
      </c>
      <c r="C830" s="749" t="s">
        <v>588</v>
      </c>
      <c r="D830" s="750" t="s">
        <v>589</v>
      </c>
      <c r="E830" s="751">
        <v>50113001</v>
      </c>
      <c r="F830" s="750" t="s">
        <v>591</v>
      </c>
      <c r="G830" s="749" t="s">
        <v>592</v>
      </c>
      <c r="H830" s="749">
        <v>114075</v>
      </c>
      <c r="I830" s="749">
        <v>14075</v>
      </c>
      <c r="J830" s="749" t="s">
        <v>802</v>
      </c>
      <c r="K830" s="749" t="s">
        <v>803</v>
      </c>
      <c r="L830" s="752">
        <v>294.81886792452826</v>
      </c>
      <c r="M830" s="752">
        <v>53</v>
      </c>
      <c r="N830" s="753">
        <v>15625.399999999998</v>
      </c>
    </row>
    <row r="831" spans="1:14" ht="14.45" customHeight="1" x14ac:dyDescent="0.2">
      <c r="A831" s="747" t="s">
        <v>567</v>
      </c>
      <c r="B831" s="748" t="s">
        <v>568</v>
      </c>
      <c r="C831" s="749" t="s">
        <v>588</v>
      </c>
      <c r="D831" s="750" t="s">
        <v>589</v>
      </c>
      <c r="E831" s="751">
        <v>50113001</v>
      </c>
      <c r="F831" s="750" t="s">
        <v>591</v>
      </c>
      <c r="G831" s="749" t="s">
        <v>592</v>
      </c>
      <c r="H831" s="749">
        <v>197522</v>
      </c>
      <c r="I831" s="749">
        <v>97522</v>
      </c>
      <c r="J831" s="749" t="s">
        <v>802</v>
      </c>
      <c r="K831" s="749" t="s">
        <v>805</v>
      </c>
      <c r="L831" s="752">
        <v>159.04222222222222</v>
      </c>
      <c r="M831" s="752">
        <v>9</v>
      </c>
      <c r="N831" s="753">
        <v>1431.38</v>
      </c>
    </row>
    <row r="832" spans="1:14" ht="14.45" customHeight="1" x14ac:dyDescent="0.2">
      <c r="A832" s="747" t="s">
        <v>567</v>
      </c>
      <c r="B832" s="748" t="s">
        <v>568</v>
      </c>
      <c r="C832" s="749" t="s">
        <v>588</v>
      </c>
      <c r="D832" s="750" t="s">
        <v>589</v>
      </c>
      <c r="E832" s="751">
        <v>50113001</v>
      </c>
      <c r="F832" s="750" t="s">
        <v>591</v>
      </c>
      <c r="G832" s="749" t="s">
        <v>592</v>
      </c>
      <c r="H832" s="749">
        <v>214096</v>
      </c>
      <c r="I832" s="749">
        <v>214096</v>
      </c>
      <c r="J832" s="749" t="s">
        <v>1836</v>
      </c>
      <c r="K832" s="749" t="s">
        <v>1837</v>
      </c>
      <c r="L832" s="752">
        <v>514.91999999999996</v>
      </c>
      <c r="M832" s="752">
        <v>1</v>
      </c>
      <c r="N832" s="753">
        <v>514.91999999999996</v>
      </c>
    </row>
    <row r="833" spans="1:14" ht="14.45" customHeight="1" x14ac:dyDescent="0.2">
      <c r="A833" s="747" t="s">
        <v>567</v>
      </c>
      <c r="B833" s="748" t="s">
        <v>568</v>
      </c>
      <c r="C833" s="749" t="s">
        <v>588</v>
      </c>
      <c r="D833" s="750" t="s">
        <v>589</v>
      </c>
      <c r="E833" s="751">
        <v>50113001</v>
      </c>
      <c r="F833" s="750" t="s">
        <v>591</v>
      </c>
      <c r="G833" s="749" t="s">
        <v>592</v>
      </c>
      <c r="H833" s="749">
        <v>121698</v>
      </c>
      <c r="I833" s="749">
        <v>21698</v>
      </c>
      <c r="J833" s="749" t="s">
        <v>1838</v>
      </c>
      <c r="K833" s="749" t="s">
        <v>1839</v>
      </c>
      <c r="L833" s="752">
        <v>28.610000000000003</v>
      </c>
      <c r="M833" s="752">
        <v>1</v>
      </c>
      <c r="N833" s="753">
        <v>28.610000000000003</v>
      </c>
    </row>
    <row r="834" spans="1:14" ht="14.45" customHeight="1" x14ac:dyDescent="0.2">
      <c r="A834" s="747" t="s">
        <v>567</v>
      </c>
      <c r="B834" s="748" t="s">
        <v>568</v>
      </c>
      <c r="C834" s="749" t="s">
        <v>588</v>
      </c>
      <c r="D834" s="750" t="s">
        <v>589</v>
      </c>
      <c r="E834" s="751">
        <v>50113001</v>
      </c>
      <c r="F834" s="750" t="s">
        <v>591</v>
      </c>
      <c r="G834" s="749" t="s">
        <v>592</v>
      </c>
      <c r="H834" s="749">
        <v>230422</v>
      </c>
      <c r="I834" s="749">
        <v>230422</v>
      </c>
      <c r="J834" s="749" t="s">
        <v>812</v>
      </c>
      <c r="K834" s="749" t="s">
        <v>1840</v>
      </c>
      <c r="L834" s="752">
        <v>39.86</v>
      </c>
      <c r="M834" s="752">
        <v>2</v>
      </c>
      <c r="N834" s="753">
        <v>79.72</v>
      </c>
    </row>
    <row r="835" spans="1:14" ht="14.45" customHeight="1" x14ac:dyDescent="0.2">
      <c r="A835" s="747" t="s">
        <v>567</v>
      </c>
      <c r="B835" s="748" t="s">
        <v>568</v>
      </c>
      <c r="C835" s="749" t="s">
        <v>588</v>
      </c>
      <c r="D835" s="750" t="s">
        <v>589</v>
      </c>
      <c r="E835" s="751">
        <v>50113001</v>
      </c>
      <c r="F835" s="750" t="s">
        <v>591</v>
      </c>
      <c r="G835" s="749" t="s">
        <v>592</v>
      </c>
      <c r="H835" s="749">
        <v>846346</v>
      </c>
      <c r="I835" s="749">
        <v>119672</v>
      </c>
      <c r="J835" s="749" t="s">
        <v>814</v>
      </c>
      <c r="K835" s="749" t="s">
        <v>815</v>
      </c>
      <c r="L835" s="752">
        <v>120.00666666666667</v>
      </c>
      <c r="M835" s="752">
        <v>3</v>
      </c>
      <c r="N835" s="753">
        <v>360.02000000000004</v>
      </c>
    </row>
    <row r="836" spans="1:14" ht="14.45" customHeight="1" x14ac:dyDescent="0.2">
      <c r="A836" s="747" t="s">
        <v>567</v>
      </c>
      <c r="B836" s="748" t="s">
        <v>568</v>
      </c>
      <c r="C836" s="749" t="s">
        <v>588</v>
      </c>
      <c r="D836" s="750" t="s">
        <v>589</v>
      </c>
      <c r="E836" s="751">
        <v>50113001</v>
      </c>
      <c r="F836" s="750" t="s">
        <v>591</v>
      </c>
      <c r="G836" s="749" t="s">
        <v>592</v>
      </c>
      <c r="H836" s="749">
        <v>101807</v>
      </c>
      <c r="I836" s="749">
        <v>40538</v>
      </c>
      <c r="J836" s="749" t="s">
        <v>816</v>
      </c>
      <c r="K836" s="749" t="s">
        <v>817</v>
      </c>
      <c r="L836" s="752">
        <v>773.14166666666677</v>
      </c>
      <c r="M836" s="752">
        <v>6</v>
      </c>
      <c r="N836" s="753">
        <v>4638.8500000000004</v>
      </c>
    </row>
    <row r="837" spans="1:14" ht="14.45" customHeight="1" x14ac:dyDescent="0.2">
      <c r="A837" s="747" t="s">
        <v>567</v>
      </c>
      <c r="B837" s="748" t="s">
        <v>568</v>
      </c>
      <c r="C837" s="749" t="s">
        <v>588</v>
      </c>
      <c r="D837" s="750" t="s">
        <v>589</v>
      </c>
      <c r="E837" s="751">
        <v>50113001</v>
      </c>
      <c r="F837" s="750" t="s">
        <v>591</v>
      </c>
      <c r="G837" s="749" t="s">
        <v>592</v>
      </c>
      <c r="H837" s="749">
        <v>117011</v>
      </c>
      <c r="I837" s="749">
        <v>17011</v>
      </c>
      <c r="J837" s="749" t="s">
        <v>818</v>
      </c>
      <c r="K837" s="749" t="s">
        <v>819</v>
      </c>
      <c r="L837" s="752">
        <v>145.43357142857141</v>
      </c>
      <c r="M837" s="752">
        <v>14</v>
      </c>
      <c r="N837" s="753">
        <v>2036.07</v>
      </c>
    </row>
    <row r="838" spans="1:14" ht="14.45" customHeight="1" x14ac:dyDescent="0.2">
      <c r="A838" s="747" t="s">
        <v>567</v>
      </c>
      <c r="B838" s="748" t="s">
        <v>568</v>
      </c>
      <c r="C838" s="749" t="s">
        <v>588</v>
      </c>
      <c r="D838" s="750" t="s">
        <v>589</v>
      </c>
      <c r="E838" s="751">
        <v>50113001</v>
      </c>
      <c r="F838" s="750" t="s">
        <v>591</v>
      </c>
      <c r="G838" s="749" t="s">
        <v>592</v>
      </c>
      <c r="H838" s="749">
        <v>183318</v>
      </c>
      <c r="I838" s="749">
        <v>83318</v>
      </c>
      <c r="J838" s="749" t="s">
        <v>820</v>
      </c>
      <c r="K838" s="749" t="s">
        <v>821</v>
      </c>
      <c r="L838" s="752">
        <v>31.75714285714286</v>
      </c>
      <c r="M838" s="752">
        <v>28</v>
      </c>
      <c r="N838" s="753">
        <v>889.2</v>
      </c>
    </row>
    <row r="839" spans="1:14" ht="14.45" customHeight="1" x14ac:dyDescent="0.2">
      <c r="A839" s="747" t="s">
        <v>567</v>
      </c>
      <c r="B839" s="748" t="s">
        <v>568</v>
      </c>
      <c r="C839" s="749" t="s">
        <v>588</v>
      </c>
      <c r="D839" s="750" t="s">
        <v>589</v>
      </c>
      <c r="E839" s="751">
        <v>50113001</v>
      </c>
      <c r="F839" s="750" t="s">
        <v>591</v>
      </c>
      <c r="G839" s="749" t="s">
        <v>592</v>
      </c>
      <c r="H839" s="749">
        <v>103542</v>
      </c>
      <c r="I839" s="749">
        <v>3542</v>
      </c>
      <c r="J839" s="749" t="s">
        <v>1841</v>
      </c>
      <c r="K839" s="749" t="s">
        <v>1254</v>
      </c>
      <c r="L839" s="752">
        <v>35.330000000000005</v>
      </c>
      <c r="M839" s="752">
        <v>6</v>
      </c>
      <c r="N839" s="753">
        <v>211.98000000000005</v>
      </c>
    </row>
    <row r="840" spans="1:14" ht="14.45" customHeight="1" x14ac:dyDescent="0.2">
      <c r="A840" s="747" t="s">
        <v>567</v>
      </c>
      <c r="B840" s="748" t="s">
        <v>568</v>
      </c>
      <c r="C840" s="749" t="s">
        <v>588</v>
      </c>
      <c r="D840" s="750" t="s">
        <v>589</v>
      </c>
      <c r="E840" s="751">
        <v>50113001</v>
      </c>
      <c r="F840" s="750" t="s">
        <v>591</v>
      </c>
      <c r="G840" s="749" t="s">
        <v>592</v>
      </c>
      <c r="H840" s="749">
        <v>100113</v>
      </c>
      <c r="I840" s="749">
        <v>113</v>
      </c>
      <c r="J840" s="749" t="s">
        <v>1842</v>
      </c>
      <c r="K840" s="749" t="s">
        <v>1716</v>
      </c>
      <c r="L840" s="752">
        <v>46.04999999999999</v>
      </c>
      <c r="M840" s="752">
        <v>1</v>
      </c>
      <c r="N840" s="753">
        <v>46.04999999999999</v>
      </c>
    </row>
    <row r="841" spans="1:14" ht="14.45" customHeight="1" x14ac:dyDescent="0.2">
      <c r="A841" s="747" t="s">
        <v>567</v>
      </c>
      <c r="B841" s="748" t="s">
        <v>568</v>
      </c>
      <c r="C841" s="749" t="s">
        <v>588</v>
      </c>
      <c r="D841" s="750" t="s">
        <v>589</v>
      </c>
      <c r="E841" s="751">
        <v>50113001</v>
      </c>
      <c r="F841" s="750" t="s">
        <v>591</v>
      </c>
      <c r="G841" s="749" t="s">
        <v>592</v>
      </c>
      <c r="H841" s="749">
        <v>102479</v>
      </c>
      <c r="I841" s="749">
        <v>2479</v>
      </c>
      <c r="J841" s="749" t="s">
        <v>822</v>
      </c>
      <c r="K841" s="749" t="s">
        <v>823</v>
      </c>
      <c r="L841" s="752">
        <v>65.650000000000006</v>
      </c>
      <c r="M841" s="752">
        <v>2</v>
      </c>
      <c r="N841" s="753">
        <v>131.30000000000001</v>
      </c>
    </row>
    <row r="842" spans="1:14" ht="14.45" customHeight="1" x14ac:dyDescent="0.2">
      <c r="A842" s="747" t="s">
        <v>567</v>
      </c>
      <c r="B842" s="748" t="s">
        <v>568</v>
      </c>
      <c r="C842" s="749" t="s">
        <v>588</v>
      </c>
      <c r="D842" s="750" t="s">
        <v>589</v>
      </c>
      <c r="E842" s="751">
        <v>50113001</v>
      </c>
      <c r="F842" s="750" t="s">
        <v>591</v>
      </c>
      <c r="G842" s="749" t="s">
        <v>592</v>
      </c>
      <c r="H842" s="749">
        <v>104071</v>
      </c>
      <c r="I842" s="749">
        <v>4071</v>
      </c>
      <c r="J842" s="749" t="s">
        <v>822</v>
      </c>
      <c r="K842" s="749" t="s">
        <v>824</v>
      </c>
      <c r="L842" s="752">
        <v>152.96999999999997</v>
      </c>
      <c r="M842" s="752">
        <v>1</v>
      </c>
      <c r="N842" s="753">
        <v>152.96999999999997</v>
      </c>
    </row>
    <row r="843" spans="1:14" ht="14.45" customHeight="1" x14ac:dyDescent="0.2">
      <c r="A843" s="747" t="s">
        <v>567</v>
      </c>
      <c r="B843" s="748" t="s">
        <v>568</v>
      </c>
      <c r="C843" s="749" t="s">
        <v>588</v>
      </c>
      <c r="D843" s="750" t="s">
        <v>589</v>
      </c>
      <c r="E843" s="751">
        <v>50113001</v>
      </c>
      <c r="F843" s="750" t="s">
        <v>591</v>
      </c>
      <c r="G843" s="749" t="s">
        <v>592</v>
      </c>
      <c r="H843" s="749">
        <v>175289</v>
      </c>
      <c r="I843" s="749">
        <v>75289</v>
      </c>
      <c r="J843" s="749" t="s">
        <v>1843</v>
      </c>
      <c r="K843" s="749" t="s">
        <v>1844</v>
      </c>
      <c r="L843" s="752">
        <v>114.86000000000003</v>
      </c>
      <c r="M843" s="752">
        <v>1</v>
      </c>
      <c r="N843" s="753">
        <v>114.86000000000003</v>
      </c>
    </row>
    <row r="844" spans="1:14" ht="14.45" customHeight="1" x14ac:dyDescent="0.2">
      <c r="A844" s="747" t="s">
        <v>567</v>
      </c>
      <c r="B844" s="748" t="s">
        <v>568</v>
      </c>
      <c r="C844" s="749" t="s">
        <v>588</v>
      </c>
      <c r="D844" s="750" t="s">
        <v>589</v>
      </c>
      <c r="E844" s="751">
        <v>50113001</v>
      </c>
      <c r="F844" s="750" t="s">
        <v>591</v>
      </c>
      <c r="G844" s="749" t="s">
        <v>592</v>
      </c>
      <c r="H844" s="749">
        <v>191587</v>
      </c>
      <c r="I844" s="749">
        <v>91587</v>
      </c>
      <c r="J844" s="749" t="s">
        <v>1843</v>
      </c>
      <c r="K844" s="749" t="s">
        <v>1845</v>
      </c>
      <c r="L844" s="752">
        <v>66.152500000000003</v>
      </c>
      <c r="M844" s="752">
        <v>8</v>
      </c>
      <c r="N844" s="753">
        <v>529.22</v>
      </c>
    </row>
    <row r="845" spans="1:14" ht="14.45" customHeight="1" x14ac:dyDescent="0.2">
      <c r="A845" s="747" t="s">
        <v>567</v>
      </c>
      <c r="B845" s="748" t="s">
        <v>568</v>
      </c>
      <c r="C845" s="749" t="s">
        <v>588</v>
      </c>
      <c r="D845" s="750" t="s">
        <v>589</v>
      </c>
      <c r="E845" s="751">
        <v>50113001</v>
      </c>
      <c r="F845" s="750" t="s">
        <v>591</v>
      </c>
      <c r="G845" s="749" t="s">
        <v>592</v>
      </c>
      <c r="H845" s="749">
        <v>157542</v>
      </c>
      <c r="I845" s="749">
        <v>57542</v>
      </c>
      <c r="J845" s="749" t="s">
        <v>1846</v>
      </c>
      <c r="K845" s="749" t="s">
        <v>1847</v>
      </c>
      <c r="L845" s="752">
        <v>69.679999999999978</v>
      </c>
      <c r="M845" s="752">
        <v>2</v>
      </c>
      <c r="N845" s="753">
        <v>139.35999999999996</v>
      </c>
    </row>
    <row r="846" spans="1:14" ht="14.45" customHeight="1" x14ac:dyDescent="0.2">
      <c r="A846" s="747" t="s">
        <v>567</v>
      </c>
      <c r="B846" s="748" t="s">
        <v>568</v>
      </c>
      <c r="C846" s="749" t="s">
        <v>588</v>
      </c>
      <c r="D846" s="750" t="s">
        <v>589</v>
      </c>
      <c r="E846" s="751">
        <v>50113001</v>
      </c>
      <c r="F846" s="750" t="s">
        <v>591</v>
      </c>
      <c r="G846" s="749" t="s">
        <v>592</v>
      </c>
      <c r="H846" s="749">
        <v>58880</v>
      </c>
      <c r="I846" s="749">
        <v>58880</v>
      </c>
      <c r="J846" s="749" t="s">
        <v>825</v>
      </c>
      <c r="K846" s="749" t="s">
        <v>826</v>
      </c>
      <c r="L846" s="752">
        <v>105.23000000000005</v>
      </c>
      <c r="M846" s="752">
        <v>5</v>
      </c>
      <c r="N846" s="753">
        <v>526.1500000000002</v>
      </c>
    </row>
    <row r="847" spans="1:14" ht="14.45" customHeight="1" x14ac:dyDescent="0.2">
      <c r="A847" s="747" t="s">
        <v>567</v>
      </c>
      <c r="B847" s="748" t="s">
        <v>568</v>
      </c>
      <c r="C847" s="749" t="s">
        <v>588</v>
      </c>
      <c r="D847" s="750" t="s">
        <v>589</v>
      </c>
      <c r="E847" s="751">
        <v>50113001</v>
      </c>
      <c r="F847" s="750" t="s">
        <v>591</v>
      </c>
      <c r="G847" s="749" t="s">
        <v>592</v>
      </c>
      <c r="H847" s="749">
        <v>154539</v>
      </c>
      <c r="I847" s="749">
        <v>54539</v>
      </c>
      <c r="J847" s="749" t="s">
        <v>827</v>
      </c>
      <c r="K847" s="749" t="s">
        <v>828</v>
      </c>
      <c r="L847" s="752">
        <v>60.209999999999994</v>
      </c>
      <c r="M847" s="752">
        <v>5</v>
      </c>
      <c r="N847" s="753">
        <v>301.04999999999995</v>
      </c>
    </row>
    <row r="848" spans="1:14" ht="14.45" customHeight="1" x14ac:dyDescent="0.2">
      <c r="A848" s="747" t="s">
        <v>567</v>
      </c>
      <c r="B848" s="748" t="s">
        <v>568</v>
      </c>
      <c r="C848" s="749" t="s">
        <v>588</v>
      </c>
      <c r="D848" s="750" t="s">
        <v>589</v>
      </c>
      <c r="E848" s="751">
        <v>50113001</v>
      </c>
      <c r="F848" s="750" t="s">
        <v>591</v>
      </c>
      <c r="G848" s="749" t="s">
        <v>599</v>
      </c>
      <c r="H848" s="749">
        <v>231007</v>
      </c>
      <c r="I848" s="749">
        <v>231007</v>
      </c>
      <c r="J848" s="749" t="s">
        <v>1848</v>
      </c>
      <c r="K848" s="749" t="s">
        <v>1849</v>
      </c>
      <c r="L848" s="752">
        <v>197.39999999999998</v>
      </c>
      <c r="M848" s="752">
        <v>4</v>
      </c>
      <c r="N848" s="753">
        <v>789.59999999999991</v>
      </c>
    </row>
    <row r="849" spans="1:14" ht="14.45" customHeight="1" x14ac:dyDescent="0.2">
      <c r="A849" s="747" t="s">
        <v>567</v>
      </c>
      <c r="B849" s="748" t="s">
        <v>568</v>
      </c>
      <c r="C849" s="749" t="s">
        <v>588</v>
      </c>
      <c r="D849" s="750" t="s">
        <v>589</v>
      </c>
      <c r="E849" s="751">
        <v>50113001</v>
      </c>
      <c r="F849" s="750" t="s">
        <v>591</v>
      </c>
      <c r="G849" s="749" t="s">
        <v>569</v>
      </c>
      <c r="H849" s="749">
        <v>142136</v>
      </c>
      <c r="I849" s="749">
        <v>142136</v>
      </c>
      <c r="J849" s="749" t="s">
        <v>1850</v>
      </c>
      <c r="K849" s="749" t="s">
        <v>720</v>
      </c>
      <c r="L849" s="752">
        <v>404.83</v>
      </c>
      <c r="M849" s="752">
        <v>1</v>
      </c>
      <c r="N849" s="753">
        <v>404.83</v>
      </c>
    </row>
    <row r="850" spans="1:14" ht="14.45" customHeight="1" x14ac:dyDescent="0.2">
      <c r="A850" s="747" t="s">
        <v>567</v>
      </c>
      <c r="B850" s="748" t="s">
        <v>568</v>
      </c>
      <c r="C850" s="749" t="s">
        <v>588</v>
      </c>
      <c r="D850" s="750" t="s">
        <v>589</v>
      </c>
      <c r="E850" s="751">
        <v>50113001</v>
      </c>
      <c r="F850" s="750" t="s">
        <v>591</v>
      </c>
      <c r="G850" s="749" t="s">
        <v>569</v>
      </c>
      <c r="H850" s="749">
        <v>142150</v>
      </c>
      <c r="I850" s="749">
        <v>142150</v>
      </c>
      <c r="J850" s="749" t="s">
        <v>831</v>
      </c>
      <c r="K850" s="749" t="s">
        <v>832</v>
      </c>
      <c r="L850" s="752">
        <v>197.58</v>
      </c>
      <c r="M850" s="752">
        <v>2</v>
      </c>
      <c r="N850" s="753">
        <v>395.16</v>
      </c>
    </row>
    <row r="851" spans="1:14" ht="14.45" customHeight="1" x14ac:dyDescent="0.2">
      <c r="A851" s="747" t="s">
        <v>567</v>
      </c>
      <c r="B851" s="748" t="s">
        <v>568</v>
      </c>
      <c r="C851" s="749" t="s">
        <v>588</v>
      </c>
      <c r="D851" s="750" t="s">
        <v>589</v>
      </c>
      <c r="E851" s="751">
        <v>50113001</v>
      </c>
      <c r="F851" s="750" t="s">
        <v>591</v>
      </c>
      <c r="G851" s="749" t="s">
        <v>592</v>
      </c>
      <c r="H851" s="749">
        <v>101328</v>
      </c>
      <c r="I851" s="749">
        <v>1328</v>
      </c>
      <c r="J851" s="749" t="s">
        <v>833</v>
      </c>
      <c r="K851" s="749" t="s">
        <v>834</v>
      </c>
      <c r="L851" s="752">
        <v>126.55833333333332</v>
      </c>
      <c r="M851" s="752">
        <v>6</v>
      </c>
      <c r="N851" s="753">
        <v>759.34999999999991</v>
      </c>
    </row>
    <row r="852" spans="1:14" ht="14.45" customHeight="1" x14ac:dyDescent="0.2">
      <c r="A852" s="747" t="s">
        <v>567</v>
      </c>
      <c r="B852" s="748" t="s">
        <v>568</v>
      </c>
      <c r="C852" s="749" t="s">
        <v>588</v>
      </c>
      <c r="D852" s="750" t="s">
        <v>589</v>
      </c>
      <c r="E852" s="751">
        <v>50113001</v>
      </c>
      <c r="F852" s="750" t="s">
        <v>591</v>
      </c>
      <c r="G852" s="749" t="s">
        <v>592</v>
      </c>
      <c r="H852" s="749">
        <v>179333</v>
      </c>
      <c r="I852" s="749">
        <v>179333</v>
      </c>
      <c r="J852" s="749" t="s">
        <v>835</v>
      </c>
      <c r="K852" s="749" t="s">
        <v>737</v>
      </c>
      <c r="L852" s="752">
        <v>224.80666666666664</v>
      </c>
      <c r="M852" s="752">
        <v>3</v>
      </c>
      <c r="N852" s="753">
        <v>674.42</v>
      </c>
    </row>
    <row r="853" spans="1:14" ht="14.45" customHeight="1" x14ac:dyDescent="0.2">
      <c r="A853" s="747" t="s">
        <v>567</v>
      </c>
      <c r="B853" s="748" t="s">
        <v>568</v>
      </c>
      <c r="C853" s="749" t="s">
        <v>588</v>
      </c>
      <c r="D853" s="750" t="s">
        <v>589</v>
      </c>
      <c r="E853" s="751">
        <v>50113001</v>
      </c>
      <c r="F853" s="750" t="s">
        <v>591</v>
      </c>
      <c r="G853" s="749" t="s">
        <v>592</v>
      </c>
      <c r="H853" s="749">
        <v>179327</v>
      </c>
      <c r="I853" s="749">
        <v>179327</v>
      </c>
      <c r="J853" s="749" t="s">
        <v>835</v>
      </c>
      <c r="K853" s="749" t="s">
        <v>836</v>
      </c>
      <c r="L853" s="752">
        <v>74.40000000000002</v>
      </c>
      <c r="M853" s="752">
        <v>3</v>
      </c>
      <c r="N853" s="753">
        <v>223.20000000000005</v>
      </c>
    </row>
    <row r="854" spans="1:14" ht="14.45" customHeight="1" x14ac:dyDescent="0.2">
      <c r="A854" s="747" t="s">
        <v>567</v>
      </c>
      <c r="B854" s="748" t="s">
        <v>568</v>
      </c>
      <c r="C854" s="749" t="s">
        <v>588</v>
      </c>
      <c r="D854" s="750" t="s">
        <v>589</v>
      </c>
      <c r="E854" s="751">
        <v>50113001</v>
      </c>
      <c r="F854" s="750" t="s">
        <v>591</v>
      </c>
      <c r="G854" s="749" t="s">
        <v>592</v>
      </c>
      <c r="H854" s="749">
        <v>185656</v>
      </c>
      <c r="I854" s="749">
        <v>85656</v>
      </c>
      <c r="J854" s="749" t="s">
        <v>1851</v>
      </c>
      <c r="K854" s="749" t="s">
        <v>1852</v>
      </c>
      <c r="L854" s="752">
        <v>69.919999999999987</v>
      </c>
      <c r="M854" s="752">
        <v>1</v>
      </c>
      <c r="N854" s="753">
        <v>69.919999999999987</v>
      </c>
    </row>
    <row r="855" spans="1:14" ht="14.45" customHeight="1" x14ac:dyDescent="0.2">
      <c r="A855" s="747" t="s">
        <v>567</v>
      </c>
      <c r="B855" s="748" t="s">
        <v>568</v>
      </c>
      <c r="C855" s="749" t="s">
        <v>588</v>
      </c>
      <c r="D855" s="750" t="s">
        <v>589</v>
      </c>
      <c r="E855" s="751">
        <v>50113001</v>
      </c>
      <c r="F855" s="750" t="s">
        <v>591</v>
      </c>
      <c r="G855" s="749" t="s">
        <v>592</v>
      </c>
      <c r="H855" s="749">
        <v>145988</v>
      </c>
      <c r="I855" s="749">
        <v>145988</v>
      </c>
      <c r="J855" s="749" t="s">
        <v>840</v>
      </c>
      <c r="K855" s="749" t="s">
        <v>841</v>
      </c>
      <c r="L855" s="752">
        <v>1339.0899999999997</v>
      </c>
      <c r="M855" s="752">
        <v>2</v>
      </c>
      <c r="N855" s="753">
        <v>2678.1799999999994</v>
      </c>
    </row>
    <row r="856" spans="1:14" ht="14.45" customHeight="1" x14ac:dyDescent="0.2">
      <c r="A856" s="747" t="s">
        <v>567</v>
      </c>
      <c r="B856" s="748" t="s">
        <v>568</v>
      </c>
      <c r="C856" s="749" t="s">
        <v>588</v>
      </c>
      <c r="D856" s="750" t="s">
        <v>589</v>
      </c>
      <c r="E856" s="751">
        <v>50113001</v>
      </c>
      <c r="F856" s="750" t="s">
        <v>591</v>
      </c>
      <c r="G856" s="749" t="s">
        <v>592</v>
      </c>
      <c r="H856" s="749">
        <v>226523</v>
      </c>
      <c r="I856" s="749">
        <v>226523</v>
      </c>
      <c r="J856" s="749" t="s">
        <v>842</v>
      </c>
      <c r="K856" s="749" t="s">
        <v>844</v>
      </c>
      <c r="L856" s="752">
        <v>51.959999999999994</v>
      </c>
      <c r="M856" s="752">
        <v>2</v>
      </c>
      <c r="N856" s="753">
        <v>103.91999999999999</v>
      </c>
    </row>
    <row r="857" spans="1:14" ht="14.45" customHeight="1" x14ac:dyDescent="0.2">
      <c r="A857" s="747" t="s">
        <v>567</v>
      </c>
      <c r="B857" s="748" t="s">
        <v>568</v>
      </c>
      <c r="C857" s="749" t="s">
        <v>588</v>
      </c>
      <c r="D857" s="750" t="s">
        <v>589</v>
      </c>
      <c r="E857" s="751">
        <v>50113001</v>
      </c>
      <c r="F857" s="750" t="s">
        <v>591</v>
      </c>
      <c r="G857" s="749" t="s">
        <v>592</v>
      </c>
      <c r="H857" s="749">
        <v>226525</v>
      </c>
      <c r="I857" s="749">
        <v>226525</v>
      </c>
      <c r="J857" s="749" t="s">
        <v>842</v>
      </c>
      <c r="K857" s="749" t="s">
        <v>843</v>
      </c>
      <c r="L857" s="752">
        <v>72.161153846153852</v>
      </c>
      <c r="M857" s="752">
        <v>26</v>
      </c>
      <c r="N857" s="753">
        <v>1876.19</v>
      </c>
    </row>
    <row r="858" spans="1:14" ht="14.45" customHeight="1" x14ac:dyDescent="0.2">
      <c r="A858" s="747" t="s">
        <v>567</v>
      </c>
      <c r="B858" s="748" t="s">
        <v>568</v>
      </c>
      <c r="C858" s="749" t="s">
        <v>588</v>
      </c>
      <c r="D858" s="750" t="s">
        <v>589</v>
      </c>
      <c r="E858" s="751">
        <v>50113001</v>
      </c>
      <c r="F858" s="750" t="s">
        <v>591</v>
      </c>
      <c r="G858" s="749" t="s">
        <v>599</v>
      </c>
      <c r="H858" s="749">
        <v>111955</v>
      </c>
      <c r="I858" s="749">
        <v>11955</v>
      </c>
      <c r="J858" s="749" t="s">
        <v>845</v>
      </c>
      <c r="K858" s="749" t="s">
        <v>846</v>
      </c>
      <c r="L858" s="752">
        <v>173.32666666666668</v>
      </c>
      <c r="M858" s="752">
        <v>6</v>
      </c>
      <c r="N858" s="753">
        <v>1039.96</v>
      </c>
    </row>
    <row r="859" spans="1:14" ht="14.45" customHeight="1" x14ac:dyDescent="0.2">
      <c r="A859" s="747" t="s">
        <v>567</v>
      </c>
      <c r="B859" s="748" t="s">
        <v>568</v>
      </c>
      <c r="C859" s="749" t="s">
        <v>588</v>
      </c>
      <c r="D859" s="750" t="s">
        <v>589</v>
      </c>
      <c r="E859" s="751">
        <v>50113001</v>
      </c>
      <c r="F859" s="750" t="s">
        <v>591</v>
      </c>
      <c r="G859" s="749" t="s">
        <v>599</v>
      </c>
      <c r="H859" s="749">
        <v>159448</v>
      </c>
      <c r="I859" s="749">
        <v>59448</v>
      </c>
      <c r="J859" s="749" t="s">
        <v>847</v>
      </c>
      <c r="K859" s="749" t="s">
        <v>848</v>
      </c>
      <c r="L859" s="752">
        <v>368.80909090909086</v>
      </c>
      <c r="M859" s="752">
        <v>11</v>
      </c>
      <c r="N859" s="753">
        <v>4056.8999999999996</v>
      </c>
    </row>
    <row r="860" spans="1:14" ht="14.45" customHeight="1" x14ac:dyDescent="0.2">
      <c r="A860" s="747" t="s">
        <v>567</v>
      </c>
      <c r="B860" s="748" t="s">
        <v>568</v>
      </c>
      <c r="C860" s="749" t="s">
        <v>588</v>
      </c>
      <c r="D860" s="750" t="s">
        <v>589</v>
      </c>
      <c r="E860" s="751">
        <v>50113001</v>
      </c>
      <c r="F860" s="750" t="s">
        <v>591</v>
      </c>
      <c r="G860" s="749" t="s">
        <v>599</v>
      </c>
      <c r="H860" s="749">
        <v>159449</v>
      </c>
      <c r="I860" s="749">
        <v>59449</v>
      </c>
      <c r="J860" s="749" t="s">
        <v>849</v>
      </c>
      <c r="K860" s="749" t="s">
        <v>850</v>
      </c>
      <c r="L860" s="752">
        <v>774.26599999999985</v>
      </c>
      <c r="M860" s="752">
        <v>10</v>
      </c>
      <c r="N860" s="753">
        <v>7742.6599999999989</v>
      </c>
    </row>
    <row r="861" spans="1:14" ht="14.45" customHeight="1" x14ac:dyDescent="0.2">
      <c r="A861" s="747" t="s">
        <v>567</v>
      </c>
      <c r="B861" s="748" t="s">
        <v>568</v>
      </c>
      <c r="C861" s="749" t="s">
        <v>588</v>
      </c>
      <c r="D861" s="750" t="s">
        <v>589</v>
      </c>
      <c r="E861" s="751">
        <v>50113001</v>
      </c>
      <c r="F861" s="750" t="s">
        <v>591</v>
      </c>
      <c r="G861" s="749" t="s">
        <v>592</v>
      </c>
      <c r="H861" s="749">
        <v>905098</v>
      </c>
      <c r="I861" s="749">
        <v>23989</v>
      </c>
      <c r="J861" s="749" t="s">
        <v>854</v>
      </c>
      <c r="K861" s="749" t="s">
        <v>569</v>
      </c>
      <c r="L861" s="752">
        <v>398.86045543995971</v>
      </c>
      <c r="M861" s="752">
        <v>3</v>
      </c>
      <c r="N861" s="753">
        <v>1196.5813663198792</v>
      </c>
    </row>
    <row r="862" spans="1:14" ht="14.45" customHeight="1" x14ac:dyDescent="0.2">
      <c r="A862" s="747" t="s">
        <v>567</v>
      </c>
      <c r="B862" s="748" t="s">
        <v>568</v>
      </c>
      <c r="C862" s="749" t="s">
        <v>588</v>
      </c>
      <c r="D862" s="750" t="s">
        <v>589</v>
      </c>
      <c r="E862" s="751">
        <v>50113001</v>
      </c>
      <c r="F862" s="750" t="s">
        <v>591</v>
      </c>
      <c r="G862" s="749" t="s">
        <v>592</v>
      </c>
      <c r="H862" s="749">
        <v>846873</v>
      </c>
      <c r="I862" s="749">
        <v>0</v>
      </c>
      <c r="J862" s="749" t="s">
        <v>855</v>
      </c>
      <c r="K862" s="749" t="s">
        <v>569</v>
      </c>
      <c r="L862" s="752">
        <v>235.54417115170006</v>
      </c>
      <c r="M862" s="752">
        <v>4</v>
      </c>
      <c r="N862" s="753">
        <v>942.17668460680022</v>
      </c>
    </row>
    <row r="863" spans="1:14" ht="14.45" customHeight="1" x14ac:dyDescent="0.2">
      <c r="A863" s="747" t="s">
        <v>567</v>
      </c>
      <c r="B863" s="748" t="s">
        <v>568</v>
      </c>
      <c r="C863" s="749" t="s">
        <v>588</v>
      </c>
      <c r="D863" s="750" t="s">
        <v>589</v>
      </c>
      <c r="E863" s="751">
        <v>50113001</v>
      </c>
      <c r="F863" s="750" t="s">
        <v>591</v>
      </c>
      <c r="G863" s="749" t="s">
        <v>592</v>
      </c>
      <c r="H863" s="749">
        <v>900240</v>
      </c>
      <c r="I863" s="749">
        <v>0</v>
      </c>
      <c r="J863" s="749" t="s">
        <v>856</v>
      </c>
      <c r="K863" s="749" t="s">
        <v>569</v>
      </c>
      <c r="L863" s="752">
        <v>67.760006527978362</v>
      </c>
      <c r="M863" s="752">
        <v>10</v>
      </c>
      <c r="N863" s="753">
        <v>677.60006527978362</v>
      </c>
    </row>
    <row r="864" spans="1:14" ht="14.45" customHeight="1" x14ac:dyDescent="0.2">
      <c r="A864" s="747" t="s">
        <v>567</v>
      </c>
      <c r="B864" s="748" t="s">
        <v>568</v>
      </c>
      <c r="C864" s="749" t="s">
        <v>588</v>
      </c>
      <c r="D864" s="750" t="s">
        <v>589</v>
      </c>
      <c r="E864" s="751">
        <v>50113001</v>
      </c>
      <c r="F864" s="750" t="s">
        <v>591</v>
      </c>
      <c r="G864" s="749" t="s">
        <v>592</v>
      </c>
      <c r="H864" s="749">
        <v>126502</v>
      </c>
      <c r="I864" s="749">
        <v>26502</v>
      </c>
      <c r="J864" s="749" t="s">
        <v>857</v>
      </c>
      <c r="K864" s="749" t="s">
        <v>858</v>
      </c>
      <c r="L864" s="752">
        <v>723.45249999999999</v>
      </c>
      <c r="M864" s="752">
        <v>4</v>
      </c>
      <c r="N864" s="753">
        <v>2893.81</v>
      </c>
    </row>
    <row r="865" spans="1:14" ht="14.45" customHeight="1" x14ac:dyDescent="0.2">
      <c r="A865" s="747" t="s">
        <v>567</v>
      </c>
      <c r="B865" s="748" t="s">
        <v>568</v>
      </c>
      <c r="C865" s="749" t="s">
        <v>588</v>
      </c>
      <c r="D865" s="750" t="s">
        <v>589</v>
      </c>
      <c r="E865" s="751">
        <v>50113001</v>
      </c>
      <c r="F865" s="750" t="s">
        <v>591</v>
      </c>
      <c r="G865" s="749" t="s">
        <v>592</v>
      </c>
      <c r="H865" s="749">
        <v>29475</v>
      </c>
      <c r="I865" s="749">
        <v>29475</v>
      </c>
      <c r="J865" s="749" t="s">
        <v>859</v>
      </c>
      <c r="K865" s="749" t="s">
        <v>1853</v>
      </c>
      <c r="L865" s="752">
        <v>3686.46</v>
      </c>
      <c r="M865" s="752">
        <v>1</v>
      </c>
      <c r="N865" s="753">
        <v>3686.46</v>
      </c>
    </row>
    <row r="866" spans="1:14" ht="14.45" customHeight="1" x14ac:dyDescent="0.2">
      <c r="A866" s="747" t="s">
        <v>567</v>
      </c>
      <c r="B866" s="748" t="s">
        <v>568</v>
      </c>
      <c r="C866" s="749" t="s">
        <v>588</v>
      </c>
      <c r="D866" s="750" t="s">
        <v>589</v>
      </c>
      <c r="E866" s="751">
        <v>50113001</v>
      </c>
      <c r="F866" s="750" t="s">
        <v>591</v>
      </c>
      <c r="G866" s="749" t="s">
        <v>592</v>
      </c>
      <c r="H866" s="749">
        <v>29468</v>
      </c>
      <c r="I866" s="749">
        <v>29468</v>
      </c>
      <c r="J866" s="749" t="s">
        <v>859</v>
      </c>
      <c r="K866" s="749" t="s">
        <v>860</v>
      </c>
      <c r="L866" s="752">
        <v>879.14499999999998</v>
      </c>
      <c r="M866" s="752">
        <v>4</v>
      </c>
      <c r="N866" s="753">
        <v>3516.58</v>
      </c>
    </row>
    <row r="867" spans="1:14" ht="14.45" customHeight="1" x14ac:dyDescent="0.2">
      <c r="A867" s="747" t="s">
        <v>567</v>
      </c>
      <c r="B867" s="748" t="s">
        <v>568</v>
      </c>
      <c r="C867" s="749" t="s">
        <v>588</v>
      </c>
      <c r="D867" s="750" t="s">
        <v>589</v>
      </c>
      <c r="E867" s="751">
        <v>50113001</v>
      </c>
      <c r="F867" s="750" t="s">
        <v>591</v>
      </c>
      <c r="G867" s="749" t="s">
        <v>592</v>
      </c>
      <c r="H867" s="749">
        <v>215476</v>
      </c>
      <c r="I867" s="749">
        <v>215476</v>
      </c>
      <c r="J867" s="749" t="s">
        <v>861</v>
      </c>
      <c r="K867" s="749" t="s">
        <v>862</v>
      </c>
      <c r="L867" s="752">
        <v>123.10999999999996</v>
      </c>
      <c r="M867" s="752">
        <v>2</v>
      </c>
      <c r="N867" s="753">
        <v>246.21999999999991</v>
      </c>
    </row>
    <row r="868" spans="1:14" ht="14.45" customHeight="1" x14ac:dyDescent="0.2">
      <c r="A868" s="747" t="s">
        <v>567</v>
      </c>
      <c r="B868" s="748" t="s">
        <v>568</v>
      </c>
      <c r="C868" s="749" t="s">
        <v>588</v>
      </c>
      <c r="D868" s="750" t="s">
        <v>589</v>
      </c>
      <c r="E868" s="751">
        <v>50113001</v>
      </c>
      <c r="F868" s="750" t="s">
        <v>591</v>
      </c>
      <c r="G868" s="749" t="s">
        <v>592</v>
      </c>
      <c r="H868" s="749">
        <v>183272</v>
      </c>
      <c r="I868" s="749">
        <v>215478</v>
      </c>
      <c r="J868" s="749" t="s">
        <v>1854</v>
      </c>
      <c r="K868" s="749" t="s">
        <v>1855</v>
      </c>
      <c r="L868" s="752">
        <v>319.97000000000003</v>
      </c>
      <c r="M868" s="752">
        <v>2</v>
      </c>
      <c r="N868" s="753">
        <v>639.94000000000005</v>
      </c>
    </row>
    <row r="869" spans="1:14" ht="14.45" customHeight="1" x14ac:dyDescent="0.2">
      <c r="A869" s="747" t="s">
        <v>567</v>
      </c>
      <c r="B869" s="748" t="s">
        <v>568</v>
      </c>
      <c r="C869" s="749" t="s">
        <v>588</v>
      </c>
      <c r="D869" s="750" t="s">
        <v>589</v>
      </c>
      <c r="E869" s="751">
        <v>50113001</v>
      </c>
      <c r="F869" s="750" t="s">
        <v>591</v>
      </c>
      <c r="G869" s="749" t="s">
        <v>599</v>
      </c>
      <c r="H869" s="749">
        <v>134508</v>
      </c>
      <c r="I869" s="749">
        <v>134508</v>
      </c>
      <c r="J869" s="749" t="s">
        <v>865</v>
      </c>
      <c r="K869" s="749" t="s">
        <v>1856</v>
      </c>
      <c r="L869" s="752">
        <v>176.45666666666668</v>
      </c>
      <c r="M869" s="752">
        <v>6</v>
      </c>
      <c r="N869" s="753">
        <v>1058.74</v>
      </c>
    </row>
    <row r="870" spans="1:14" ht="14.45" customHeight="1" x14ac:dyDescent="0.2">
      <c r="A870" s="747" t="s">
        <v>567</v>
      </c>
      <c r="B870" s="748" t="s">
        <v>568</v>
      </c>
      <c r="C870" s="749" t="s">
        <v>588</v>
      </c>
      <c r="D870" s="750" t="s">
        <v>589</v>
      </c>
      <c r="E870" s="751">
        <v>50113001</v>
      </c>
      <c r="F870" s="750" t="s">
        <v>591</v>
      </c>
      <c r="G870" s="749" t="s">
        <v>599</v>
      </c>
      <c r="H870" s="749">
        <v>134505</v>
      </c>
      <c r="I870" s="749">
        <v>134505</v>
      </c>
      <c r="J870" s="749" t="s">
        <v>865</v>
      </c>
      <c r="K870" s="749" t="s">
        <v>866</v>
      </c>
      <c r="L870" s="752">
        <v>100.58</v>
      </c>
      <c r="M870" s="752">
        <v>2</v>
      </c>
      <c r="N870" s="753">
        <v>201.16</v>
      </c>
    </row>
    <row r="871" spans="1:14" ht="14.45" customHeight="1" x14ac:dyDescent="0.2">
      <c r="A871" s="747" t="s">
        <v>567</v>
      </c>
      <c r="B871" s="748" t="s">
        <v>568</v>
      </c>
      <c r="C871" s="749" t="s">
        <v>588</v>
      </c>
      <c r="D871" s="750" t="s">
        <v>589</v>
      </c>
      <c r="E871" s="751">
        <v>50113001</v>
      </c>
      <c r="F871" s="750" t="s">
        <v>591</v>
      </c>
      <c r="G871" s="749" t="s">
        <v>599</v>
      </c>
      <c r="H871" s="749">
        <v>168328</v>
      </c>
      <c r="I871" s="749">
        <v>168328</v>
      </c>
      <c r="J871" s="749" t="s">
        <v>867</v>
      </c>
      <c r="K871" s="749" t="s">
        <v>868</v>
      </c>
      <c r="L871" s="752">
        <v>1268.1757142857143</v>
      </c>
      <c r="M871" s="752">
        <v>7</v>
      </c>
      <c r="N871" s="753">
        <v>8877.23</v>
      </c>
    </row>
    <row r="872" spans="1:14" ht="14.45" customHeight="1" x14ac:dyDescent="0.2">
      <c r="A872" s="747" t="s">
        <v>567</v>
      </c>
      <c r="B872" s="748" t="s">
        <v>568</v>
      </c>
      <c r="C872" s="749" t="s">
        <v>588</v>
      </c>
      <c r="D872" s="750" t="s">
        <v>589</v>
      </c>
      <c r="E872" s="751">
        <v>50113001</v>
      </c>
      <c r="F872" s="750" t="s">
        <v>591</v>
      </c>
      <c r="G872" s="749" t="s">
        <v>599</v>
      </c>
      <c r="H872" s="749">
        <v>168326</v>
      </c>
      <c r="I872" s="749">
        <v>168326</v>
      </c>
      <c r="J872" s="749" t="s">
        <v>869</v>
      </c>
      <c r="K872" s="749" t="s">
        <v>870</v>
      </c>
      <c r="L872" s="752">
        <v>379.38264253096304</v>
      </c>
      <c r="M872" s="752">
        <v>7</v>
      </c>
      <c r="N872" s="753">
        <v>2655.6784977167413</v>
      </c>
    </row>
    <row r="873" spans="1:14" ht="14.45" customHeight="1" x14ac:dyDescent="0.2">
      <c r="A873" s="747" t="s">
        <v>567</v>
      </c>
      <c r="B873" s="748" t="s">
        <v>568</v>
      </c>
      <c r="C873" s="749" t="s">
        <v>588</v>
      </c>
      <c r="D873" s="750" t="s">
        <v>589</v>
      </c>
      <c r="E873" s="751">
        <v>50113001</v>
      </c>
      <c r="F873" s="750" t="s">
        <v>591</v>
      </c>
      <c r="G873" s="749" t="s">
        <v>599</v>
      </c>
      <c r="H873" s="749">
        <v>193741</v>
      </c>
      <c r="I873" s="749">
        <v>193741</v>
      </c>
      <c r="J873" s="749" t="s">
        <v>869</v>
      </c>
      <c r="K873" s="749" t="s">
        <v>1857</v>
      </c>
      <c r="L873" s="752">
        <v>2250.08</v>
      </c>
      <c r="M873" s="752">
        <v>2</v>
      </c>
      <c r="N873" s="753">
        <v>4500.16</v>
      </c>
    </row>
    <row r="874" spans="1:14" ht="14.45" customHeight="1" x14ac:dyDescent="0.2">
      <c r="A874" s="747" t="s">
        <v>567</v>
      </c>
      <c r="B874" s="748" t="s">
        <v>568</v>
      </c>
      <c r="C874" s="749" t="s">
        <v>588</v>
      </c>
      <c r="D874" s="750" t="s">
        <v>589</v>
      </c>
      <c r="E874" s="751">
        <v>50113001</v>
      </c>
      <c r="F874" s="750" t="s">
        <v>591</v>
      </c>
      <c r="G874" s="749" t="s">
        <v>599</v>
      </c>
      <c r="H874" s="749">
        <v>193745</v>
      </c>
      <c r="I874" s="749">
        <v>193745</v>
      </c>
      <c r="J874" s="749" t="s">
        <v>1858</v>
      </c>
      <c r="K874" s="749" t="s">
        <v>1859</v>
      </c>
      <c r="L874" s="752">
        <v>1565.6400000000003</v>
      </c>
      <c r="M874" s="752">
        <v>3</v>
      </c>
      <c r="N874" s="753">
        <v>4696.920000000001</v>
      </c>
    </row>
    <row r="875" spans="1:14" ht="14.45" customHeight="1" x14ac:dyDescent="0.2">
      <c r="A875" s="747" t="s">
        <v>567</v>
      </c>
      <c r="B875" s="748" t="s">
        <v>568</v>
      </c>
      <c r="C875" s="749" t="s">
        <v>588</v>
      </c>
      <c r="D875" s="750" t="s">
        <v>589</v>
      </c>
      <c r="E875" s="751">
        <v>50113001</v>
      </c>
      <c r="F875" s="750" t="s">
        <v>591</v>
      </c>
      <c r="G875" s="749" t="s">
        <v>592</v>
      </c>
      <c r="H875" s="749">
        <v>210108</v>
      </c>
      <c r="I875" s="749">
        <v>210108</v>
      </c>
      <c r="J875" s="749" t="s">
        <v>1858</v>
      </c>
      <c r="K875" s="749" t="s">
        <v>1860</v>
      </c>
      <c r="L875" s="752">
        <v>735.00999999999988</v>
      </c>
      <c r="M875" s="752">
        <v>1</v>
      </c>
      <c r="N875" s="753">
        <v>735.00999999999988</v>
      </c>
    </row>
    <row r="876" spans="1:14" ht="14.45" customHeight="1" x14ac:dyDescent="0.2">
      <c r="A876" s="747" t="s">
        <v>567</v>
      </c>
      <c r="B876" s="748" t="s">
        <v>568</v>
      </c>
      <c r="C876" s="749" t="s">
        <v>588</v>
      </c>
      <c r="D876" s="750" t="s">
        <v>589</v>
      </c>
      <c r="E876" s="751">
        <v>50113001</v>
      </c>
      <c r="F876" s="750" t="s">
        <v>591</v>
      </c>
      <c r="G876" s="749" t="s">
        <v>592</v>
      </c>
      <c r="H876" s="749">
        <v>192202</v>
      </c>
      <c r="I876" s="749">
        <v>192202</v>
      </c>
      <c r="J876" s="749" t="s">
        <v>871</v>
      </c>
      <c r="K876" s="749" t="s">
        <v>872</v>
      </c>
      <c r="L876" s="752">
        <v>87.88</v>
      </c>
      <c r="M876" s="752">
        <v>3</v>
      </c>
      <c r="N876" s="753">
        <v>263.64</v>
      </c>
    </row>
    <row r="877" spans="1:14" ht="14.45" customHeight="1" x14ac:dyDescent="0.2">
      <c r="A877" s="747" t="s">
        <v>567</v>
      </c>
      <c r="B877" s="748" t="s">
        <v>568</v>
      </c>
      <c r="C877" s="749" t="s">
        <v>588</v>
      </c>
      <c r="D877" s="750" t="s">
        <v>589</v>
      </c>
      <c r="E877" s="751">
        <v>50113001</v>
      </c>
      <c r="F877" s="750" t="s">
        <v>591</v>
      </c>
      <c r="G877" s="749" t="s">
        <v>592</v>
      </c>
      <c r="H877" s="749">
        <v>239534</v>
      </c>
      <c r="I877" s="749">
        <v>239534</v>
      </c>
      <c r="J877" s="749" t="s">
        <v>873</v>
      </c>
      <c r="K877" s="749" t="s">
        <v>874</v>
      </c>
      <c r="L877" s="752">
        <v>293.88</v>
      </c>
      <c r="M877" s="752">
        <v>3</v>
      </c>
      <c r="N877" s="753">
        <v>881.64</v>
      </c>
    </row>
    <row r="878" spans="1:14" ht="14.45" customHeight="1" x14ac:dyDescent="0.2">
      <c r="A878" s="747" t="s">
        <v>567</v>
      </c>
      <c r="B878" s="748" t="s">
        <v>568</v>
      </c>
      <c r="C878" s="749" t="s">
        <v>588</v>
      </c>
      <c r="D878" s="750" t="s">
        <v>589</v>
      </c>
      <c r="E878" s="751">
        <v>50113001</v>
      </c>
      <c r="F878" s="750" t="s">
        <v>591</v>
      </c>
      <c r="G878" s="749" t="s">
        <v>592</v>
      </c>
      <c r="H878" s="749">
        <v>29031</v>
      </c>
      <c r="I878" s="749">
        <v>29031</v>
      </c>
      <c r="J878" s="749" t="s">
        <v>1861</v>
      </c>
      <c r="K878" s="749" t="s">
        <v>1862</v>
      </c>
      <c r="L878" s="752">
        <v>1277.4499999999998</v>
      </c>
      <c r="M878" s="752">
        <v>1</v>
      </c>
      <c r="N878" s="753">
        <v>1277.4499999999998</v>
      </c>
    </row>
    <row r="879" spans="1:14" ht="14.45" customHeight="1" x14ac:dyDescent="0.2">
      <c r="A879" s="747" t="s">
        <v>567</v>
      </c>
      <c r="B879" s="748" t="s">
        <v>568</v>
      </c>
      <c r="C879" s="749" t="s">
        <v>588</v>
      </c>
      <c r="D879" s="750" t="s">
        <v>589</v>
      </c>
      <c r="E879" s="751">
        <v>50113001</v>
      </c>
      <c r="F879" s="750" t="s">
        <v>591</v>
      </c>
      <c r="G879" s="749" t="s">
        <v>592</v>
      </c>
      <c r="H879" s="749">
        <v>29028</v>
      </c>
      <c r="I879" s="749">
        <v>29028</v>
      </c>
      <c r="J879" s="749" t="s">
        <v>875</v>
      </c>
      <c r="K879" s="749" t="s">
        <v>876</v>
      </c>
      <c r="L879" s="752">
        <v>347.48</v>
      </c>
      <c r="M879" s="752">
        <v>2</v>
      </c>
      <c r="N879" s="753">
        <v>694.96</v>
      </c>
    </row>
    <row r="880" spans="1:14" ht="14.45" customHeight="1" x14ac:dyDescent="0.2">
      <c r="A880" s="747" t="s">
        <v>567</v>
      </c>
      <c r="B880" s="748" t="s">
        <v>568</v>
      </c>
      <c r="C880" s="749" t="s">
        <v>588</v>
      </c>
      <c r="D880" s="750" t="s">
        <v>589</v>
      </c>
      <c r="E880" s="751">
        <v>50113001</v>
      </c>
      <c r="F880" s="750" t="s">
        <v>591</v>
      </c>
      <c r="G880" s="749" t="s">
        <v>592</v>
      </c>
      <c r="H880" s="749">
        <v>229191</v>
      </c>
      <c r="I880" s="749">
        <v>229191</v>
      </c>
      <c r="J880" s="749" t="s">
        <v>877</v>
      </c>
      <c r="K880" s="749" t="s">
        <v>878</v>
      </c>
      <c r="L880" s="752">
        <v>141.37000000000003</v>
      </c>
      <c r="M880" s="752">
        <v>8</v>
      </c>
      <c r="N880" s="753">
        <v>1130.9600000000003</v>
      </c>
    </row>
    <row r="881" spans="1:14" ht="14.45" customHeight="1" x14ac:dyDescent="0.2">
      <c r="A881" s="747" t="s">
        <v>567</v>
      </c>
      <c r="B881" s="748" t="s">
        <v>568</v>
      </c>
      <c r="C881" s="749" t="s">
        <v>588</v>
      </c>
      <c r="D881" s="750" t="s">
        <v>589</v>
      </c>
      <c r="E881" s="751">
        <v>50113001</v>
      </c>
      <c r="F881" s="750" t="s">
        <v>591</v>
      </c>
      <c r="G881" s="749" t="s">
        <v>592</v>
      </c>
      <c r="H881" s="749">
        <v>166015</v>
      </c>
      <c r="I881" s="749">
        <v>66015</v>
      </c>
      <c r="J881" s="749" t="s">
        <v>879</v>
      </c>
      <c r="K881" s="749" t="s">
        <v>880</v>
      </c>
      <c r="L881" s="752">
        <v>83.452500000000001</v>
      </c>
      <c r="M881" s="752">
        <v>16</v>
      </c>
      <c r="N881" s="753">
        <v>1335.24</v>
      </c>
    </row>
    <row r="882" spans="1:14" ht="14.45" customHeight="1" x14ac:dyDescent="0.2">
      <c r="A882" s="747" t="s">
        <v>567</v>
      </c>
      <c r="B882" s="748" t="s">
        <v>568</v>
      </c>
      <c r="C882" s="749" t="s">
        <v>588</v>
      </c>
      <c r="D882" s="750" t="s">
        <v>589</v>
      </c>
      <c r="E882" s="751">
        <v>50113001</v>
      </c>
      <c r="F882" s="750" t="s">
        <v>591</v>
      </c>
      <c r="G882" s="749" t="s">
        <v>592</v>
      </c>
      <c r="H882" s="749">
        <v>197026</v>
      </c>
      <c r="I882" s="749">
        <v>97026</v>
      </c>
      <c r="J882" s="749" t="s">
        <v>881</v>
      </c>
      <c r="K882" s="749" t="s">
        <v>882</v>
      </c>
      <c r="L882" s="752">
        <v>45.11</v>
      </c>
      <c r="M882" s="752">
        <v>4</v>
      </c>
      <c r="N882" s="753">
        <v>180.44</v>
      </c>
    </row>
    <row r="883" spans="1:14" ht="14.45" customHeight="1" x14ac:dyDescent="0.2">
      <c r="A883" s="747" t="s">
        <v>567</v>
      </c>
      <c r="B883" s="748" t="s">
        <v>568</v>
      </c>
      <c r="C883" s="749" t="s">
        <v>588</v>
      </c>
      <c r="D883" s="750" t="s">
        <v>589</v>
      </c>
      <c r="E883" s="751">
        <v>50113001</v>
      </c>
      <c r="F883" s="750" t="s">
        <v>591</v>
      </c>
      <c r="G883" s="749" t="s">
        <v>592</v>
      </c>
      <c r="H883" s="749">
        <v>217079</v>
      </c>
      <c r="I883" s="749">
        <v>217079</v>
      </c>
      <c r="J883" s="749" t="s">
        <v>1863</v>
      </c>
      <c r="K883" s="749" t="s">
        <v>1864</v>
      </c>
      <c r="L883" s="752">
        <v>161.73999999999998</v>
      </c>
      <c r="M883" s="752">
        <v>1</v>
      </c>
      <c r="N883" s="753">
        <v>161.73999999999998</v>
      </c>
    </row>
    <row r="884" spans="1:14" ht="14.45" customHeight="1" x14ac:dyDescent="0.2">
      <c r="A884" s="747" t="s">
        <v>567</v>
      </c>
      <c r="B884" s="748" t="s">
        <v>568</v>
      </c>
      <c r="C884" s="749" t="s">
        <v>588</v>
      </c>
      <c r="D884" s="750" t="s">
        <v>589</v>
      </c>
      <c r="E884" s="751">
        <v>50113001</v>
      </c>
      <c r="F884" s="750" t="s">
        <v>591</v>
      </c>
      <c r="G884" s="749" t="s">
        <v>592</v>
      </c>
      <c r="H884" s="749">
        <v>202796</v>
      </c>
      <c r="I884" s="749">
        <v>202796</v>
      </c>
      <c r="J884" s="749" t="s">
        <v>883</v>
      </c>
      <c r="K884" s="749" t="s">
        <v>884</v>
      </c>
      <c r="L884" s="752">
        <v>316.25000000000006</v>
      </c>
      <c r="M884" s="752">
        <v>1</v>
      </c>
      <c r="N884" s="753">
        <v>316.25000000000006</v>
      </c>
    </row>
    <row r="885" spans="1:14" ht="14.45" customHeight="1" x14ac:dyDescent="0.2">
      <c r="A885" s="747" t="s">
        <v>567</v>
      </c>
      <c r="B885" s="748" t="s">
        <v>568</v>
      </c>
      <c r="C885" s="749" t="s">
        <v>588</v>
      </c>
      <c r="D885" s="750" t="s">
        <v>589</v>
      </c>
      <c r="E885" s="751">
        <v>50113001</v>
      </c>
      <c r="F885" s="750" t="s">
        <v>591</v>
      </c>
      <c r="G885" s="749" t="s">
        <v>592</v>
      </c>
      <c r="H885" s="749">
        <v>162083</v>
      </c>
      <c r="I885" s="749">
        <v>162083</v>
      </c>
      <c r="J885" s="749" t="s">
        <v>883</v>
      </c>
      <c r="K885" s="749" t="s">
        <v>885</v>
      </c>
      <c r="L885" s="752">
        <v>495.72000000000008</v>
      </c>
      <c r="M885" s="752">
        <v>10</v>
      </c>
      <c r="N885" s="753">
        <v>4957.2000000000007</v>
      </c>
    </row>
    <row r="886" spans="1:14" ht="14.45" customHeight="1" x14ac:dyDescent="0.2">
      <c r="A886" s="747" t="s">
        <v>567</v>
      </c>
      <c r="B886" s="748" t="s">
        <v>568</v>
      </c>
      <c r="C886" s="749" t="s">
        <v>588</v>
      </c>
      <c r="D886" s="750" t="s">
        <v>589</v>
      </c>
      <c r="E886" s="751">
        <v>50113001</v>
      </c>
      <c r="F886" s="750" t="s">
        <v>591</v>
      </c>
      <c r="G886" s="749" t="s">
        <v>592</v>
      </c>
      <c r="H886" s="749">
        <v>850053</v>
      </c>
      <c r="I886" s="749">
        <v>162694</v>
      </c>
      <c r="J886" s="749" t="s">
        <v>887</v>
      </c>
      <c r="K886" s="749" t="s">
        <v>888</v>
      </c>
      <c r="L886" s="752">
        <v>56.579999999999984</v>
      </c>
      <c r="M886" s="752">
        <v>1</v>
      </c>
      <c r="N886" s="753">
        <v>56.579999999999984</v>
      </c>
    </row>
    <row r="887" spans="1:14" ht="14.45" customHeight="1" x14ac:dyDescent="0.2">
      <c r="A887" s="747" t="s">
        <v>567</v>
      </c>
      <c r="B887" s="748" t="s">
        <v>568</v>
      </c>
      <c r="C887" s="749" t="s">
        <v>588</v>
      </c>
      <c r="D887" s="750" t="s">
        <v>589</v>
      </c>
      <c r="E887" s="751">
        <v>50113001</v>
      </c>
      <c r="F887" s="750" t="s">
        <v>591</v>
      </c>
      <c r="G887" s="749" t="s">
        <v>592</v>
      </c>
      <c r="H887" s="749">
        <v>199680</v>
      </c>
      <c r="I887" s="749">
        <v>199680</v>
      </c>
      <c r="J887" s="749" t="s">
        <v>891</v>
      </c>
      <c r="K887" s="749" t="s">
        <v>892</v>
      </c>
      <c r="L887" s="752">
        <v>362.89000000000004</v>
      </c>
      <c r="M887" s="752">
        <v>1</v>
      </c>
      <c r="N887" s="753">
        <v>362.89000000000004</v>
      </c>
    </row>
    <row r="888" spans="1:14" ht="14.45" customHeight="1" x14ac:dyDescent="0.2">
      <c r="A888" s="747" t="s">
        <v>567</v>
      </c>
      <c r="B888" s="748" t="s">
        <v>568</v>
      </c>
      <c r="C888" s="749" t="s">
        <v>588</v>
      </c>
      <c r="D888" s="750" t="s">
        <v>589</v>
      </c>
      <c r="E888" s="751">
        <v>50113001</v>
      </c>
      <c r="F888" s="750" t="s">
        <v>591</v>
      </c>
      <c r="G888" s="749" t="s">
        <v>592</v>
      </c>
      <c r="H888" s="749">
        <v>187076</v>
      </c>
      <c r="I888" s="749">
        <v>87076</v>
      </c>
      <c r="J888" s="749" t="s">
        <v>893</v>
      </c>
      <c r="K888" s="749" t="s">
        <v>895</v>
      </c>
      <c r="L888" s="752">
        <v>133.47714285714287</v>
      </c>
      <c r="M888" s="752">
        <v>7</v>
      </c>
      <c r="N888" s="753">
        <v>934.34000000000015</v>
      </c>
    </row>
    <row r="889" spans="1:14" ht="14.45" customHeight="1" x14ac:dyDescent="0.2">
      <c r="A889" s="747" t="s">
        <v>567</v>
      </c>
      <c r="B889" s="748" t="s">
        <v>568</v>
      </c>
      <c r="C889" s="749" t="s">
        <v>588</v>
      </c>
      <c r="D889" s="750" t="s">
        <v>589</v>
      </c>
      <c r="E889" s="751">
        <v>50113001</v>
      </c>
      <c r="F889" s="750" t="s">
        <v>591</v>
      </c>
      <c r="G889" s="749" t="s">
        <v>592</v>
      </c>
      <c r="H889" s="749">
        <v>192757</v>
      </c>
      <c r="I889" s="749">
        <v>92757</v>
      </c>
      <c r="J889" s="749" t="s">
        <v>893</v>
      </c>
      <c r="K889" s="749" t="s">
        <v>894</v>
      </c>
      <c r="L889" s="752">
        <v>74.340000000000018</v>
      </c>
      <c r="M889" s="752">
        <v>3</v>
      </c>
      <c r="N889" s="753">
        <v>223.02000000000004</v>
      </c>
    </row>
    <row r="890" spans="1:14" ht="14.45" customHeight="1" x14ac:dyDescent="0.2">
      <c r="A890" s="747" t="s">
        <v>567</v>
      </c>
      <c r="B890" s="748" t="s">
        <v>568</v>
      </c>
      <c r="C890" s="749" t="s">
        <v>588</v>
      </c>
      <c r="D890" s="750" t="s">
        <v>589</v>
      </c>
      <c r="E890" s="751">
        <v>50113001</v>
      </c>
      <c r="F890" s="750" t="s">
        <v>591</v>
      </c>
      <c r="G890" s="749" t="s">
        <v>592</v>
      </c>
      <c r="H890" s="749">
        <v>157586</v>
      </c>
      <c r="I890" s="749">
        <v>57586</v>
      </c>
      <c r="J890" s="749" t="s">
        <v>898</v>
      </c>
      <c r="K890" s="749" t="s">
        <v>899</v>
      </c>
      <c r="L890" s="752">
        <v>73.710000000000008</v>
      </c>
      <c r="M890" s="752">
        <v>4</v>
      </c>
      <c r="N890" s="753">
        <v>294.84000000000003</v>
      </c>
    </row>
    <row r="891" spans="1:14" ht="14.45" customHeight="1" x14ac:dyDescent="0.2">
      <c r="A891" s="747" t="s">
        <v>567</v>
      </c>
      <c r="B891" s="748" t="s">
        <v>568</v>
      </c>
      <c r="C891" s="749" t="s">
        <v>588</v>
      </c>
      <c r="D891" s="750" t="s">
        <v>589</v>
      </c>
      <c r="E891" s="751">
        <v>50113001</v>
      </c>
      <c r="F891" s="750" t="s">
        <v>591</v>
      </c>
      <c r="G891" s="749" t="s">
        <v>592</v>
      </c>
      <c r="H891" s="749">
        <v>850308</v>
      </c>
      <c r="I891" s="749">
        <v>130719</v>
      </c>
      <c r="J891" s="749" t="s">
        <v>900</v>
      </c>
      <c r="K891" s="749" t="s">
        <v>569</v>
      </c>
      <c r="L891" s="752">
        <v>115.69733333333332</v>
      </c>
      <c r="M891" s="752">
        <v>15</v>
      </c>
      <c r="N891" s="753">
        <v>1735.4599999999998</v>
      </c>
    </row>
    <row r="892" spans="1:14" ht="14.45" customHeight="1" x14ac:dyDescent="0.2">
      <c r="A892" s="747" t="s">
        <v>567</v>
      </c>
      <c r="B892" s="748" t="s">
        <v>568</v>
      </c>
      <c r="C892" s="749" t="s">
        <v>588</v>
      </c>
      <c r="D892" s="750" t="s">
        <v>589</v>
      </c>
      <c r="E892" s="751">
        <v>50113001</v>
      </c>
      <c r="F892" s="750" t="s">
        <v>591</v>
      </c>
      <c r="G892" s="749" t="s">
        <v>592</v>
      </c>
      <c r="H892" s="749">
        <v>500618</v>
      </c>
      <c r="I892" s="749">
        <v>125753</v>
      </c>
      <c r="J892" s="749" t="s">
        <v>1865</v>
      </c>
      <c r="K892" s="749" t="s">
        <v>1866</v>
      </c>
      <c r="L892" s="752">
        <v>300.89000000000004</v>
      </c>
      <c r="M892" s="752">
        <v>4</v>
      </c>
      <c r="N892" s="753">
        <v>1203.5600000000002</v>
      </c>
    </row>
    <row r="893" spans="1:14" ht="14.45" customHeight="1" x14ac:dyDescent="0.2">
      <c r="A893" s="747" t="s">
        <v>567</v>
      </c>
      <c r="B893" s="748" t="s">
        <v>568</v>
      </c>
      <c r="C893" s="749" t="s">
        <v>588</v>
      </c>
      <c r="D893" s="750" t="s">
        <v>589</v>
      </c>
      <c r="E893" s="751">
        <v>50113001</v>
      </c>
      <c r="F893" s="750" t="s">
        <v>591</v>
      </c>
      <c r="G893" s="749" t="s">
        <v>592</v>
      </c>
      <c r="H893" s="749">
        <v>225508</v>
      </c>
      <c r="I893" s="749">
        <v>225508</v>
      </c>
      <c r="J893" s="749" t="s">
        <v>905</v>
      </c>
      <c r="K893" s="749" t="s">
        <v>906</v>
      </c>
      <c r="L893" s="752">
        <v>48.879999999999995</v>
      </c>
      <c r="M893" s="752">
        <v>9</v>
      </c>
      <c r="N893" s="753">
        <v>439.91999999999996</v>
      </c>
    </row>
    <row r="894" spans="1:14" ht="14.45" customHeight="1" x14ac:dyDescent="0.2">
      <c r="A894" s="747" t="s">
        <v>567</v>
      </c>
      <c r="B894" s="748" t="s">
        <v>568</v>
      </c>
      <c r="C894" s="749" t="s">
        <v>588</v>
      </c>
      <c r="D894" s="750" t="s">
        <v>589</v>
      </c>
      <c r="E894" s="751">
        <v>50113001</v>
      </c>
      <c r="F894" s="750" t="s">
        <v>591</v>
      </c>
      <c r="G894" s="749" t="s">
        <v>592</v>
      </c>
      <c r="H894" s="749">
        <v>225510</v>
      </c>
      <c r="I894" s="749">
        <v>225510</v>
      </c>
      <c r="J894" s="749" t="s">
        <v>907</v>
      </c>
      <c r="K894" s="749" t="s">
        <v>908</v>
      </c>
      <c r="L894" s="752">
        <v>64.72</v>
      </c>
      <c r="M894" s="752">
        <v>3</v>
      </c>
      <c r="N894" s="753">
        <v>194.16</v>
      </c>
    </row>
    <row r="895" spans="1:14" ht="14.45" customHeight="1" x14ac:dyDescent="0.2">
      <c r="A895" s="747" t="s">
        <v>567</v>
      </c>
      <c r="B895" s="748" t="s">
        <v>568</v>
      </c>
      <c r="C895" s="749" t="s">
        <v>588</v>
      </c>
      <c r="D895" s="750" t="s">
        <v>589</v>
      </c>
      <c r="E895" s="751">
        <v>50113001</v>
      </c>
      <c r="F895" s="750" t="s">
        <v>591</v>
      </c>
      <c r="G895" s="749" t="s">
        <v>592</v>
      </c>
      <c r="H895" s="749">
        <v>225512</v>
      </c>
      <c r="I895" s="749">
        <v>225512</v>
      </c>
      <c r="J895" s="749" t="s">
        <v>909</v>
      </c>
      <c r="K895" s="749" t="s">
        <v>910</v>
      </c>
      <c r="L895" s="752">
        <v>88.79</v>
      </c>
      <c r="M895" s="752">
        <v>3</v>
      </c>
      <c r="N895" s="753">
        <v>266.37</v>
      </c>
    </row>
    <row r="896" spans="1:14" ht="14.45" customHeight="1" x14ac:dyDescent="0.2">
      <c r="A896" s="747" t="s">
        <v>567</v>
      </c>
      <c r="B896" s="748" t="s">
        <v>568</v>
      </c>
      <c r="C896" s="749" t="s">
        <v>588</v>
      </c>
      <c r="D896" s="750" t="s">
        <v>589</v>
      </c>
      <c r="E896" s="751">
        <v>50113001</v>
      </c>
      <c r="F896" s="750" t="s">
        <v>591</v>
      </c>
      <c r="G896" s="749" t="s">
        <v>599</v>
      </c>
      <c r="H896" s="749">
        <v>147458</v>
      </c>
      <c r="I896" s="749">
        <v>147458</v>
      </c>
      <c r="J896" s="749" t="s">
        <v>911</v>
      </c>
      <c r="K896" s="749" t="s">
        <v>912</v>
      </c>
      <c r="L896" s="752">
        <v>99.36999999999999</v>
      </c>
      <c r="M896" s="752">
        <v>1</v>
      </c>
      <c r="N896" s="753">
        <v>99.36999999999999</v>
      </c>
    </row>
    <row r="897" spans="1:14" ht="14.45" customHeight="1" x14ac:dyDescent="0.2">
      <c r="A897" s="747" t="s">
        <v>567</v>
      </c>
      <c r="B897" s="748" t="s">
        <v>568</v>
      </c>
      <c r="C897" s="749" t="s">
        <v>588</v>
      </c>
      <c r="D897" s="750" t="s">
        <v>589</v>
      </c>
      <c r="E897" s="751">
        <v>50113001</v>
      </c>
      <c r="F897" s="750" t="s">
        <v>591</v>
      </c>
      <c r="G897" s="749" t="s">
        <v>599</v>
      </c>
      <c r="H897" s="749">
        <v>146694</v>
      </c>
      <c r="I897" s="749">
        <v>46694</v>
      </c>
      <c r="J897" s="749" t="s">
        <v>913</v>
      </c>
      <c r="K897" s="749" t="s">
        <v>914</v>
      </c>
      <c r="L897" s="752">
        <v>102.06</v>
      </c>
      <c r="M897" s="752">
        <v>1</v>
      </c>
      <c r="N897" s="753">
        <v>102.06</v>
      </c>
    </row>
    <row r="898" spans="1:14" ht="14.45" customHeight="1" x14ac:dyDescent="0.2">
      <c r="A898" s="747" t="s">
        <v>567</v>
      </c>
      <c r="B898" s="748" t="s">
        <v>568</v>
      </c>
      <c r="C898" s="749" t="s">
        <v>588</v>
      </c>
      <c r="D898" s="750" t="s">
        <v>589</v>
      </c>
      <c r="E898" s="751">
        <v>50113001</v>
      </c>
      <c r="F898" s="750" t="s">
        <v>591</v>
      </c>
      <c r="G898" s="749" t="s">
        <v>599</v>
      </c>
      <c r="H898" s="749">
        <v>169189</v>
      </c>
      <c r="I898" s="749">
        <v>69189</v>
      </c>
      <c r="J898" s="749" t="s">
        <v>917</v>
      </c>
      <c r="K898" s="749" t="s">
        <v>918</v>
      </c>
      <c r="L898" s="752">
        <v>61.1</v>
      </c>
      <c r="M898" s="752">
        <v>11</v>
      </c>
      <c r="N898" s="753">
        <v>672.1</v>
      </c>
    </row>
    <row r="899" spans="1:14" ht="14.45" customHeight="1" x14ac:dyDescent="0.2">
      <c r="A899" s="747" t="s">
        <v>567</v>
      </c>
      <c r="B899" s="748" t="s">
        <v>568</v>
      </c>
      <c r="C899" s="749" t="s">
        <v>588</v>
      </c>
      <c r="D899" s="750" t="s">
        <v>589</v>
      </c>
      <c r="E899" s="751">
        <v>50113001</v>
      </c>
      <c r="F899" s="750" t="s">
        <v>591</v>
      </c>
      <c r="G899" s="749" t="s">
        <v>599</v>
      </c>
      <c r="H899" s="749">
        <v>146692</v>
      </c>
      <c r="I899" s="749">
        <v>46692</v>
      </c>
      <c r="J899" s="749" t="s">
        <v>919</v>
      </c>
      <c r="K899" s="749" t="s">
        <v>920</v>
      </c>
      <c r="L899" s="752">
        <v>77.727499999999992</v>
      </c>
      <c r="M899" s="752">
        <v>4</v>
      </c>
      <c r="N899" s="753">
        <v>310.90999999999997</v>
      </c>
    </row>
    <row r="900" spans="1:14" ht="14.45" customHeight="1" x14ac:dyDescent="0.2">
      <c r="A900" s="747" t="s">
        <v>567</v>
      </c>
      <c r="B900" s="748" t="s">
        <v>568</v>
      </c>
      <c r="C900" s="749" t="s">
        <v>588</v>
      </c>
      <c r="D900" s="750" t="s">
        <v>589</v>
      </c>
      <c r="E900" s="751">
        <v>50113001</v>
      </c>
      <c r="F900" s="750" t="s">
        <v>591</v>
      </c>
      <c r="G900" s="749" t="s">
        <v>599</v>
      </c>
      <c r="H900" s="749">
        <v>147454</v>
      </c>
      <c r="I900" s="749">
        <v>147454</v>
      </c>
      <c r="J900" s="749" t="s">
        <v>1867</v>
      </c>
      <c r="K900" s="749" t="s">
        <v>1868</v>
      </c>
      <c r="L900" s="752">
        <v>92.3</v>
      </c>
      <c r="M900" s="752">
        <v>1</v>
      </c>
      <c r="N900" s="753">
        <v>92.3</v>
      </c>
    </row>
    <row r="901" spans="1:14" ht="14.45" customHeight="1" x14ac:dyDescent="0.2">
      <c r="A901" s="747" t="s">
        <v>567</v>
      </c>
      <c r="B901" s="748" t="s">
        <v>568</v>
      </c>
      <c r="C901" s="749" t="s">
        <v>588</v>
      </c>
      <c r="D901" s="750" t="s">
        <v>589</v>
      </c>
      <c r="E901" s="751">
        <v>50113001</v>
      </c>
      <c r="F901" s="750" t="s">
        <v>591</v>
      </c>
      <c r="G901" s="749" t="s">
        <v>592</v>
      </c>
      <c r="H901" s="749">
        <v>116462</v>
      </c>
      <c r="I901" s="749">
        <v>16462</v>
      </c>
      <c r="J901" s="749" t="s">
        <v>928</v>
      </c>
      <c r="K901" s="749" t="s">
        <v>927</v>
      </c>
      <c r="L901" s="752">
        <v>134</v>
      </c>
      <c r="M901" s="752">
        <v>2</v>
      </c>
      <c r="N901" s="753">
        <v>268</v>
      </c>
    </row>
    <row r="902" spans="1:14" ht="14.45" customHeight="1" x14ac:dyDescent="0.2">
      <c r="A902" s="747" t="s">
        <v>567</v>
      </c>
      <c r="B902" s="748" t="s">
        <v>568</v>
      </c>
      <c r="C902" s="749" t="s">
        <v>588</v>
      </c>
      <c r="D902" s="750" t="s">
        <v>589</v>
      </c>
      <c r="E902" s="751">
        <v>50113001</v>
      </c>
      <c r="F902" s="750" t="s">
        <v>591</v>
      </c>
      <c r="G902" s="749" t="s">
        <v>592</v>
      </c>
      <c r="H902" s="749">
        <v>126530</v>
      </c>
      <c r="I902" s="749">
        <v>26530</v>
      </c>
      <c r="J902" s="749" t="s">
        <v>1869</v>
      </c>
      <c r="K902" s="749" t="s">
        <v>1870</v>
      </c>
      <c r="L902" s="752">
        <v>293.26999999999992</v>
      </c>
      <c r="M902" s="752">
        <v>1</v>
      </c>
      <c r="N902" s="753">
        <v>293.26999999999992</v>
      </c>
    </row>
    <row r="903" spans="1:14" ht="14.45" customHeight="1" x14ac:dyDescent="0.2">
      <c r="A903" s="747" t="s">
        <v>567</v>
      </c>
      <c r="B903" s="748" t="s">
        <v>568</v>
      </c>
      <c r="C903" s="749" t="s">
        <v>588</v>
      </c>
      <c r="D903" s="750" t="s">
        <v>589</v>
      </c>
      <c r="E903" s="751">
        <v>50113001</v>
      </c>
      <c r="F903" s="750" t="s">
        <v>591</v>
      </c>
      <c r="G903" s="749" t="s">
        <v>592</v>
      </c>
      <c r="H903" s="749">
        <v>126533</v>
      </c>
      <c r="I903" s="749">
        <v>26533</v>
      </c>
      <c r="J903" s="749" t="s">
        <v>929</v>
      </c>
      <c r="K903" s="749" t="s">
        <v>930</v>
      </c>
      <c r="L903" s="752">
        <v>317.55</v>
      </c>
      <c r="M903" s="752">
        <v>1</v>
      </c>
      <c r="N903" s="753">
        <v>317.55</v>
      </c>
    </row>
    <row r="904" spans="1:14" ht="14.45" customHeight="1" x14ac:dyDescent="0.2">
      <c r="A904" s="747" t="s">
        <v>567</v>
      </c>
      <c r="B904" s="748" t="s">
        <v>568</v>
      </c>
      <c r="C904" s="749" t="s">
        <v>588</v>
      </c>
      <c r="D904" s="750" t="s">
        <v>589</v>
      </c>
      <c r="E904" s="751">
        <v>50113001</v>
      </c>
      <c r="F904" s="750" t="s">
        <v>591</v>
      </c>
      <c r="G904" s="749" t="s">
        <v>592</v>
      </c>
      <c r="H904" s="749">
        <v>126539</v>
      </c>
      <c r="I904" s="749">
        <v>26539</v>
      </c>
      <c r="J904" s="749" t="s">
        <v>931</v>
      </c>
      <c r="K904" s="749" t="s">
        <v>932</v>
      </c>
      <c r="L904" s="752">
        <v>607.40333333333331</v>
      </c>
      <c r="M904" s="752">
        <v>3</v>
      </c>
      <c r="N904" s="753">
        <v>1822.2099999999998</v>
      </c>
    </row>
    <row r="905" spans="1:14" ht="14.45" customHeight="1" x14ac:dyDescent="0.2">
      <c r="A905" s="747" t="s">
        <v>567</v>
      </c>
      <c r="B905" s="748" t="s">
        <v>568</v>
      </c>
      <c r="C905" s="749" t="s">
        <v>588</v>
      </c>
      <c r="D905" s="750" t="s">
        <v>589</v>
      </c>
      <c r="E905" s="751">
        <v>50113001</v>
      </c>
      <c r="F905" s="750" t="s">
        <v>591</v>
      </c>
      <c r="G905" s="749" t="s">
        <v>592</v>
      </c>
      <c r="H905" s="749">
        <v>214595</v>
      </c>
      <c r="I905" s="749">
        <v>214595</v>
      </c>
      <c r="J905" s="749" t="s">
        <v>937</v>
      </c>
      <c r="K905" s="749" t="s">
        <v>938</v>
      </c>
      <c r="L905" s="752">
        <v>122.89000000000003</v>
      </c>
      <c r="M905" s="752">
        <v>6</v>
      </c>
      <c r="N905" s="753">
        <v>737.34000000000015</v>
      </c>
    </row>
    <row r="906" spans="1:14" ht="14.45" customHeight="1" x14ac:dyDescent="0.2">
      <c r="A906" s="747" t="s">
        <v>567</v>
      </c>
      <c r="B906" s="748" t="s">
        <v>568</v>
      </c>
      <c r="C906" s="749" t="s">
        <v>588</v>
      </c>
      <c r="D906" s="750" t="s">
        <v>589</v>
      </c>
      <c r="E906" s="751">
        <v>50113001</v>
      </c>
      <c r="F906" s="750" t="s">
        <v>591</v>
      </c>
      <c r="G906" s="749" t="s">
        <v>592</v>
      </c>
      <c r="H906" s="749">
        <v>214596</v>
      </c>
      <c r="I906" s="749">
        <v>214596</v>
      </c>
      <c r="J906" s="749" t="s">
        <v>1871</v>
      </c>
      <c r="K906" s="749" t="s">
        <v>1872</v>
      </c>
      <c r="L906" s="752">
        <v>83.736000000000018</v>
      </c>
      <c r="M906" s="752">
        <v>5</v>
      </c>
      <c r="N906" s="753">
        <v>418.68000000000006</v>
      </c>
    </row>
    <row r="907" spans="1:14" ht="14.45" customHeight="1" x14ac:dyDescent="0.2">
      <c r="A907" s="747" t="s">
        <v>567</v>
      </c>
      <c r="B907" s="748" t="s">
        <v>568</v>
      </c>
      <c r="C907" s="749" t="s">
        <v>588</v>
      </c>
      <c r="D907" s="750" t="s">
        <v>589</v>
      </c>
      <c r="E907" s="751">
        <v>50113001</v>
      </c>
      <c r="F907" s="750" t="s">
        <v>591</v>
      </c>
      <c r="G907" s="749" t="s">
        <v>599</v>
      </c>
      <c r="H907" s="749">
        <v>849527</v>
      </c>
      <c r="I907" s="749">
        <v>122588</v>
      </c>
      <c r="J907" s="749" t="s">
        <v>1873</v>
      </c>
      <c r="K907" s="749" t="s">
        <v>1874</v>
      </c>
      <c r="L907" s="752">
        <v>180.81</v>
      </c>
      <c r="M907" s="752">
        <v>4</v>
      </c>
      <c r="N907" s="753">
        <v>723.24</v>
      </c>
    </row>
    <row r="908" spans="1:14" ht="14.45" customHeight="1" x14ac:dyDescent="0.2">
      <c r="A908" s="747" t="s">
        <v>567</v>
      </c>
      <c r="B908" s="748" t="s">
        <v>568</v>
      </c>
      <c r="C908" s="749" t="s">
        <v>588</v>
      </c>
      <c r="D908" s="750" t="s">
        <v>589</v>
      </c>
      <c r="E908" s="751">
        <v>50113001</v>
      </c>
      <c r="F908" s="750" t="s">
        <v>591</v>
      </c>
      <c r="G908" s="749" t="s">
        <v>599</v>
      </c>
      <c r="H908" s="749">
        <v>848697</v>
      </c>
      <c r="I908" s="749">
        <v>122593</v>
      </c>
      <c r="J908" s="749" t="s">
        <v>1875</v>
      </c>
      <c r="K908" s="749" t="s">
        <v>1876</v>
      </c>
      <c r="L908" s="752">
        <v>368.52</v>
      </c>
      <c r="M908" s="752">
        <v>2</v>
      </c>
      <c r="N908" s="753">
        <v>737.04</v>
      </c>
    </row>
    <row r="909" spans="1:14" ht="14.45" customHeight="1" x14ac:dyDescent="0.2">
      <c r="A909" s="747" t="s">
        <v>567</v>
      </c>
      <c r="B909" s="748" t="s">
        <v>568</v>
      </c>
      <c r="C909" s="749" t="s">
        <v>588</v>
      </c>
      <c r="D909" s="750" t="s">
        <v>589</v>
      </c>
      <c r="E909" s="751">
        <v>50113001</v>
      </c>
      <c r="F909" s="750" t="s">
        <v>591</v>
      </c>
      <c r="G909" s="749" t="s">
        <v>592</v>
      </c>
      <c r="H909" s="749">
        <v>133360</v>
      </c>
      <c r="I909" s="749">
        <v>133360</v>
      </c>
      <c r="J909" s="749" t="s">
        <v>1877</v>
      </c>
      <c r="K909" s="749" t="s">
        <v>1878</v>
      </c>
      <c r="L909" s="752">
        <v>602.71</v>
      </c>
      <c r="M909" s="752">
        <v>1</v>
      </c>
      <c r="N909" s="753">
        <v>602.71</v>
      </c>
    </row>
    <row r="910" spans="1:14" ht="14.45" customHeight="1" x14ac:dyDescent="0.2">
      <c r="A910" s="747" t="s">
        <v>567</v>
      </c>
      <c r="B910" s="748" t="s">
        <v>568</v>
      </c>
      <c r="C910" s="749" t="s">
        <v>588</v>
      </c>
      <c r="D910" s="750" t="s">
        <v>589</v>
      </c>
      <c r="E910" s="751">
        <v>50113001</v>
      </c>
      <c r="F910" s="750" t="s">
        <v>591</v>
      </c>
      <c r="G910" s="749" t="s">
        <v>599</v>
      </c>
      <c r="H910" s="749">
        <v>149195</v>
      </c>
      <c r="I910" s="749">
        <v>49195</v>
      </c>
      <c r="J910" s="749" t="s">
        <v>941</v>
      </c>
      <c r="K910" s="749" t="s">
        <v>943</v>
      </c>
      <c r="L910" s="752">
        <v>225.24</v>
      </c>
      <c r="M910" s="752">
        <v>1</v>
      </c>
      <c r="N910" s="753">
        <v>225.24</v>
      </c>
    </row>
    <row r="911" spans="1:14" ht="14.45" customHeight="1" x14ac:dyDescent="0.2">
      <c r="A911" s="747" t="s">
        <v>567</v>
      </c>
      <c r="B911" s="748" t="s">
        <v>568</v>
      </c>
      <c r="C911" s="749" t="s">
        <v>588</v>
      </c>
      <c r="D911" s="750" t="s">
        <v>589</v>
      </c>
      <c r="E911" s="751">
        <v>50113001</v>
      </c>
      <c r="F911" s="750" t="s">
        <v>591</v>
      </c>
      <c r="G911" s="749" t="s">
        <v>592</v>
      </c>
      <c r="H911" s="749">
        <v>152334</v>
      </c>
      <c r="I911" s="749">
        <v>52334</v>
      </c>
      <c r="J911" s="749" t="s">
        <v>948</v>
      </c>
      <c r="K911" s="749" t="s">
        <v>949</v>
      </c>
      <c r="L911" s="752">
        <v>198.18</v>
      </c>
      <c r="M911" s="752">
        <v>5</v>
      </c>
      <c r="N911" s="753">
        <v>990.90000000000009</v>
      </c>
    </row>
    <row r="912" spans="1:14" ht="14.45" customHeight="1" x14ac:dyDescent="0.2">
      <c r="A912" s="747" t="s">
        <v>567</v>
      </c>
      <c r="B912" s="748" t="s">
        <v>568</v>
      </c>
      <c r="C912" s="749" t="s">
        <v>588</v>
      </c>
      <c r="D912" s="750" t="s">
        <v>589</v>
      </c>
      <c r="E912" s="751">
        <v>50113001</v>
      </c>
      <c r="F912" s="750" t="s">
        <v>591</v>
      </c>
      <c r="G912" s="749" t="s">
        <v>599</v>
      </c>
      <c r="H912" s="749">
        <v>213494</v>
      </c>
      <c r="I912" s="749">
        <v>213494</v>
      </c>
      <c r="J912" s="749" t="s">
        <v>954</v>
      </c>
      <c r="K912" s="749" t="s">
        <v>957</v>
      </c>
      <c r="L912" s="752">
        <v>408.94999999999982</v>
      </c>
      <c r="M912" s="752">
        <v>185</v>
      </c>
      <c r="N912" s="753">
        <v>75655.749999999971</v>
      </c>
    </row>
    <row r="913" spans="1:14" ht="14.45" customHeight="1" x14ac:dyDescent="0.2">
      <c r="A913" s="747" t="s">
        <v>567</v>
      </c>
      <c r="B913" s="748" t="s">
        <v>568</v>
      </c>
      <c r="C913" s="749" t="s">
        <v>588</v>
      </c>
      <c r="D913" s="750" t="s">
        <v>589</v>
      </c>
      <c r="E913" s="751">
        <v>50113001</v>
      </c>
      <c r="F913" s="750" t="s">
        <v>591</v>
      </c>
      <c r="G913" s="749" t="s">
        <v>569</v>
      </c>
      <c r="H913" s="749">
        <v>213488</v>
      </c>
      <c r="I913" s="749">
        <v>213488</v>
      </c>
      <c r="J913" s="749" t="s">
        <v>954</v>
      </c>
      <c r="K913" s="749" t="s">
        <v>1879</v>
      </c>
      <c r="L913" s="752">
        <v>118.99000000000002</v>
      </c>
      <c r="M913" s="752">
        <v>3</v>
      </c>
      <c r="N913" s="753">
        <v>356.97000000000008</v>
      </c>
    </row>
    <row r="914" spans="1:14" ht="14.45" customHeight="1" x14ac:dyDescent="0.2">
      <c r="A914" s="747" t="s">
        <v>567</v>
      </c>
      <c r="B914" s="748" t="s">
        <v>568</v>
      </c>
      <c r="C914" s="749" t="s">
        <v>588</v>
      </c>
      <c r="D914" s="750" t="s">
        <v>589</v>
      </c>
      <c r="E914" s="751">
        <v>50113001</v>
      </c>
      <c r="F914" s="750" t="s">
        <v>591</v>
      </c>
      <c r="G914" s="749" t="s">
        <v>599</v>
      </c>
      <c r="H914" s="749">
        <v>213490</v>
      </c>
      <c r="I914" s="749">
        <v>213490</v>
      </c>
      <c r="J914" s="749" t="s">
        <v>954</v>
      </c>
      <c r="K914" s="749" t="s">
        <v>1880</v>
      </c>
      <c r="L914" s="752">
        <v>913.65</v>
      </c>
      <c r="M914" s="752">
        <v>5</v>
      </c>
      <c r="N914" s="753">
        <v>4568.25</v>
      </c>
    </row>
    <row r="915" spans="1:14" ht="14.45" customHeight="1" x14ac:dyDescent="0.2">
      <c r="A915" s="747" t="s">
        <v>567</v>
      </c>
      <c r="B915" s="748" t="s">
        <v>568</v>
      </c>
      <c r="C915" s="749" t="s">
        <v>588</v>
      </c>
      <c r="D915" s="750" t="s">
        <v>589</v>
      </c>
      <c r="E915" s="751">
        <v>50113001</v>
      </c>
      <c r="F915" s="750" t="s">
        <v>591</v>
      </c>
      <c r="G915" s="749" t="s">
        <v>599</v>
      </c>
      <c r="H915" s="749">
        <v>213485</v>
      </c>
      <c r="I915" s="749">
        <v>213485</v>
      </c>
      <c r="J915" s="749" t="s">
        <v>954</v>
      </c>
      <c r="K915" s="749" t="s">
        <v>956</v>
      </c>
      <c r="L915" s="752">
        <v>721.20000000000016</v>
      </c>
      <c r="M915" s="752">
        <v>27</v>
      </c>
      <c r="N915" s="753">
        <v>19472.400000000005</v>
      </c>
    </row>
    <row r="916" spans="1:14" ht="14.45" customHeight="1" x14ac:dyDescent="0.2">
      <c r="A916" s="747" t="s">
        <v>567</v>
      </c>
      <c r="B916" s="748" t="s">
        <v>568</v>
      </c>
      <c r="C916" s="749" t="s">
        <v>588</v>
      </c>
      <c r="D916" s="750" t="s">
        <v>589</v>
      </c>
      <c r="E916" s="751">
        <v>50113001</v>
      </c>
      <c r="F916" s="750" t="s">
        <v>591</v>
      </c>
      <c r="G916" s="749" t="s">
        <v>599</v>
      </c>
      <c r="H916" s="749">
        <v>213487</v>
      </c>
      <c r="I916" s="749">
        <v>213487</v>
      </c>
      <c r="J916" s="749" t="s">
        <v>954</v>
      </c>
      <c r="K916" s="749" t="s">
        <v>955</v>
      </c>
      <c r="L916" s="752">
        <v>271.84999999999997</v>
      </c>
      <c r="M916" s="752">
        <v>175</v>
      </c>
      <c r="N916" s="753">
        <v>47573.749999999993</v>
      </c>
    </row>
    <row r="917" spans="1:14" ht="14.45" customHeight="1" x14ac:dyDescent="0.2">
      <c r="A917" s="747" t="s">
        <v>567</v>
      </c>
      <c r="B917" s="748" t="s">
        <v>568</v>
      </c>
      <c r="C917" s="749" t="s">
        <v>588</v>
      </c>
      <c r="D917" s="750" t="s">
        <v>589</v>
      </c>
      <c r="E917" s="751">
        <v>50113001</v>
      </c>
      <c r="F917" s="750" t="s">
        <v>591</v>
      </c>
      <c r="G917" s="749" t="s">
        <v>599</v>
      </c>
      <c r="H917" s="749">
        <v>213489</v>
      </c>
      <c r="I917" s="749">
        <v>213489</v>
      </c>
      <c r="J917" s="749" t="s">
        <v>954</v>
      </c>
      <c r="K917" s="749" t="s">
        <v>958</v>
      </c>
      <c r="L917" s="752">
        <v>630.66000000000031</v>
      </c>
      <c r="M917" s="752">
        <v>125</v>
      </c>
      <c r="N917" s="753">
        <v>78832.500000000044</v>
      </c>
    </row>
    <row r="918" spans="1:14" ht="14.45" customHeight="1" x14ac:dyDescent="0.2">
      <c r="A918" s="747" t="s">
        <v>567</v>
      </c>
      <c r="B918" s="748" t="s">
        <v>568</v>
      </c>
      <c r="C918" s="749" t="s">
        <v>588</v>
      </c>
      <c r="D918" s="750" t="s">
        <v>589</v>
      </c>
      <c r="E918" s="751">
        <v>50113001</v>
      </c>
      <c r="F918" s="750" t="s">
        <v>591</v>
      </c>
      <c r="G918" s="749" t="s">
        <v>599</v>
      </c>
      <c r="H918" s="749">
        <v>213484</v>
      </c>
      <c r="I918" s="749">
        <v>213484</v>
      </c>
      <c r="J918" s="749" t="s">
        <v>959</v>
      </c>
      <c r="K918" s="749" t="s">
        <v>1880</v>
      </c>
      <c r="L918" s="752">
        <v>1895.7699999999998</v>
      </c>
      <c r="M918" s="752">
        <v>1</v>
      </c>
      <c r="N918" s="753">
        <v>1895.7699999999998</v>
      </c>
    </row>
    <row r="919" spans="1:14" ht="14.45" customHeight="1" x14ac:dyDescent="0.2">
      <c r="A919" s="747" t="s">
        <v>567</v>
      </c>
      <c r="B919" s="748" t="s">
        <v>568</v>
      </c>
      <c r="C919" s="749" t="s">
        <v>588</v>
      </c>
      <c r="D919" s="750" t="s">
        <v>589</v>
      </c>
      <c r="E919" s="751">
        <v>50113001</v>
      </c>
      <c r="F919" s="750" t="s">
        <v>591</v>
      </c>
      <c r="G919" s="749" t="s">
        <v>599</v>
      </c>
      <c r="H919" s="749">
        <v>213480</v>
      </c>
      <c r="I919" s="749">
        <v>213480</v>
      </c>
      <c r="J919" s="749" t="s">
        <v>959</v>
      </c>
      <c r="K919" s="749" t="s">
        <v>958</v>
      </c>
      <c r="L919" s="752">
        <v>1106.2600000000002</v>
      </c>
      <c r="M919" s="752">
        <v>1</v>
      </c>
      <c r="N919" s="753">
        <v>1106.2600000000002</v>
      </c>
    </row>
    <row r="920" spans="1:14" ht="14.45" customHeight="1" x14ac:dyDescent="0.2">
      <c r="A920" s="747" t="s">
        <v>567</v>
      </c>
      <c r="B920" s="748" t="s">
        <v>568</v>
      </c>
      <c r="C920" s="749" t="s">
        <v>588</v>
      </c>
      <c r="D920" s="750" t="s">
        <v>589</v>
      </c>
      <c r="E920" s="751">
        <v>50113001</v>
      </c>
      <c r="F920" s="750" t="s">
        <v>591</v>
      </c>
      <c r="G920" s="749" t="s">
        <v>599</v>
      </c>
      <c r="H920" s="749">
        <v>156809</v>
      </c>
      <c r="I920" s="749">
        <v>56809</v>
      </c>
      <c r="J920" s="749" t="s">
        <v>960</v>
      </c>
      <c r="K920" s="749" t="s">
        <v>961</v>
      </c>
      <c r="L920" s="752">
        <v>161.78</v>
      </c>
      <c r="M920" s="752">
        <v>2</v>
      </c>
      <c r="N920" s="753">
        <v>323.56</v>
      </c>
    </row>
    <row r="921" spans="1:14" ht="14.45" customHeight="1" x14ac:dyDescent="0.2">
      <c r="A921" s="747" t="s">
        <v>567</v>
      </c>
      <c r="B921" s="748" t="s">
        <v>568</v>
      </c>
      <c r="C921" s="749" t="s">
        <v>588</v>
      </c>
      <c r="D921" s="750" t="s">
        <v>589</v>
      </c>
      <c r="E921" s="751">
        <v>50113001</v>
      </c>
      <c r="F921" s="750" t="s">
        <v>591</v>
      </c>
      <c r="G921" s="749" t="s">
        <v>599</v>
      </c>
      <c r="H921" s="749">
        <v>56812</v>
      </c>
      <c r="I921" s="749">
        <v>56812</v>
      </c>
      <c r="J921" s="749" t="s">
        <v>962</v>
      </c>
      <c r="K921" s="749" t="s">
        <v>1881</v>
      </c>
      <c r="L921" s="752">
        <v>354.99</v>
      </c>
      <c r="M921" s="752">
        <v>1</v>
      </c>
      <c r="N921" s="753">
        <v>354.99</v>
      </c>
    </row>
    <row r="922" spans="1:14" ht="14.45" customHeight="1" x14ac:dyDescent="0.2">
      <c r="A922" s="747" t="s">
        <v>567</v>
      </c>
      <c r="B922" s="748" t="s">
        <v>568</v>
      </c>
      <c r="C922" s="749" t="s">
        <v>588</v>
      </c>
      <c r="D922" s="750" t="s">
        <v>589</v>
      </c>
      <c r="E922" s="751">
        <v>50113001</v>
      </c>
      <c r="F922" s="750" t="s">
        <v>591</v>
      </c>
      <c r="G922" s="749" t="s">
        <v>599</v>
      </c>
      <c r="H922" s="749">
        <v>156805</v>
      </c>
      <c r="I922" s="749">
        <v>56805</v>
      </c>
      <c r="J922" s="749" t="s">
        <v>963</v>
      </c>
      <c r="K922" s="749" t="s">
        <v>965</v>
      </c>
      <c r="L922" s="752">
        <v>58.64238095238094</v>
      </c>
      <c r="M922" s="752">
        <v>21</v>
      </c>
      <c r="N922" s="753">
        <v>1231.4899999999998</v>
      </c>
    </row>
    <row r="923" spans="1:14" ht="14.45" customHeight="1" x14ac:dyDescent="0.2">
      <c r="A923" s="747" t="s">
        <v>567</v>
      </c>
      <c r="B923" s="748" t="s">
        <v>568</v>
      </c>
      <c r="C923" s="749" t="s">
        <v>588</v>
      </c>
      <c r="D923" s="750" t="s">
        <v>589</v>
      </c>
      <c r="E923" s="751">
        <v>50113001</v>
      </c>
      <c r="F923" s="750" t="s">
        <v>591</v>
      </c>
      <c r="G923" s="749" t="s">
        <v>599</v>
      </c>
      <c r="H923" s="749">
        <v>156804</v>
      </c>
      <c r="I923" s="749">
        <v>56804</v>
      </c>
      <c r="J923" s="749" t="s">
        <v>963</v>
      </c>
      <c r="K923" s="749" t="s">
        <v>964</v>
      </c>
      <c r="L923" s="752">
        <v>31.650000000000002</v>
      </c>
      <c r="M923" s="752">
        <v>6</v>
      </c>
      <c r="N923" s="753">
        <v>189.9</v>
      </c>
    </row>
    <row r="924" spans="1:14" ht="14.45" customHeight="1" x14ac:dyDescent="0.2">
      <c r="A924" s="747" t="s">
        <v>567</v>
      </c>
      <c r="B924" s="748" t="s">
        <v>568</v>
      </c>
      <c r="C924" s="749" t="s">
        <v>588</v>
      </c>
      <c r="D924" s="750" t="s">
        <v>589</v>
      </c>
      <c r="E924" s="751">
        <v>50113001</v>
      </c>
      <c r="F924" s="750" t="s">
        <v>591</v>
      </c>
      <c r="G924" s="749" t="s">
        <v>599</v>
      </c>
      <c r="H924" s="749">
        <v>214036</v>
      </c>
      <c r="I924" s="749">
        <v>214036</v>
      </c>
      <c r="J924" s="749" t="s">
        <v>966</v>
      </c>
      <c r="K924" s="749" t="s">
        <v>967</v>
      </c>
      <c r="L924" s="752">
        <v>40.376666666666665</v>
      </c>
      <c r="M924" s="752">
        <v>18</v>
      </c>
      <c r="N924" s="753">
        <v>726.78</v>
      </c>
    </row>
    <row r="925" spans="1:14" ht="14.45" customHeight="1" x14ac:dyDescent="0.2">
      <c r="A925" s="747" t="s">
        <v>567</v>
      </c>
      <c r="B925" s="748" t="s">
        <v>568</v>
      </c>
      <c r="C925" s="749" t="s">
        <v>588</v>
      </c>
      <c r="D925" s="750" t="s">
        <v>589</v>
      </c>
      <c r="E925" s="751">
        <v>50113001</v>
      </c>
      <c r="F925" s="750" t="s">
        <v>591</v>
      </c>
      <c r="G925" s="749" t="s">
        <v>569</v>
      </c>
      <c r="H925" s="749">
        <v>19987</v>
      </c>
      <c r="I925" s="749">
        <v>19987</v>
      </c>
      <c r="J925" s="749" t="s">
        <v>1882</v>
      </c>
      <c r="K925" s="749" t="s">
        <v>1883</v>
      </c>
      <c r="L925" s="752">
        <v>255.26</v>
      </c>
      <c r="M925" s="752">
        <v>1</v>
      </c>
      <c r="N925" s="753">
        <v>255.26</v>
      </c>
    </row>
    <row r="926" spans="1:14" ht="14.45" customHeight="1" x14ac:dyDescent="0.2">
      <c r="A926" s="747" t="s">
        <v>567</v>
      </c>
      <c r="B926" s="748" t="s">
        <v>568</v>
      </c>
      <c r="C926" s="749" t="s">
        <v>588</v>
      </c>
      <c r="D926" s="750" t="s">
        <v>589</v>
      </c>
      <c r="E926" s="751">
        <v>50113001</v>
      </c>
      <c r="F926" s="750" t="s">
        <v>591</v>
      </c>
      <c r="G926" s="749" t="s">
        <v>592</v>
      </c>
      <c r="H926" s="749">
        <v>111242</v>
      </c>
      <c r="I926" s="749">
        <v>11242</v>
      </c>
      <c r="J926" s="749" t="s">
        <v>970</v>
      </c>
      <c r="K926" s="749" t="s">
        <v>1884</v>
      </c>
      <c r="L926" s="752">
        <v>146.00999999999996</v>
      </c>
      <c r="M926" s="752">
        <v>2</v>
      </c>
      <c r="N926" s="753">
        <v>292.01999999999992</v>
      </c>
    </row>
    <row r="927" spans="1:14" ht="14.45" customHeight="1" x14ac:dyDescent="0.2">
      <c r="A927" s="747" t="s">
        <v>567</v>
      </c>
      <c r="B927" s="748" t="s">
        <v>568</v>
      </c>
      <c r="C927" s="749" t="s">
        <v>588</v>
      </c>
      <c r="D927" s="750" t="s">
        <v>589</v>
      </c>
      <c r="E927" s="751">
        <v>50113001</v>
      </c>
      <c r="F927" s="750" t="s">
        <v>591</v>
      </c>
      <c r="G927" s="749" t="s">
        <v>592</v>
      </c>
      <c r="H927" s="749">
        <v>156779</v>
      </c>
      <c r="I927" s="749">
        <v>56779</v>
      </c>
      <c r="J927" s="749" t="s">
        <v>974</v>
      </c>
      <c r="K927" s="749" t="s">
        <v>975</v>
      </c>
      <c r="L927" s="752">
        <v>117.56</v>
      </c>
      <c r="M927" s="752">
        <v>2</v>
      </c>
      <c r="N927" s="753">
        <v>235.12</v>
      </c>
    </row>
    <row r="928" spans="1:14" ht="14.45" customHeight="1" x14ac:dyDescent="0.2">
      <c r="A928" s="747" t="s">
        <v>567</v>
      </c>
      <c r="B928" s="748" t="s">
        <v>568</v>
      </c>
      <c r="C928" s="749" t="s">
        <v>588</v>
      </c>
      <c r="D928" s="750" t="s">
        <v>589</v>
      </c>
      <c r="E928" s="751">
        <v>50113001</v>
      </c>
      <c r="F928" s="750" t="s">
        <v>591</v>
      </c>
      <c r="G928" s="749" t="s">
        <v>592</v>
      </c>
      <c r="H928" s="749">
        <v>113191</v>
      </c>
      <c r="I928" s="749">
        <v>13191</v>
      </c>
      <c r="J928" s="749" t="s">
        <v>1885</v>
      </c>
      <c r="K928" s="749" t="s">
        <v>1886</v>
      </c>
      <c r="L928" s="752">
        <v>314.24</v>
      </c>
      <c r="M928" s="752">
        <v>1</v>
      </c>
      <c r="N928" s="753">
        <v>314.24</v>
      </c>
    </row>
    <row r="929" spans="1:14" ht="14.45" customHeight="1" x14ac:dyDescent="0.2">
      <c r="A929" s="747" t="s">
        <v>567</v>
      </c>
      <c r="B929" s="748" t="s">
        <v>568</v>
      </c>
      <c r="C929" s="749" t="s">
        <v>588</v>
      </c>
      <c r="D929" s="750" t="s">
        <v>589</v>
      </c>
      <c r="E929" s="751">
        <v>50113001</v>
      </c>
      <c r="F929" s="750" t="s">
        <v>591</v>
      </c>
      <c r="G929" s="749" t="s">
        <v>592</v>
      </c>
      <c r="H929" s="749">
        <v>848374</v>
      </c>
      <c r="I929" s="749">
        <v>134074</v>
      </c>
      <c r="J929" s="749" t="s">
        <v>1887</v>
      </c>
      <c r="K929" s="749" t="s">
        <v>1888</v>
      </c>
      <c r="L929" s="752">
        <v>228.18000000000004</v>
      </c>
      <c r="M929" s="752">
        <v>2</v>
      </c>
      <c r="N929" s="753">
        <v>456.36000000000007</v>
      </c>
    </row>
    <row r="930" spans="1:14" ht="14.45" customHeight="1" x14ac:dyDescent="0.2">
      <c r="A930" s="747" t="s">
        <v>567</v>
      </c>
      <c r="B930" s="748" t="s">
        <v>568</v>
      </c>
      <c r="C930" s="749" t="s">
        <v>588</v>
      </c>
      <c r="D930" s="750" t="s">
        <v>589</v>
      </c>
      <c r="E930" s="751">
        <v>50113001</v>
      </c>
      <c r="F930" s="750" t="s">
        <v>591</v>
      </c>
      <c r="G930" s="749" t="s">
        <v>592</v>
      </c>
      <c r="H930" s="749">
        <v>848594</v>
      </c>
      <c r="I930" s="749">
        <v>134078</v>
      </c>
      <c r="J930" s="749" t="s">
        <v>1889</v>
      </c>
      <c r="K930" s="749" t="s">
        <v>1890</v>
      </c>
      <c r="L930" s="752">
        <v>956.65000000000009</v>
      </c>
      <c r="M930" s="752">
        <v>2</v>
      </c>
      <c r="N930" s="753">
        <v>1913.3000000000002</v>
      </c>
    </row>
    <row r="931" spans="1:14" ht="14.45" customHeight="1" x14ac:dyDescent="0.2">
      <c r="A931" s="747" t="s">
        <v>567</v>
      </c>
      <c r="B931" s="748" t="s">
        <v>568</v>
      </c>
      <c r="C931" s="749" t="s">
        <v>588</v>
      </c>
      <c r="D931" s="750" t="s">
        <v>589</v>
      </c>
      <c r="E931" s="751">
        <v>50113001</v>
      </c>
      <c r="F931" s="750" t="s">
        <v>591</v>
      </c>
      <c r="G931" s="749" t="s">
        <v>592</v>
      </c>
      <c r="H931" s="749">
        <v>12026</v>
      </c>
      <c r="I931" s="749">
        <v>12026</v>
      </c>
      <c r="J931" s="749" t="s">
        <v>976</v>
      </c>
      <c r="K931" s="749" t="s">
        <v>977</v>
      </c>
      <c r="L931" s="752">
        <v>20.22</v>
      </c>
      <c r="M931" s="752">
        <v>1</v>
      </c>
      <c r="N931" s="753">
        <v>20.22</v>
      </c>
    </row>
    <row r="932" spans="1:14" ht="14.45" customHeight="1" x14ac:dyDescent="0.2">
      <c r="A932" s="747" t="s">
        <v>567</v>
      </c>
      <c r="B932" s="748" t="s">
        <v>568</v>
      </c>
      <c r="C932" s="749" t="s">
        <v>588</v>
      </c>
      <c r="D932" s="750" t="s">
        <v>589</v>
      </c>
      <c r="E932" s="751">
        <v>50113001</v>
      </c>
      <c r="F932" s="750" t="s">
        <v>591</v>
      </c>
      <c r="G932" s="749" t="s">
        <v>592</v>
      </c>
      <c r="H932" s="749">
        <v>31915</v>
      </c>
      <c r="I932" s="749">
        <v>31915</v>
      </c>
      <c r="J932" s="749" t="s">
        <v>980</v>
      </c>
      <c r="K932" s="749" t="s">
        <v>981</v>
      </c>
      <c r="L932" s="752">
        <v>173.69</v>
      </c>
      <c r="M932" s="752">
        <v>2</v>
      </c>
      <c r="N932" s="753">
        <v>347.38</v>
      </c>
    </row>
    <row r="933" spans="1:14" ht="14.45" customHeight="1" x14ac:dyDescent="0.2">
      <c r="A933" s="747" t="s">
        <v>567</v>
      </c>
      <c r="B933" s="748" t="s">
        <v>568</v>
      </c>
      <c r="C933" s="749" t="s">
        <v>588</v>
      </c>
      <c r="D933" s="750" t="s">
        <v>589</v>
      </c>
      <c r="E933" s="751">
        <v>50113001</v>
      </c>
      <c r="F933" s="750" t="s">
        <v>591</v>
      </c>
      <c r="G933" s="749" t="s">
        <v>592</v>
      </c>
      <c r="H933" s="749">
        <v>47256</v>
      </c>
      <c r="I933" s="749">
        <v>47256</v>
      </c>
      <c r="J933" s="749" t="s">
        <v>982</v>
      </c>
      <c r="K933" s="749" t="s">
        <v>983</v>
      </c>
      <c r="L933" s="752">
        <v>222.19999999999996</v>
      </c>
      <c r="M933" s="752">
        <v>1</v>
      </c>
      <c r="N933" s="753">
        <v>222.19999999999996</v>
      </c>
    </row>
    <row r="934" spans="1:14" ht="14.45" customHeight="1" x14ac:dyDescent="0.2">
      <c r="A934" s="747" t="s">
        <v>567</v>
      </c>
      <c r="B934" s="748" t="s">
        <v>568</v>
      </c>
      <c r="C934" s="749" t="s">
        <v>588</v>
      </c>
      <c r="D934" s="750" t="s">
        <v>589</v>
      </c>
      <c r="E934" s="751">
        <v>50113001</v>
      </c>
      <c r="F934" s="750" t="s">
        <v>591</v>
      </c>
      <c r="G934" s="749" t="s">
        <v>592</v>
      </c>
      <c r="H934" s="749">
        <v>47249</v>
      </c>
      <c r="I934" s="749">
        <v>47249</v>
      </c>
      <c r="J934" s="749" t="s">
        <v>982</v>
      </c>
      <c r="K934" s="749" t="s">
        <v>1891</v>
      </c>
      <c r="L934" s="752">
        <v>126.5</v>
      </c>
      <c r="M934" s="752">
        <v>5</v>
      </c>
      <c r="N934" s="753">
        <v>632.5</v>
      </c>
    </row>
    <row r="935" spans="1:14" ht="14.45" customHeight="1" x14ac:dyDescent="0.2">
      <c r="A935" s="747" t="s">
        <v>567</v>
      </c>
      <c r="B935" s="748" t="s">
        <v>568</v>
      </c>
      <c r="C935" s="749" t="s">
        <v>588</v>
      </c>
      <c r="D935" s="750" t="s">
        <v>589</v>
      </c>
      <c r="E935" s="751">
        <v>50113001</v>
      </c>
      <c r="F935" s="750" t="s">
        <v>591</v>
      </c>
      <c r="G935" s="749" t="s">
        <v>592</v>
      </c>
      <c r="H935" s="749">
        <v>47244</v>
      </c>
      <c r="I935" s="749">
        <v>47244</v>
      </c>
      <c r="J935" s="749" t="s">
        <v>982</v>
      </c>
      <c r="K935" s="749" t="s">
        <v>981</v>
      </c>
      <c r="L935" s="752">
        <v>143.00000000000003</v>
      </c>
      <c r="M935" s="752">
        <v>3</v>
      </c>
      <c r="N935" s="753">
        <v>429.00000000000011</v>
      </c>
    </row>
    <row r="936" spans="1:14" ht="14.45" customHeight="1" x14ac:dyDescent="0.2">
      <c r="A936" s="747" t="s">
        <v>567</v>
      </c>
      <c r="B936" s="748" t="s">
        <v>568</v>
      </c>
      <c r="C936" s="749" t="s">
        <v>588</v>
      </c>
      <c r="D936" s="750" t="s">
        <v>589</v>
      </c>
      <c r="E936" s="751">
        <v>50113001</v>
      </c>
      <c r="F936" s="750" t="s">
        <v>591</v>
      </c>
      <c r="G936" s="749" t="s">
        <v>592</v>
      </c>
      <c r="H936" s="749">
        <v>848335</v>
      </c>
      <c r="I936" s="749">
        <v>155782</v>
      </c>
      <c r="J936" s="749" t="s">
        <v>984</v>
      </c>
      <c r="K936" s="749" t="s">
        <v>985</v>
      </c>
      <c r="L936" s="752">
        <v>53.496666666666663</v>
      </c>
      <c r="M936" s="752">
        <v>3</v>
      </c>
      <c r="N936" s="753">
        <v>160.48999999999998</v>
      </c>
    </row>
    <row r="937" spans="1:14" ht="14.45" customHeight="1" x14ac:dyDescent="0.2">
      <c r="A937" s="747" t="s">
        <v>567</v>
      </c>
      <c r="B937" s="748" t="s">
        <v>568</v>
      </c>
      <c r="C937" s="749" t="s">
        <v>588</v>
      </c>
      <c r="D937" s="750" t="s">
        <v>589</v>
      </c>
      <c r="E937" s="751">
        <v>50113001</v>
      </c>
      <c r="F937" s="750" t="s">
        <v>591</v>
      </c>
      <c r="G937" s="749" t="s">
        <v>592</v>
      </c>
      <c r="H937" s="749">
        <v>194234</v>
      </c>
      <c r="I937" s="749">
        <v>94234</v>
      </c>
      <c r="J937" s="749" t="s">
        <v>1892</v>
      </c>
      <c r="K937" s="749" t="s">
        <v>1893</v>
      </c>
      <c r="L937" s="752">
        <v>96.030000000000058</v>
      </c>
      <c r="M937" s="752">
        <v>2</v>
      </c>
      <c r="N937" s="753">
        <v>192.06000000000012</v>
      </c>
    </row>
    <row r="938" spans="1:14" ht="14.45" customHeight="1" x14ac:dyDescent="0.2">
      <c r="A938" s="747" t="s">
        <v>567</v>
      </c>
      <c r="B938" s="748" t="s">
        <v>568</v>
      </c>
      <c r="C938" s="749" t="s">
        <v>588</v>
      </c>
      <c r="D938" s="750" t="s">
        <v>589</v>
      </c>
      <c r="E938" s="751">
        <v>50113001</v>
      </c>
      <c r="F938" s="750" t="s">
        <v>591</v>
      </c>
      <c r="G938" s="749" t="s">
        <v>592</v>
      </c>
      <c r="H938" s="749">
        <v>223137</v>
      </c>
      <c r="I938" s="749">
        <v>223137</v>
      </c>
      <c r="J938" s="749" t="s">
        <v>990</v>
      </c>
      <c r="K938" s="749" t="s">
        <v>991</v>
      </c>
      <c r="L938" s="752">
        <v>120.01200000000003</v>
      </c>
      <c r="M938" s="752">
        <v>10</v>
      </c>
      <c r="N938" s="753">
        <v>1200.1200000000003</v>
      </c>
    </row>
    <row r="939" spans="1:14" ht="14.45" customHeight="1" x14ac:dyDescent="0.2">
      <c r="A939" s="747" t="s">
        <v>567</v>
      </c>
      <c r="B939" s="748" t="s">
        <v>568</v>
      </c>
      <c r="C939" s="749" t="s">
        <v>588</v>
      </c>
      <c r="D939" s="750" t="s">
        <v>589</v>
      </c>
      <c r="E939" s="751">
        <v>50113001</v>
      </c>
      <c r="F939" s="750" t="s">
        <v>591</v>
      </c>
      <c r="G939" s="749" t="s">
        <v>592</v>
      </c>
      <c r="H939" s="749">
        <v>102538</v>
      </c>
      <c r="I939" s="749">
        <v>2538</v>
      </c>
      <c r="J939" s="749" t="s">
        <v>993</v>
      </c>
      <c r="K939" s="749" t="s">
        <v>1894</v>
      </c>
      <c r="L939" s="752">
        <v>55.500000000000028</v>
      </c>
      <c r="M939" s="752">
        <v>3</v>
      </c>
      <c r="N939" s="753">
        <v>166.50000000000009</v>
      </c>
    </row>
    <row r="940" spans="1:14" ht="14.45" customHeight="1" x14ac:dyDescent="0.2">
      <c r="A940" s="747" t="s">
        <v>567</v>
      </c>
      <c r="B940" s="748" t="s">
        <v>568</v>
      </c>
      <c r="C940" s="749" t="s">
        <v>588</v>
      </c>
      <c r="D940" s="750" t="s">
        <v>589</v>
      </c>
      <c r="E940" s="751">
        <v>50113001</v>
      </c>
      <c r="F940" s="750" t="s">
        <v>591</v>
      </c>
      <c r="G940" s="749" t="s">
        <v>592</v>
      </c>
      <c r="H940" s="749">
        <v>102537</v>
      </c>
      <c r="I940" s="749">
        <v>2537</v>
      </c>
      <c r="J940" s="749" t="s">
        <v>993</v>
      </c>
      <c r="K940" s="749" t="s">
        <v>995</v>
      </c>
      <c r="L940" s="752">
        <v>38.350000000000009</v>
      </c>
      <c r="M940" s="752">
        <v>7</v>
      </c>
      <c r="N940" s="753">
        <v>268.45000000000005</v>
      </c>
    </row>
    <row r="941" spans="1:14" ht="14.45" customHeight="1" x14ac:dyDescent="0.2">
      <c r="A941" s="747" t="s">
        <v>567</v>
      </c>
      <c r="B941" s="748" t="s">
        <v>568</v>
      </c>
      <c r="C941" s="749" t="s">
        <v>588</v>
      </c>
      <c r="D941" s="750" t="s">
        <v>589</v>
      </c>
      <c r="E941" s="751">
        <v>50113001</v>
      </c>
      <c r="F941" s="750" t="s">
        <v>591</v>
      </c>
      <c r="G941" s="749" t="s">
        <v>592</v>
      </c>
      <c r="H941" s="749">
        <v>125366</v>
      </c>
      <c r="I941" s="749">
        <v>25366</v>
      </c>
      <c r="J941" s="749" t="s">
        <v>996</v>
      </c>
      <c r="K941" s="749" t="s">
        <v>998</v>
      </c>
      <c r="L941" s="752">
        <v>72.257777777777775</v>
      </c>
      <c r="M941" s="752">
        <v>18</v>
      </c>
      <c r="N941" s="753">
        <v>1300.6399999999999</v>
      </c>
    </row>
    <row r="942" spans="1:14" ht="14.45" customHeight="1" x14ac:dyDescent="0.2">
      <c r="A942" s="747" t="s">
        <v>567</v>
      </c>
      <c r="B942" s="748" t="s">
        <v>568</v>
      </c>
      <c r="C942" s="749" t="s">
        <v>588</v>
      </c>
      <c r="D942" s="750" t="s">
        <v>589</v>
      </c>
      <c r="E942" s="751">
        <v>50113001</v>
      </c>
      <c r="F942" s="750" t="s">
        <v>591</v>
      </c>
      <c r="G942" s="749" t="s">
        <v>599</v>
      </c>
      <c r="H942" s="749">
        <v>180050</v>
      </c>
      <c r="I942" s="749">
        <v>180050</v>
      </c>
      <c r="J942" s="749" t="s">
        <v>1895</v>
      </c>
      <c r="K942" s="749" t="s">
        <v>997</v>
      </c>
      <c r="L942" s="752">
        <v>67.930000000000007</v>
      </c>
      <c r="M942" s="752">
        <v>2</v>
      </c>
      <c r="N942" s="753">
        <v>135.86000000000001</v>
      </c>
    </row>
    <row r="943" spans="1:14" ht="14.45" customHeight="1" x14ac:dyDescent="0.2">
      <c r="A943" s="747" t="s">
        <v>567</v>
      </c>
      <c r="B943" s="748" t="s">
        <v>568</v>
      </c>
      <c r="C943" s="749" t="s">
        <v>588</v>
      </c>
      <c r="D943" s="750" t="s">
        <v>589</v>
      </c>
      <c r="E943" s="751">
        <v>50113001</v>
      </c>
      <c r="F943" s="750" t="s">
        <v>591</v>
      </c>
      <c r="G943" s="749" t="s">
        <v>592</v>
      </c>
      <c r="H943" s="749">
        <v>191186</v>
      </c>
      <c r="I943" s="749">
        <v>191186</v>
      </c>
      <c r="J943" s="749" t="s">
        <v>1896</v>
      </c>
      <c r="K943" s="749" t="s">
        <v>1897</v>
      </c>
      <c r="L943" s="752">
        <v>112.53</v>
      </c>
      <c r="M943" s="752">
        <v>8</v>
      </c>
      <c r="N943" s="753">
        <v>900.24</v>
      </c>
    </row>
    <row r="944" spans="1:14" ht="14.45" customHeight="1" x14ac:dyDescent="0.2">
      <c r="A944" s="747" t="s">
        <v>567</v>
      </c>
      <c r="B944" s="748" t="s">
        <v>568</v>
      </c>
      <c r="C944" s="749" t="s">
        <v>588</v>
      </c>
      <c r="D944" s="750" t="s">
        <v>589</v>
      </c>
      <c r="E944" s="751">
        <v>50113001</v>
      </c>
      <c r="F944" s="750" t="s">
        <v>591</v>
      </c>
      <c r="G944" s="749" t="s">
        <v>592</v>
      </c>
      <c r="H944" s="749">
        <v>155936</v>
      </c>
      <c r="I944" s="749">
        <v>155936</v>
      </c>
      <c r="J944" s="749" t="s">
        <v>1898</v>
      </c>
      <c r="K944" s="749" t="s">
        <v>1899</v>
      </c>
      <c r="L944" s="752">
        <v>246.98499999999996</v>
      </c>
      <c r="M944" s="752">
        <v>2</v>
      </c>
      <c r="N944" s="753">
        <v>493.96999999999991</v>
      </c>
    </row>
    <row r="945" spans="1:14" ht="14.45" customHeight="1" x14ac:dyDescent="0.2">
      <c r="A945" s="747" t="s">
        <v>567</v>
      </c>
      <c r="B945" s="748" t="s">
        <v>568</v>
      </c>
      <c r="C945" s="749" t="s">
        <v>588</v>
      </c>
      <c r="D945" s="750" t="s">
        <v>589</v>
      </c>
      <c r="E945" s="751">
        <v>50113001</v>
      </c>
      <c r="F945" s="750" t="s">
        <v>591</v>
      </c>
      <c r="G945" s="749" t="s">
        <v>592</v>
      </c>
      <c r="H945" s="749">
        <v>159746</v>
      </c>
      <c r="I945" s="749">
        <v>0</v>
      </c>
      <c r="J945" s="749" t="s">
        <v>1003</v>
      </c>
      <c r="K945" s="749" t="s">
        <v>1004</v>
      </c>
      <c r="L945" s="752">
        <v>27.034857142857145</v>
      </c>
      <c r="M945" s="752">
        <v>35</v>
      </c>
      <c r="N945" s="753">
        <v>946.22</v>
      </c>
    </row>
    <row r="946" spans="1:14" ht="14.45" customHeight="1" x14ac:dyDescent="0.2">
      <c r="A946" s="747" t="s">
        <v>567</v>
      </c>
      <c r="B946" s="748" t="s">
        <v>568</v>
      </c>
      <c r="C946" s="749" t="s">
        <v>588</v>
      </c>
      <c r="D946" s="750" t="s">
        <v>589</v>
      </c>
      <c r="E946" s="751">
        <v>50113001</v>
      </c>
      <c r="F946" s="750" t="s">
        <v>591</v>
      </c>
      <c r="G946" s="749" t="s">
        <v>599</v>
      </c>
      <c r="H946" s="749">
        <v>100308</v>
      </c>
      <c r="I946" s="749">
        <v>100308</v>
      </c>
      <c r="J946" s="749" t="s">
        <v>1005</v>
      </c>
      <c r="K946" s="749" t="s">
        <v>1007</v>
      </c>
      <c r="L946" s="752">
        <v>40.310625000000002</v>
      </c>
      <c r="M946" s="752">
        <v>16</v>
      </c>
      <c r="N946" s="753">
        <v>644.97</v>
      </c>
    </row>
    <row r="947" spans="1:14" ht="14.45" customHeight="1" x14ac:dyDescent="0.2">
      <c r="A947" s="747" t="s">
        <v>567</v>
      </c>
      <c r="B947" s="748" t="s">
        <v>568</v>
      </c>
      <c r="C947" s="749" t="s">
        <v>588</v>
      </c>
      <c r="D947" s="750" t="s">
        <v>589</v>
      </c>
      <c r="E947" s="751">
        <v>50113001</v>
      </c>
      <c r="F947" s="750" t="s">
        <v>591</v>
      </c>
      <c r="G947" s="749" t="s">
        <v>599</v>
      </c>
      <c r="H947" s="749">
        <v>845593</v>
      </c>
      <c r="I947" s="749">
        <v>100304</v>
      </c>
      <c r="J947" s="749" t="s">
        <v>1005</v>
      </c>
      <c r="K947" s="749" t="s">
        <v>1006</v>
      </c>
      <c r="L947" s="752">
        <v>43.79999999999999</v>
      </c>
      <c r="M947" s="752">
        <v>3</v>
      </c>
      <c r="N947" s="753">
        <v>131.39999999999998</v>
      </c>
    </row>
    <row r="948" spans="1:14" ht="14.45" customHeight="1" x14ac:dyDescent="0.2">
      <c r="A948" s="747" t="s">
        <v>567</v>
      </c>
      <c r="B948" s="748" t="s">
        <v>568</v>
      </c>
      <c r="C948" s="749" t="s">
        <v>588</v>
      </c>
      <c r="D948" s="750" t="s">
        <v>589</v>
      </c>
      <c r="E948" s="751">
        <v>50113001</v>
      </c>
      <c r="F948" s="750" t="s">
        <v>591</v>
      </c>
      <c r="G948" s="749" t="s">
        <v>592</v>
      </c>
      <c r="H948" s="749">
        <v>214355</v>
      </c>
      <c r="I948" s="749">
        <v>214355</v>
      </c>
      <c r="J948" s="749" t="s">
        <v>1010</v>
      </c>
      <c r="K948" s="749" t="s">
        <v>1011</v>
      </c>
      <c r="L948" s="752">
        <v>215.18000000000006</v>
      </c>
      <c r="M948" s="752">
        <v>1</v>
      </c>
      <c r="N948" s="753">
        <v>215.18000000000006</v>
      </c>
    </row>
    <row r="949" spans="1:14" ht="14.45" customHeight="1" x14ac:dyDescent="0.2">
      <c r="A949" s="747" t="s">
        <v>567</v>
      </c>
      <c r="B949" s="748" t="s">
        <v>568</v>
      </c>
      <c r="C949" s="749" t="s">
        <v>588</v>
      </c>
      <c r="D949" s="750" t="s">
        <v>589</v>
      </c>
      <c r="E949" s="751">
        <v>50113001</v>
      </c>
      <c r="F949" s="750" t="s">
        <v>591</v>
      </c>
      <c r="G949" s="749" t="s">
        <v>569</v>
      </c>
      <c r="H949" s="749">
        <v>219875</v>
      </c>
      <c r="I949" s="749">
        <v>219875</v>
      </c>
      <c r="J949" s="749" t="s">
        <v>1012</v>
      </c>
      <c r="K949" s="749" t="s">
        <v>1013</v>
      </c>
      <c r="L949" s="752">
        <v>435.06200000000001</v>
      </c>
      <c r="M949" s="752">
        <v>5</v>
      </c>
      <c r="N949" s="753">
        <v>2175.31</v>
      </c>
    </row>
    <row r="950" spans="1:14" ht="14.45" customHeight="1" x14ac:dyDescent="0.2">
      <c r="A950" s="747" t="s">
        <v>567</v>
      </c>
      <c r="B950" s="748" t="s">
        <v>568</v>
      </c>
      <c r="C950" s="749" t="s">
        <v>588</v>
      </c>
      <c r="D950" s="750" t="s">
        <v>589</v>
      </c>
      <c r="E950" s="751">
        <v>50113001</v>
      </c>
      <c r="F950" s="750" t="s">
        <v>591</v>
      </c>
      <c r="G950" s="749" t="s">
        <v>592</v>
      </c>
      <c r="H950" s="749">
        <v>846745</v>
      </c>
      <c r="I950" s="749">
        <v>0</v>
      </c>
      <c r="J950" s="749" t="s">
        <v>1900</v>
      </c>
      <c r="K950" s="749" t="s">
        <v>569</v>
      </c>
      <c r="L950" s="752">
        <v>170.14999369795279</v>
      </c>
      <c r="M950" s="752">
        <v>3</v>
      </c>
      <c r="N950" s="753">
        <v>510.44998109385836</v>
      </c>
    </row>
    <row r="951" spans="1:14" ht="14.45" customHeight="1" x14ac:dyDescent="0.2">
      <c r="A951" s="747" t="s">
        <v>567</v>
      </c>
      <c r="B951" s="748" t="s">
        <v>568</v>
      </c>
      <c r="C951" s="749" t="s">
        <v>588</v>
      </c>
      <c r="D951" s="750" t="s">
        <v>589</v>
      </c>
      <c r="E951" s="751">
        <v>50113001</v>
      </c>
      <c r="F951" s="750" t="s">
        <v>591</v>
      </c>
      <c r="G951" s="749" t="s">
        <v>592</v>
      </c>
      <c r="H951" s="749">
        <v>223200</v>
      </c>
      <c r="I951" s="749">
        <v>223200</v>
      </c>
      <c r="J951" s="749" t="s">
        <v>1021</v>
      </c>
      <c r="K951" s="749" t="s">
        <v>1022</v>
      </c>
      <c r="L951" s="752">
        <v>148.22769230769231</v>
      </c>
      <c r="M951" s="752">
        <v>13</v>
      </c>
      <c r="N951" s="753">
        <v>1926.96</v>
      </c>
    </row>
    <row r="952" spans="1:14" ht="14.45" customHeight="1" x14ac:dyDescent="0.2">
      <c r="A952" s="747" t="s">
        <v>567</v>
      </c>
      <c r="B952" s="748" t="s">
        <v>568</v>
      </c>
      <c r="C952" s="749" t="s">
        <v>588</v>
      </c>
      <c r="D952" s="750" t="s">
        <v>589</v>
      </c>
      <c r="E952" s="751">
        <v>50113001</v>
      </c>
      <c r="F952" s="750" t="s">
        <v>591</v>
      </c>
      <c r="G952" s="749" t="s">
        <v>592</v>
      </c>
      <c r="H952" s="749">
        <v>847630</v>
      </c>
      <c r="I952" s="749">
        <v>0</v>
      </c>
      <c r="J952" s="749" t="s">
        <v>1901</v>
      </c>
      <c r="K952" s="749" t="s">
        <v>569</v>
      </c>
      <c r="L952" s="752">
        <v>227.70000000000002</v>
      </c>
      <c r="M952" s="752">
        <v>1</v>
      </c>
      <c r="N952" s="753">
        <v>227.70000000000002</v>
      </c>
    </row>
    <row r="953" spans="1:14" ht="14.45" customHeight="1" x14ac:dyDescent="0.2">
      <c r="A953" s="747" t="s">
        <v>567</v>
      </c>
      <c r="B953" s="748" t="s">
        <v>568</v>
      </c>
      <c r="C953" s="749" t="s">
        <v>588</v>
      </c>
      <c r="D953" s="750" t="s">
        <v>589</v>
      </c>
      <c r="E953" s="751">
        <v>50113001</v>
      </c>
      <c r="F953" s="750" t="s">
        <v>591</v>
      </c>
      <c r="G953" s="749" t="s">
        <v>592</v>
      </c>
      <c r="H953" s="749">
        <v>842703</v>
      </c>
      <c r="I953" s="749">
        <v>0</v>
      </c>
      <c r="J953" s="749" t="s">
        <v>1024</v>
      </c>
      <c r="K953" s="749" t="s">
        <v>569</v>
      </c>
      <c r="L953" s="752">
        <v>53.213333333333331</v>
      </c>
      <c r="M953" s="752">
        <v>3</v>
      </c>
      <c r="N953" s="753">
        <v>159.63999999999999</v>
      </c>
    </row>
    <row r="954" spans="1:14" ht="14.45" customHeight="1" x14ac:dyDescent="0.2">
      <c r="A954" s="747" t="s">
        <v>567</v>
      </c>
      <c r="B954" s="748" t="s">
        <v>568</v>
      </c>
      <c r="C954" s="749" t="s">
        <v>588</v>
      </c>
      <c r="D954" s="750" t="s">
        <v>589</v>
      </c>
      <c r="E954" s="751">
        <v>50113001</v>
      </c>
      <c r="F954" s="750" t="s">
        <v>591</v>
      </c>
      <c r="G954" s="749" t="s">
        <v>592</v>
      </c>
      <c r="H954" s="749">
        <v>51366</v>
      </c>
      <c r="I954" s="749">
        <v>51366</v>
      </c>
      <c r="J954" s="749" t="s">
        <v>1025</v>
      </c>
      <c r="K954" s="749" t="s">
        <v>1027</v>
      </c>
      <c r="L954" s="752">
        <v>171.6</v>
      </c>
      <c r="M954" s="752">
        <v>81.999999999999972</v>
      </c>
      <c r="N954" s="753">
        <v>14071.199999999995</v>
      </c>
    </row>
    <row r="955" spans="1:14" ht="14.45" customHeight="1" x14ac:dyDescent="0.2">
      <c r="A955" s="747" t="s">
        <v>567</v>
      </c>
      <c r="B955" s="748" t="s">
        <v>568</v>
      </c>
      <c r="C955" s="749" t="s">
        <v>588</v>
      </c>
      <c r="D955" s="750" t="s">
        <v>589</v>
      </c>
      <c r="E955" s="751">
        <v>50113001</v>
      </c>
      <c r="F955" s="750" t="s">
        <v>591</v>
      </c>
      <c r="G955" s="749" t="s">
        <v>592</v>
      </c>
      <c r="H955" s="749">
        <v>51383</v>
      </c>
      <c r="I955" s="749">
        <v>51383</v>
      </c>
      <c r="J955" s="749" t="s">
        <v>1025</v>
      </c>
      <c r="K955" s="749" t="s">
        <v>1028</v>
      </c>
      <c r="L955" s="752">
        <v>93.5</v>
      </c>
      <c r="M955" s="752">
        <v>9</v>
      </c>
      <c r="N955" s="753">
        <v>841.5</v>
      </c>
    </row>
    <row r="956" spans="1:14" ht="14.45" customHeight="1" x14ac:dyDescent="0.2">
      <c r="A956" s="747" t="s">
        <v>567</v>
      </c>
      <c r="B956" s="748" t="s">
        <v>568</v>
      </c>
      <c r="C956" s="749" t="s">
        <v>588</v>
      </c>
      <c r="D956" s="750" t="s">
        <v>589</v>
      </c>
      <c r="E956" s="751">
        <v>50113001</v>
      </c>
      <c r="F956" s="750" t="s">
        <v>591</v>
      </c>
      <c r="G956" s="749" t="s">
        <v>592</v>
      </c>
      <c r="H956" s="749">
        <v>51384</v>
      </c>
      <c r="I956" s="749">
        <v>51384</v>
      </c>
      <c r="J956" s="749" t="s">
        <v>1025</v>
      </c>
      <c r="K956" s="749" t="s">
        <v>1029</v>
      </c>
      <c r="L956" s="752">
        <v>192.5</v>
      </c>
      <c r="M956" s="752">
        <v>3</v>
      </c>
      <c r="N956" s="753">
        <v>577.5</v>
      </c>
    </row>
    <row r="957" spans="1:14" ht="14.45" customHeight="1" x14ac:dyDescent="0.2">
      <c r="A957" s="747" t="s">
        <v>567</v>
      </c>
      <c r="B957" s="748" t="s">
        <v>568</v>
      </c>
      <c r="C957" s="749" t="s">
        <v>588</v>
      </c>
      <c r="D957" s="750" t="s">
        <v>589</v>
      </c>
      <c r="E957" s="751">
        <v>50113001</v>
      </c>
      <c r="F957" s="750" t="s">
        <v>591</v>
      </c>
      <c r="G957" s="749" t="s">
        <v>592</v>
      </c>
      <c r="H957" s="749">
        <v>51367</v>
      </c>
      <c r="I957" s="749">
        <v>51367</v>
      </c>
      <c r="J957" s="749" t="s">
        <v>1025</v>
      </c>
      <c r="K957" s="749" t="s">
        <v>1026</v>
      </c>
      <c r="L957" s="752">
        <v>92.950000000000017</v>
      </c>
      <c r="M957" s="752">
        <v>21</v>
      </c>
      <c r="N957" s="753">
        <v>1951.9500000000003</v>
      </c>
    </row>
    <row r="958" spans="1:14" ht="14.45" customHeight="1" x14ac:dyDescent="0.2">
      <c r="A958" s="747" t="s">
        <v>567</v>
      </c>
      <c r="B958" s="748" t="s">
        <v>568</v>
      </c>
      <c r="C958" s="749" t="s">
        <v>588</v>
      </c>
      <c r="D958" s="750" t="s">
        <v>589</v>
      </c>
      <c r="E958" s="751">
        <v>50113001</v>
      </c>
      <c r="F958" s="750" t="s">
        <v>591</v>
      </c>
      <c r="G958" s="749" t="s">
        <v>592</v>
      </c>
      <c r="H958" s="749">
        <v>207899</v>
      </c>
      <c r="I958" s="749">
        <v>207899</v>
      </c>
      <c r="J958" s="749" t="s">
        <v>1034</v>
      </c>
      <c r="K958" s="749" t="s">
        <v>1036</v>
      </c>
      <c r="L958" s="752">
        <v>64.355000000000004</v>
      </c>
      <c r="M958" s="752">
        <v>4</v>
      </c>
      <c r="N958" s="753">
        <v>257.42</v>
      </c>
    </row>
    <row r="959" spans="1:14" ht="14.45" customHeight="1" x14ac:dyDescent="0.2">
      <c r="A959" s="747" t="s">
        <v>567</v>
      </c>
      <c r="B959" s="748" t="s">
        <v>568</v>
      </c>
      <c r="C959" s="749" t="s">
        <v>588</v>
      </c>
      <c r="D959" s="750" t="s">
        <v>589</v>
      </c>
      <c r="E959" s="751">
        <v>50113001</v>
      </c>
      <c r="F959" s="750" t="s">
        <v>591</v>
      </c>
      <c r="G959" s="749" t="s">
        <v>592</v>
      </c>
      <c r="H959" s="749">
        <v>157608</v>
      </c>
      <c r="I959" s="749">
        <v>57608</v>
      </c>
      <c r="J959" s="749" t="s">
        <v>1038</v>
      </c>
      <c r="K959" s="749" t="s">
        <v>1039</v>
      </c>
      <c r="L959" s="752">
        <v>69.34</v>
      </c>
      <c r="M959" s="752">
        <v>2</v>
      </c>
      <c r="N959" s="753">
        <v>138.68</v>
      </c>
    </row>
    <row r="960" spans="1:14" ht="14.45" customHeight="1" x14ac:dyDescent="0.2">
      <c r="A960" s="747" t="s">
        <v>567</v>
      </c>
      <c r="B960" s="748" t="s">
        <v>568</v>
      </c>
      <c r="C960" s="749" t="s">
        <v>588</v>
      </c>
      <c r="D960" s="750" t="s">
        <v>589</v>
      </c>
      <c r="E960" s="751">
        <v>50113001</v>
      </c>
      <c r="F960" s="750" t="s">
        <v>591</v>
      </c>
      <c r="G960" s="749" t="s">
        <v>592</v>
      </c>
      <c r="H960" s="749">
        <v>850638</v>
      </c>
      <c r="I960" s="749">
        <v>500886</v>
      </c>
      <c r="J960" s="749" t="s">
        <v>1040</v>
      </c>
      <c r="K960" s="749" t="s">
        <v>1041</v>
      </c>
      <c r="L960" s="752">
        <v>49.319999999999993</v>
      </c>
      <c r="M960" s="752">
        <v>1</v>
      </c>
      <c r="N960" s="753">
        <v>49.319999999999993</v>
      </c>
    </row>
    <row r="961" spans="1:14" ht="14.45" customHeight="1" x14ac:dyDescent="0.2">
      <c r="A961" s="747" t="s">
        <v>567</v>
      </c>
      <c r="B961" s="748" t="s">
        <v>568</v>
      </c>
      <c r="C961" s="749" t="s">
        <v>588</v>
      </c>
      <c r="D961" s="750" t="s">
        <v>589</v>
      </c>
      <c r="E961" s="751">
        <v>50113001</v>
      </c>
      <c r="F961" s="750" t="s">
        <v>591</v>
      </c>
      <c r="G961" s="749" t="s">
        <v>592</v>
      </c>
      <c r="H961" s="749">
        <v>225166</v>
      </c>
      <c r="I961" s="749">
        <v>225166</v>
      </c>
      <c r="J961" s="749" t="s">
        <v>1042</v>
      </c>
      <c r="K961" s="749" t="s">
        <v>1043</v>
      </c>
      <c r="L961" s="752">
        <v>58.32222222222223</v>
      </c>
      <c r="M961" s="752">
        <v>18</v>
      </c>
      <c r="N961" s="753">
        <v>1049.8000000000002</v>
      </c>
    </row>
    <row r="962" spans="1:14" ht="14.45" customHeight="1" x14ac:dyDescent="0.2">
      <c r="A962" s="747" t="s">
        <v>567</v>
      </c>
      <c r="B962" s="748" t="s">
        <v>568</v>
      </c>
      <c r="C962" s="749" t="s">
        <v>588</v>
      </c>
      <c r="D962" s="750" t="s">
        <v>589</v>
      </c>
      <c r="E962" s="751">
        <v>50113001</v>
      </c>
      <c r="F962" s="750" t="s">
        <v>591</v>
      </c>
      <c r="G962" s="749" t="s">
        <v>592</v>
      </c>
      <c r="H962" s="749">
        <v>224964</v>
      </c>
      <c r="I962" s="749">
        <v>224964</v>
      </c>
      <c r="J962" s="749" t="s">
        <v>1044</v>
      </c>
      <c r="K962" s="749" t="s">
        <v>1045</v>
      </c>
      <c r="L962" s="752">
        <v>107.82354838709678</v>
      </c>
      <c r="M962" s="752">
        <v>31</v>
      </c>
      <c r="N962" s="753">
        <v>3342.53</v>
      </c>
    </row>
    <row r="963" spans="1:14" ht="14.45" customHeight="1" x14ac:dyDescent="0.2">
      <c r="A963" s="747" t="s">
        <v>567</v>
      </c>
      <c r="B963" s="748" t="s">
        <v>568</v>
      </c>
      <c r="C963" s="749" t="s">
        <v>588</v>
      </c>
      <c r="D963" s="750" t="s">
        <v>589</v>
      </c>
      <c r="E963" s="751">
        <v>50113001</v>
      </c>
      <c r="F963" s="750" t="s">
        <v>591</v>
      </c>
      <c r="G963" s="749" t="s">
        <v>592</v>
      </c>
      <c r="H963" s="749">
        <v>213080</v>
      </c>
      <c r="I963" s="749">
        <v>213080</v>
      </c>
      <c r="J963" s="749" t="s">
        <v>1902</v>
      </c>
      <c r="K963" s="749" t="s">
        <v>1903</v>
      </c>
      <c r="L963" s="752">
        <v>130.11000000000001</v>
      </c>
      <c r="M963" s="752">
        <v>4</v>
      </c>
      <c r="N963" s="753">
        <v>520.44000000000005</v>
      </c>
    </row>
    <row r="964" spans="1:14" ht="14.45" customHeight="1" x14ac:dyDescent="0.2">
      <c r="A964" s="747" t="s">
        <v>567</v>
      </c>
      <c r="B964" s="748" t="s">
        <v>568</v>
      </c>
      <c r="C964" s="749" t="s">
        <v>588</v>
      </c>
      <c r="D964" s="750" t="s">
        <v>589</v>
      </c>
      <c r="E964" s="751">
        <v>50113001</v>
      </c>
      <c r="F964" s="750" t="s">
        <v>591</v>
      </c>
      <c r="G964" s="749" t="s">
        <v>592</v>
      </c>
      <c r="H964" s="749">
        <v>124414</v>
      </c>
      <c r="I964" s="749">
        <v>124414</v>
      </c>
      <c r="J964" s="749" t="s">
        <v>1904</v>
      </c>
      <c r="K964" s="749" t="s">
        <v>1905</v>
      </c>
      <c r="L964" s="752">
        <v>47.27</v>
      </c>
      <c r="M964" s="752">
        <v>1</v>
      </c>
      <c r="N964" s="753">
        <v>47.27</v>
      </c>
    </row>
    <row r="965" spans="1:14" ht="14.45" customHeight="1" x14ac:dyDescent="0.2">
      <c r="A965" s="747" t="s">
        <v>567</v>
      </c>
      <c r="B965" s="748" t="s">
        <v>568</v>
      </c>
      <c r="C965" s="749" t="s">
        <v>588</v>
      </c>
      <c r="D965" s="750" t="s">
        <v>589</v>
      </c>
      <c r="E965" s="751">
        <v>50113001</v>
      </c>
      <c r="F965" s="750" t="s">
        <v>591</v>
      </c>
      <c r="G965" s="749" t="s">
        <v>592</v>
      </c>
      <c r="H965" s="749">
        <v>193723</v>
      </c>
      <c r="I965" s="749">
        <v>93723</v>
      </c>
      <c r="J965" s="749" t="s">
        <v>1052</v>
      </c>
      <c r="K965" s="749" t="s">
        <v>1053</v>
      </c>
      <c r="L965" s="752">
        <v>40.629999999999995</v>
      </c>
      <c r="M965" s="752">
        <v>1</v>
      </c>
      <c r="N965" s="753">
        <v>40.629999999999995</v>
      </c>
    </row>
    <row r="966" spans="1:14" ht="14.45" customHeight="1" x14ac:dyDescent="0.2">
      <c r="A966" s="747" t="s">
        <v>567</v>
      </c>
      <c r="B966" s="748" t="s">
        <v>568</v>
      </c>
      <c r="C966" s="749" t="s">
        <v>588</v>
      </c>
      <c r="D966" s="750" t="s">
        <v>589</v>
      </c>
      <c r="E966" s="751">
        <v>50113001</v>
      </c>
      <c r="F966" s="750" t="s">
        <v>591</v>
      </c>
      <c r="G966" s="749" t="s">
        <v>592</v>
      </c>
      <c r="H966" s="749">
        <v>202878</v>
      </c>
      <c r="I966" s="749">
        <v>202878</v>
      </c>
      <c r="J966" s="749" t="s">
        <v>1054</v>
      </c>
      <c r="K966" s="749" t="s">
        <v>1055</v>
      </c>
      <c r="L966" s="752">
        <v>42.274999999999991</v>
      </c>
      <c r="M966" s="752">
        <v>2</v>
      </c>
      <c r="N966" s="753">
        <v>84.549999999999983</v>
      </c>
    </row>
    <row r="967" spans="1:14" ht="14.45" customHeight="1" x14ac:dyDescent="0.2">
      <c r="A967" s="747" t="s">
        <v>567</v>
      </c>
      <c r="B967" s="748" t="s">
        <v>568</v>
      </c>
      <c r="C967" s="749" t="s">
        <v>588</v>
      </c>
      <c r="D967" s="750" t="s">
        <v>589</v>
      </c>
      <c r="E967" s="751">
        <v>50113001</v>
      </c>
      <c r="F967" s="750" t="s">
        <v>591</v>
      </c>
      <c r="G967" s="749" t="s">
        <v>592</v>
      </c>
      <c r="H967" s="749">
        <v>152266</v>
      </c>
      <c r="I967" s="749">
        <v>52266</v>
      </c>
      <c r="J967" s="749" t="s">
        <v>1054</v>
      </c>
      <c r="K967" s="749" t="s">
        <v>1055</v>
      </c>
      <c r="L967" s="752">
        <v>41.419999999999995</v>
      </c>
      <c r="M967" s="752">
        <v>3</v>
      </c>
      <c r="N967" s="753">
        <v>124.25999999999999</v>
      </c>
    </row>
    <row r="968" spans="1:14" ht="14.45" customHeight="1" x14ac:dyDescent="0.2">
      <c r="A968" s="747" t="s">
        <v>567</v>
      </c>
      <c r="B968" s="748" t="s">
        <v>568</v>
      </c>
      <c r="C968" s="749" t="s">
        <v>588</v>
      </c>
      <c r="D968" s="750" t="s">
        <v>589</v>
      </c>
      <c r="E968" s="751">
        <v>50113001</v>
      </c>
      <c r="F968" s="750" t="s">
        <v>591</v>
      </c>
      <c r="G968" s="749" t="s">
        <v>592</v>
      </c>
      <c r="H968" s="749">
        <v>844864</v>
      </c>
      <c r="I968" s="749">
        <v>85346</v>
      </c>
      <c r="J968" s="749" t="s">
        <v>1058</v>
      </c>
      <c r="K968" s="749" t="s">
        <v>1059</v>
      </c>
      <c r="L968" s="752">
        <v>304.68</v>
      </c>
      <c r="M968" s="752">
        <v>2</v>
      </c>
      <c r="N968" s="753">
        <v>609.36</v>
      </c>
    </row>
    <row r="969" spans="1:14" ht="14.45" customHeight="1" x14ac:dyDescent="0.2">
      <c r="A969" s="747" t="s">
        <v>567</v>
      </c>
      <c r="B969" s="748" t="s">
        <v>568</v>
      </c>
      <c r="C969" s="749" t="s">
        <v>588</v>
      </c>
      <c r="D969" s="750" t="s">
        <v>589</v>
      </c>
      <c r="E969" s="751">
        <v>50113001</v>
      </c>
      <c r="F969" s="750" t="s">
        <v>591</v>
      </c>
      <c r="G969" s="749" t="s">
        <v>592</v>
      </c>
      <c r="H969" s="749">
        <v>847434</v>
      </c>
      <c r="I969" s="749">
        <v>125440</v>
      </c>
      <c r="J969" s="749" t="s">
        <v>1906</v>
      </c>
      <c r="K969" s="749" t="s">
        <v>1907</v>
      </c>
      <c r="L969" s="752">
        <v>312.95999999999998</v>
      </c>
      <c r="M969" s="752">
        <v>1</v>
      </c>
      <c r="N969" s="753">
        <v>312.95999999999998</v>
      </c>
    </row>
    <row r="970" spans="1:14" ht="14.45" customHeight="1" x14ac:dyDescent="0.2">
      <c r="A970" s="747" t="s">
        <v>567</v>
      </c>
      <c r="B970" s="748" t="s">
        <v>568</v>
      </c>
      <c r="C970" s="749" t="s">
        <v>588</v>
      </c>
      <c r="D970" s="750" t="s">
        <v>589</v>
      </c>
      <c r="E970" s="751">
        <v>50113001</v>
      </c>
      <c r="F970" s="750" t="s">
        <v>591</v>
      </c>
      <c r="G970" s="749" t="s">
        <v>592</v>
      </c>
      <c r="H970" s="749">
        <v>114926</v>
      </c>
      <c r="I970" s="749">
        <v>14926</v>
      </c>
      <c r="J970" s="749" t="s">
        <v>1908</v>
      </c>
      <c r="K970" s="749" t="s">
        <v>1909</v>
      </c>
      <c r="L970" s="752">
        <v>79.674999999999997</v>
      </c>
      <c r="M970" s="752">
        <v>2</v>
      </c>
      <c r="N970" s="753">
        <v>159.35</v>
      </c>
    </row>
    <row r="971" spans="1:14" ht="14.45" customHeight="1" x14ac:dyDescent="0.2">
      <c r="A971" s="747" t="s">
        <v>567</v>
      </c>
      <c r="B971" s="748" t="s">
        <v>568</v>
      </c>
      <c r="C971" s="749" t="s">
        <v>588</v>
      </c>
      <c r="D971" s="750" t="s">
        <v>589</v>
      </c>
      <c r="E971" s="751">
        <v>50113001</v>
      </c>
      <c r="F971" s="750" t="s">
        <v>591</v>
      </c>
      <c r="G971" s="749" t="s">
        <v>569</v>
      </c>
      <c r="H971" s="749">
        <v>989797</v>
      </c>
      <c r="I971" s="749">
        <v>500827</v>
      </c>
      <c r="J971" s="749" t="s">
        <v>1062</v>
      </c>
      <c r="K971" s="749" t="s">
        <v>1063</v>
      </c>
      <c r="L971" s="752">
        <v>528.32000000000005</v>
      </c>
      <c r="M971" s="752">
        <v>1</v>
      </c>
      <c r="N971" s="753">
        <v>528.32000000000005</v>
      </c>
    </row>
    <row r="972" spans="1:14" ht="14.45" customHeight="1" x14ac:dyDescent="0.2">
      <c r="A972" s="747" t="s">
        <v>567</v>
      </c>
      <c r="B972" s="748" t="s">
        <v>568</v>
      </c>
      <c r="C972" s="749" t="s">
        <v>588</v>
      </c>
      <c r="D972" s="750" t="s">
        <v>589</v>
      </c>
      <c r="E972" s="751">
        <v>50113001</v>
      </c>
      <c r="F972" s="750" t="s">
        <v>591</v>
      </c>
      <c r="G972" s="749" t="s">
        <v>592</v>
      </c>
      <c r="H972" s="749">
        <v>235423</v>
      </c>
      <c r="I972" s="749">
        <v>235423</v>
      </c>
      <c r="J972" s="749" t="s">
        <v>1910</v>
      </c>
      <c r="K972" s="749" t="s">
        <v>1911</v>
      </c>
      <c r="L972" s="752">
        <v>111.39000000000001</v>
      </c>
      <c r="M972" s="752">
        <v>2</v>
      </c>
      <c r="N972" s="753">
        <v>222.78000000000003</v>
      </c>
    </row>
    <row r="973" spans="1:14" ht="14.45" customHeight="1" x14ac:dyDescent="0.2">
      <c r="A973" s="747" t="s">
        <v>567</v>
      </c>
      <c r="B973" s="748" t="s">
        <v>568</v>
      </c>
      <c r="C973" s="749" t="s">
        <v>588</v>
      </c>
      <c r="D973" s="750" t="s">
        <v>589</v>
      </c>
      <c r="E973" s="751">
        <v>50113001</v>
      </c>
      <c r="F973" s="750" t="s">
        <v>591</v>
      </c>
      <c r="G973" s="749" t="s">
        <v>592</v>
      </c>
      <c r="H973" s="749">
        <v>134824</v>
      </c>
      <c r="I973" s="749">
        <v>134824</v>
      </c>
      <c r="J973" s="749" t="s">
        <v>1912</v>
      </c>
      <c r="K973" s="749" t="s">
        <v>1913</v>
      </c>
      <c r="L973" s="752">
        <v>199.98</v>
      </c>
      <c r="M973" s="752">
        <v>1</v>
      </c>
      <c r="N973" s="753">
        <v>199.98</v>
      </c>
    </row>
    <row r="974" spans="1:14" ht="14.45" customHeight="1" x14ac:dyDescent="0.2">
      <c r="A974" s="747" t="s">
        <v>567</v>
      </c>
      <c r="B974" s="748" t="s">
        <v>568</v>
      </c>
      <c r="C974" s="749" t="s">
        <v>588</v>
      </c>
      <c r="D974" s="750" t="s">
        <v>589</v>
      </c>
      <c r="E974" s="751">
        <v>50113001</v>
      </c>
      <c r="F974" s="750" t="s">
        <v>591</v>
      </c>
      <c r="G974" s="749" t="s">
        <v>569</v>
      </c>
      <c r="H974" s="749">
        <v>215965</v>
      </c>
      <c r="I974" s="749">
        <v>215965</v>
      </c>
      <c r="J974" s="749" t="s">
        <v>1914</v>
      </c>
      <c r="K974" s="749" t="s">
        <v>1915</v>
      </c>
      <c r="L974" s="752">
        <v>646.93000000000006</v>
      </c>
      <c r="M974" s="752">
        <v>1</v>
      </c>
      <c r="N974" s="753">
        <v>646.93000000000006</v>
      </c>
    </row>
    <row r="975" spans="1:14" ht="14.45" customHeight="1" x14ac:dyDescent="0.2">
      <c r="A975" s="747" t="s">
        <v>567</v>
      </c>
      <c r="B975" s="748" t="s">
        <v>568</v>
      </c>
      <c r="C975" s="749" t="s">
        <v>588</v>
      </c>
      <c r="D975" s="750" t="s">
        <v>589</v>
      </c>
      <c r="E975" s="751">
        <v>50113001</v>
      </c>
      <c r="F975" s="750" t="s">
        <v>591</v>
      </c>
      <c r="G975" s="749" t="s">
        <v>599</v>
      </c>
      <c r="H975" s="749">
        <v>215964</v>
      </c>
      <c r="I975" s="749">
        <v>215964</v>
      </c>
      <c r="J975" s="749" t="s">
        <v>1916</v>
      </c>
      <c r="K975" s="749" t="s">
        <v>1917</v>
      </c>
      <c r="L975" s="752">
        <v>201.17000000000004</v>
      </c>
      <c r="M975" s="752">
        <v>1</v>
      </c>
      <c r="N975" s="753">
        <v>201.17000000000004</v>
      </c>
    </row>
    <row r="976" spans="1:14" ht="14.45" customHeight="1" x14ac:dyDescent="0.2">
      <c r="A976" s="747" t="s">
        <v>567</v>
      </c>
      <c r="B976" s="748" t="s">
        <v>568</v>
      </c>
      <c r="C976" s="749" t="s">
        <v>588</v>
      </c>
      <c r="D976" s="750" t="s">
        <v>589</v>
      </c>
      <c r="E976" s="751">
        <v>50113001</v>
      </c>
      <c r="F976" s="750" t="s">
        <v>591</v>
      </c>
      <c r="G976" s="749" t="s">
        <v>592</v>
      </c>
      <c r="H976" s="749">
        <v>185287</v>
      </c>
      <c r="I976" s="749">
        <v>185287</v>
      </c>
      <c r="J976" s="749" t="s">
        <v>1918</v>
      </c>
      <c r="K976" s="749" t="s">
        <v>1919</v>
      </c>
      <c r="L976" s="752">
        <v>822.12</v>
      </c>
      <c r="M976" s="752">
        <v>1</v>
      </c>
      <c r="N976" s="753">
        <v>822.12</v>
      </c>
    </row>
    <row r="977" spans="1:14" ht="14.45" customHeight="1" x14ac:dyDescent="0.2">
      <c r="A977" s="747" t="s">
        <v>567</v>
      </c>
      <c r="B977" s="748" t="s">
        <v>568</v>
      </c>
      <c r="C977" s="749" t="s">
        <v>588</v>
      </c>
      <c r="D977" s="750" t="s">
        <v>589</v>
      </c>
      <c r="E977" s="751">
        <v>50113001</v>
      </c>
      <c r="F977" s="750" t="s">
        <v>591</v>
      </c>
      <c r="G977" s="749" t="s">
        <v>592</v>
      </c>
      <c r="H977" s="749">
        <v>117189</v>
      </c>
      <c r="I977" s="749">
        <v>17189</v>
      </c>
      <c r="J977" s="749" t="s">
        <v>1070</v>
      </c>
      <c r="K977" s="749" t="s">
        <v>1071</v>
      </c>
      <c r="L977" s="752">
        <v>55.550000000000004</v>
      </c>
      <c r="M977" s="752">
        <v>7</v>
      </c>
      <c r="N977" s="753">
        <v>388.85</v>
      </c>
    </row>
    <row r="978" spans="1:14" ht="14.45" customHeight="1" x14ac:dyDescent="0.2">
      <c r="A978" s="747" t="s">
        <v>567</v>
      </c>
      <c r="B978" s="748" t="s">
        <v>568</v>
      </c>
      <c r="C978" s="749" t="s">
        <v>588</v>
      </c>
      <c r="D978" s="750" t="s">
        <v>589</v>
      </c>
      <c r="E978" s="751">
        <v>50113001</v>
      </c>
      <c r="F978" s="750" t="s">
        <v>591</v>
      </c>
      <c r="G978" s="749" t="s">
        <v>592</v>
      </c>
      <c r="H978" s="749">
        <v>102486</v>
      </c>
      <c r="I978" s="749">
        <v>2486</v>
      </c>
      <c r="J978" s="749" t="s">
        <v>1072</v>
      </c>
      <c r="K978" s="749" t="s">
        <v>1073</v>
      </c>
      <c r="L978" s="752">
        <v>122.95999999999997</v>
      </c>
      <c r="M978" s="752">
        <v>3</v>
      </c>
      <c r="N978" s="753">
        <v>368.87999999999988</v>
      </c>
    </row>
    <row r="979" spans="1:14" ht="14.45" customHeight="1" x14ac:dyDescent="0.2">
      <c r="A979" s="747" t="s">
        <v>567</v>
      </c>
      <c r="B979" s="748" t="s">
        <v>568</v>
      </c>
      <c r="C979" s="749" t="s">
        <v>588</v>
      </c>
      <c r="D979" s="750" t="s">
        <v>589</v>
      </c>
      <c r="E979" s="751">
        <v>50113001</v>
      </c>
      <c r="F979" s="750" t="s">
        <v>591</v>
      </c>
      <c r="G979" s="749" t="s">
        <v>592</v>
      </c>
      <c r="H979" s="749">
        <v>845697</v>
      </c>
      <c r="I979" s="749">
        <v>200935</v>
      </c>
      <c r="J979" s="749" t="s">
        <v>1074</v>
      </c>
      <c r="K979" s="749" t="s">
        <v>1075</v>
      </c>
      <c r="L979" s="752">
        <v>44.81181818181819</v>
      </c>
      <c r="M979" s="752">
        <v>11</v>
      </c>
      <c r="N979" s="753">
        <v>492.93000000000006</v>
      </c>
    </row>
    <row r="980" spans="1:14" ht="14.45" customHeight="1" x14ac:dyDescent="0.2">
      <c r="A980" s="747" t="s">
        <v>567</v>
      </c>
      <c r="B980" s="748" t="s">
        <v>568</v>
      </c>
      <c r="C980" s="749" t="s">
        <v>588</v>
      </c>
      <c r="D980" s="750" t="s">
        <v>589</v>
      </c>
      <c r="E980" s="751">
        <v>50113001</v>
      </c>
      <c r="F980" s="750" t="s">
        <v>591</v>
      </c>
      <c r="G980" s="749" t="s">
        <v>592</v>
      </c>
      <c r="H980" s="749">
        <v>230426</v>
      </c>
      <c r="I980" s="749">
        <v>230426</v>
      </c>
      <c r="J980" s="749" t="s">
        <v>1076</v>
      </c>
      <c r="K980" s="749" t="s">
        <v>1078</v>
      </c>
      <c r="L980" s="752">
        <v>78.63000000000001</v>
      </c>
      <c r="M980" s="752">
        <v>4</v>
      </c>
      <c r="N980" s="753">
        <v>314.52000000000004</v>
      </c>
    </row>
    <row r="981" spans="1:14" ht="14.45" customHeight="1" x14ac:dyDescent="0.2">
      <c r="A981" s="747" t="s">
        <v>567</v>
      </c>
      <c r="B981" s="748" t="s">
        <v>568</v>
      </c>
      <c r="C981" s="749" t="s">
        <v>588</v>
      </c>
      <c r="D981" s="750" t="s">
        <v>589</v>
      </c>
      <c r="E981" s="751">
        <v>50113001</v>
      </c>
      <c r="F981" s="750" t="s">
        <v>591</v>
      </c>
      <c r="G981" s="749" t="s">
        <v>599</v>
      </c>
      <c r="H981" s="749">
        <v>169623</v>
      </c>
      <c r="I981" s="749">
        <v>169623</v>
      </c>
      <c r="J981" s="749" t="s">
        <v>1079</v>
      </c>
      <c r="K981" s="749" t="s">
        <v>644</v>
      </c>
      <c r="L981" s="752">
        <v>33.016666666666673</v>
      </c>
      <c r="M981" s="752">
        <v>6</v>
      </c>
      <c r="N981" s="753">
        <v>198.10000000000002</v>
      </c>
    </row>
    <row r="982" spans="1:14" ht="14.45" customHeight="1" x14ac:dyDescent="0.2">
      <c r="A982" s="747" t="s">
        <v>567</v>
      </c>
      <c r="B982" s="748" t="s">
        <v>568</v>
      </c>
      <c r="C982" s="749" t="s">
        <v>588</v>
      </c>
      <c r="D982" s="750" t="s">
        <v>589</v>
      </c>
      <c r="E982" s="751">
        <v>50113001</v>
      </c>
      <c r="F982" s="750" t="s">
        <v>591</v>
      </c>
      <c r="G982" s="749" t="s">
        <v>599</v>
      </c>
      <c r="H982" s="749">
        <v>169654</v>
      </c>
      <c r="I982" s="749">
        <v>169654</v>
      </c>
      <c r="J982" s="749" t="s">
        <v>1920</v>
      </c>
      <c r="K982" s="749" t="s">
        <v>610</v>
      </c>
      <c r="L982" s="752">
        <v>50.79</v>
      </c>
      <c r="M982" s="752">
        <v>1</v>
      </c>
      <c r="N982" s="753">
        <v>50.79</v>
      </c>
    </row>
    <row r="983" spans="1:14" ht="14.45" customHeight="1" x14ac:dyDescent="0.2">
      <c r="A983" s="747" t="s">
        <v>567</v>
      </c>
      <c r="B983" s="748" t="s">
        <v>568</v>
      </c>
      <c r="C983" s="749" t="s">
        <v>588</v>
      </c>
      <c r="D983" s="750" t="s">
        <v>589</v>
      </c>
      <c r="E983" s="751">
        <v>50113001</v>
      </c>
      <c r="F983" s="750" t="s">
        <v>591</v>
      </c>
      <c r="G983" s="749" t="s">
        <v>592</v>
      </c>
      <c r="H983" s="749">
        <v>116468</v>
      </c>
      <c r="I983" s="749">
        <v>16468</v>
      </c>
      <c r="J983" s="749" t="s">
        <v>1080</v>
      </c>
      <c r="K983" s="749" t="s">
        <v>1081</v>
      </c>
      <c r="L983" s="752">
        <v>110.1</v>
      </c>
      <c r="M983" s="752">
        <v>10</v>
      </c>
      <c r="N983" s="753">
        <v>1101</v>
      </c>
    </row>
    <row r="984" spans="1:14" ht="14.45" customHeight="1" x14ac:dyDescent="0.2">
      <c r="A984" s="747" t="s">
        <v>567</v>
      </c>
      <c r="B984" s="748" t="s">
        <v>568</v>
      </c>
      <c r="C984" s="749" t="s">
        <v>588</v>
      </c>
      <c r="D984" s="750" t="s">
        <v>589</v>
      </c>
      <c r="E984" s="751">
        <v>50113001</v>
      </c>
      <c r="F984" s="750" t="s">
        <v>591</v>
      </c>
      <c r="G984" s="749" t="s">
        <v>599</v>
      </c>
      <c r="H984" s="749">
        <v>166760</v>
      </c>
      <c r="I984" s="749">
        <v>166760</v>
      </c>
      <c r="J984" s="749" t="s">
        <v>1921</v>
      </c>
      <c r="K984" s="749" t="s">
        <v>1922</v>
      </c>
      <c r="L984" s="752">
        <v>312.4233333333334</v>
      </c>
      <c r="M984" s="752">
        <v>6</v>
      </c>
      <c r="N984" s="753">
        <v>1874.5400000000004</v>
      </c>
    </row>
    <row r="985" spans="1:14" ht="14.45" customHeight="1" x14ac:dyDescent="0.2">
      <c r="A985" s="747" t="s">
        <v>567</v>
      </c>
      <c r="B985" s="748" t="s">
        <v>568</v>
      </c>
      <c r="C985" s="749" t="s">
        <v>588</v>
      </c>
      <c r="D985" s="750" t="s">
        <v>589</v>
      </c>
      <c r="E985" s="751">
        <v>50113001</v>
      </c>
      <c r="F985" s="750" t="s">
        <v>591</v>
      </c>
      <c r="G985" s="749" t="s">
        <v>599</v>
      </c>
      <c r="H985" s="749">
        <v>166759</v>
      </c>
      <c r="I985" s="749">
        <v>166759</v>
      </c>
      <c r="J985" s="749" t="s">
        <v>1084</v>
      </c>
      <c r="K985" s="749" t="s">
        <v>1085</v>
      </c>
      <c r="L985" s="752">
        <v>123.26333333333338</v>
      </c>
      <c r="M985" s="752">
        <v>3</v>
      </c>
      <c r="N985" s="753">
        <v>369.79000000000013</v>
      </c>
    </row>
    <row r="986" spans="1:14" ht="14.45" customHeight="1" x14ac:dyDescent="0.2">
      <c r="A986" s="747" t="s">
        <v>567</v>
      </c>
      <c r="B986" s="748" t="s">
        <v>568</v>
      </c>
      <c r="C986" s="749" t="s">
        <v>588</v>
      </c>
      <c r="D986" s="750" t="s">
        <v>589</v>
      </c>
      <c r="E986" s="751">
        <v>50113001</v>
      </c>
      <c r="F986" s="750" t="s">
        <v>591</v>
      </c>
      <c r="G986" s="749" t="s">
        <v>592</v>
      </c>
      <c r="H986" s="749">
        <v>930432</v>
      </c>
      <c r="I986" s="749">
        <v>0</v>
      </c>
      <c r="J986" s="749" t="s">
        <v>1086</v>
      </c>
      <c r="K986" s="749" t="s">
        <v>569</v>
      </c>
      <c r="L986" s="752">
        <v>84.683798200730678</v>
      </c>
      <c r="M986" s="752">
        <v>10</v>
      </c>
      <c r="N986" s="753">
        <v>846.83798200730678</v>
      </c>
    </row>
    <row r="987" spans="1:14" ht="14.45" customHeight="1" x14ac:dyDescent="0.2">
      <c r="A987" s="747" t="s">
        <v>567</v>
      </c>
      <c r="B987" s="748" t="s">
        <v>568</v>
      </c>
      <c r="C987" s="749" t="s">
        <v>588</v>
      </c>
      <c r="D987" s="750" t="s">
        <v>589</v>
      </c>
      <c r="E987" s="751">
        <v>50113001</v>
      </c>
      <c r="F987" s="750" t="s">
        <v>591</v>
      </c>
      <c r="G987" s="749" t="s">
        <v>592</v>
      </c>
      <c r="H987" s="749">
        <v>930247</v>
      </c>
      <c r="I987" s="749">
        <v>0</v>
      </c>
      <c r="J987" s="749" t="s">
        <v>1087</v>
      </c>
      <c r="K987" s="749" t="s">
        <v>569</v>
      </c>
      <c r="L987" s="752">
        <v>228.5676579489712</v>
      </c>
      <c r="M987" s="752">
        <v>14</v>
      </c>
      <c r="N987" s="753">
        <v>3199.9472112855969</v>
      </c>
    </row>
    <row r="988" spans="1:14" ht="14.45" customHeight="1" x14ac:dyDescent="0.2">
      <c r="A988" s="747" t="s">
        <v>567</v>
      </c>
      <c r="B988" s="748" t="s">
        <v>568</v>
      </c>
      <c r="C988" s="749" t="s">
        <v>588</v>
      </c>
      <c r="D988" s="750" t="s">
        <v>589</v>
      </c>
      <c r="E988" s="751">
        <v>50113001</v>
      </c>
      <c r="F988" s="750" t="s">
        <v>591</v>
      </c>
      <c r="G988" s="749" t="s">
        <v>592</v>
      </c>
      <c r="H988" s="749">
        <v>900881</v>
      </c>
      <c r="I988" s="749">
        <v>0</v>
      </c>
      <c r="J988" s="749" t="s">
        <v>1089</v>
      </c>
      <c r="K988" s="749" t="s">
        <v>569</v>
      </c>
      <c r="L988" s="752">
        <v>152.51107577837737</v>
      </c>
      <c r="M988" s="752">
        <v>6</v>
      </c>
      <c r="N988" s="753">
        <v>915.06645467026419</v>
      </c>
    </row>
    <row r="989" spans="1:14" ht="14.45" customHeight="1" x14ac:dyDescent="0.2">
      <c r="A989" s="747" t="s">
        <v>567</v>
      </c>
      <c r="B989" s="748" t="s">
        <v>568</v>
      </c>
      <c r="C989" s="749" t="s">
        <v>588</v>
      </c>
      <c r="D989" s="750" t="s">
        <v>589</v>
      </c>
      <c r="E989" s="751">
        <v>50113001</v>
      </c>
      <c r="F989" s="750" t="s">
        <v>591</v>
      </c>
      <c r="G989" s="749" t="s">
        <v>592</v>
      </c>
      <c r="H989" s="749">
        <v>394073</v>
      </c>
      <c r="I989" s="749">
        <v>1000</v>
      </c>
      <c r="J989" s="749" t="s">
        <v>1923</v>
      </c>
      <c r="K989" s="749" t="s">
        <v>1092</v>
      </c>
      <c r="L989" s="752">
        <v>231.02319536108391</v>
      </c>
      <c r="M989" s="752">
        <v>1</v>
      </c>
      <c r="N989" s="753">
        <v>231.02319536108391</v>
      </c>
    </row>
    <row r="990" spans="1:14" ht="14.45" customHeight="1" x14ac:dyDescent="0.2">
      <c r="A990" s="747" t="s">
        <v>567</v>
      </c>
      <c r="B990" s="748" t="s">
        <v>568</v>
      </c>
      <c r="C990" s="749" t="s">
        <v>588</v>
      </c>
      <c r="D990" s="750" t="s">
        <v>589</v>
      </c>
      <c r="E990" s="751">
        <v>50113001</v>
      </c>
      <c r="F990" s="750" t="s">
        <v>591</v>
      </c>
      <c r="G990" s="749" t="s">
        <v>592</v>
      </c>
      <c r="H990" s="749">
        <v>501725</v>
      </c>
      <c r="I990" s="749">
        <v>1000</v>
      </c>
      <c r="J990" s="749" t="s">
        <v>1090</v>
      </c>
      <c r="K990" s="749" t="s">
        <v>1091</v>
      </c>
      <c r="L990" s="752">
        <v>483.800960440685</v>
      </c>
      <c r="M990" s="752">
        <v>3</v>
      </c>
      <c r="N990" s="753">
        <v>1451.402881322055</v>
      </c>
    </row>
    <row r="991" spans="1:14" ht="14.45" customHeight="1" x14ac:dyDescent="0.2">
      <c r="A991" s="747" t="s">
        <v>567</v>
      </c>
      <c r="B991" s="748" t="s">
        <v>568</v>
      </c>
      <c r="C991" s="749" t="s">
        <v>588</v>
      </c>
      <c r="D991" s="750" t="s">
        <v>589</v>
      </c>
      <c r="E991" s="751">
        <v>50113001</v>
      </c>
      <c r="F991" s="750" t="s">
        <v>591</v>
      </c>
      <c r="G991" s="749" t="s">
        <v>592</v>
      </c>
      <c r="H991" s="749">
        <v>930258</v>
      </c>
      <c r="I991" s="749">
        <v>0</v>
      </c>
      <c r="J991" s="749" t="s">
        <v>1094</v>
      </c>
      <c r="K991" s="749" t="s">
        <v>569</v>
      </c>
      <c r="L991" s="752">
        <v>359.08895164068304</v>
      </c>
      <c r="M991" s="752">
        <v>18</v>
      </c>
      <c r="N991" s="753">
        <v>6463.6011295322942</v>
      </c>
    </row>
    <row r="992" spans="1:14" ht="14.45" customHeight="1" x14ac:dyDescent="0.2">
      <c r="A992" s="747" t="s">
        <v>567</v>
      </c>
      <c r="B992" s="748" t="s">
        <v>568</v>
      </c>
      <c r="C992" s="749" t="s">
        <v>588</v>
      </c>
      <c r="D992" s="750" t="s">
        <v>589</v>
      </c>
      <c r="E992" s="751">
        <v>50113001</v>
      </c>
      <c r="F992" s="750" t="s">
        <v>591</v>
      </c>
      <c r="G992" s="749" t="s">
        <v>592</v>
      </c>
      <c r="H992" s="749">
        <v>395019</v>
      </c>
      <c r="I992" s="749">
        <v>0</v>
      </c>
      <c r="J992" s="749" t="s">
        <v>1096</v>
      </c>
      <c r="K992" s="749" t="s">
        <v>1097</v>
      </c>
      <c r="L992" s="752">
        <v>119.95010745481281</v>
      </c>
      <c r="M992" s="752">
        <v>30</v>
      </c>
      <c r="N992" s="753">
        <v>3598.5032236443844</v>
      </c>
    </row>
    <row r="993" spans="1:14" ht="14.45" customHeight="1" x14ac:dyDescent="0.2">
      <c r="A993" s="747" t="s">
        <v>567</v>
      </c>
      <c r="B993" s="748" t="s">
        <v>568</v>
      </c>
      <c r="C993" s="749" t="s">
        <v>588</v>
      </c>
      <c r="D993" s="750" t="s">
        <v>589</v>
      </c>
      <c r="E993" s="751">
        <v>50113001</v>
      </c>
      <c r="F993" s="750" t="s">
        <v>591</v>
      </c>
      <c r="G993" s="749" t="s">
        <v>592</v>
      </c>
      <c r="H993" s="749">
        <v>930127</v>
      </c>
      <c r="I993" s="749">
        <v>0</v>
      </c>
      <c r="J993" s="749" t="s">
        <v>1098</v>
      </c>
      <c r="K993" s="749" t="s">
        <v>569</v>
      </c>
      <c r="L993" s="752">
        <v>188.23585463568395</v>
      </c>
      <c r="M993" s="752">
        <v>2</v>
      </c>
      <c r="N993" s="753">
        <v>376.4717092713679</v>
      </c>
    </row>
    <row r="994" spans="1:14" ht="14.45" customHeight="1" x14ac:dyDescent="0.2">
      <c r="A994" s="747" t="s">
        <v>567</v>
      </c>
      <c r="B994" s="748" t="s">
        <v>568</v>
      </c>
      <c r="C994" s="749" t="s">
        <v>588</v>
      </c>
      <c r="D994" s="750" t="s">
        <v>589</v>
      </c>
      <c r="E994" s="751">
        <v>50113001</v>
      </c>
      <c r="F994" s="750" t="s">
        <v>591</v>
      </c>
      <c r="G994" s="749" t="s">
        <v>592</v>
      </c>
      <c r="H994" s="749">
        <v>394072</v>
      </c>
      <c r="I994" s="749">
        <v>1000</v>
      </c>
      <c r="J994" s="749" t="s">
        <v>1099</v>
      </c>
      <c r="K994" s="749" t="s">
        <v>569</v>
      </c>
      <c r="L994" s="752">
        <v>297.07784850368773</v>
      </c>
      <c r="M994" s="752">
        <v>2</v>
      </c>
      <c r="N994" s="753">
        <v>594.15569700737547</v>
      </c>
    </row>
    <row r="995" spans="1:14" ht="14.45" customHeight="1" x14ac:dyDescent="0.2">
      <c r="A995" s="747" t="s">
        <v>567</v>
      </c>
      <c r="B995" s="748" t="s">
        <v>568</v>
      </c>
      <c r="C995" s="749" t="s">
        <v>588</v>
      </c>
      <c r="D995" s="750" t="s">
        <v>589</v>
      </c>
      <c r="E995" s="751">
        <v>50113001</v>
      </c>
      <c r="F995" s="750" t="s">
        <v>591</v>
      </c>
      <c r="G995" s="749" t="s">
        <v>592</v>
      </c>
      <c r="H995" s="749">
        <v>398229</v>
      </c>
      <c r="I995" s="749">
        <v>0</v>
      </c>
      <c r="J995" s="749" t="s">
        <v>1100</v>
      </c>
      <c r="K995" s="749" t="s">
        <v>569</v>
      </c>
      <c r="L995" s="752">
        <v>445.04936749529662</v>
      </c>
      <c r="M995" s="752">
        <v>1</v>
      </c>
      <c r="N995" s="753">
        <v>445.04936749529662</v>
      </c>
    </row>
    <row r="996" spans="1:14" ht="14.45" customHeight="1" x14ac:dyDescent="0.2">
      <c r="A996" s="747" t="s">
        <v>567</v>
      </c>
      <c r="B996" s="748" t="s">
        <v>568</v>
      </c>
      <c r="C996" s="749" t="s">
        <v>588</v>
      </c>
      <c r="D996" s="750" t="s">
        <v>589</v>
      </c>
      <c r="E996" s="751">
        <v>50113001</v>
      </c>
      <c r="F996" s="750" t="s">
        <v>591</v>
      </c>
      <c r="G996" s="749" t="s">
        <v>592</v>
      </c>
      <c r="H996" s="749">
        <v>900496</v>
      </c>
      <c r="I996" s="749">
        <v>0</v>
      </c>
      <c r="J996" s="749" t="s">
        <v>1924</v>
      </c>
      <c r="K996" s="749" t="s">
        <v>569</v>
      </c>
      <c r="L996" s="752">
        <v>53.685803458689769</v>
      </c>
      <c r="M996" s="752">
        <v>1</v>
      </c>
      <c r="N996" s="753">
        <v>53.685803458689769</v>
      </c>
    </row>
    <row r="997" spans="1:14" ht="14.45" customHeight="1" x14ac:dyDescent="0.2">
      <c r="A997" s="747" t="s">
        <v>567</v>
      </c>
      <c r="B997" s="748" t="s">
        <v>568</v>
      </c>
      <c r="C997" s="749" t="s">
        <v>588</v>
      </c>
      <c r="D997" s="750" t="s">
        <v>589</v>
      </c>
      <c r="E997" s="751">
        <v>50113001</v>
      </c>
      <c r="F997" s="750" t="s">
        <v>591</v>
      </c>
      <c r="G997" s="749" t="s">
        <v>592</v>
      </c>
      <c r="H997" s="749">
        <v>930248</v>
      </c>
      <c r="I997" s="749">
        <v>0</v>
      </c>
      <c r="J997" s="749" t="s">
        <v>1925</v>
      </c>
      <c r="K997" s="749" t="s">
        <v>569</v>
      </c>
      <c r="L997" s="752">
        <v>444.58903259449733</v>
      </c>
      <c r="M997" s="752">
        <v>14</v>
      </c>
      <c r="N997" s="753">
        <v>6224.2464563229623</v>
      </c>
    </row>
    <row r="998" spans="1:14" ht="14.45" customHeight="1" x14ac:dyDescent="0.2">
      <c r="A998" s="747" t="s">
        <v>567</v>
      </c>
      <c r="B998" s="748" t="s">
        <v>568</v>
      </c>
      <c r="C998" s="749" t="s">
        <v>588</v>
      </c>
      <c r="D998" s="750" t="s">
        <v>589</v>
      </c>
      <c r="E998" s="751">
        <v>50113001</v>
      </c>
      <c r="F998" s="750" t="s">
        <v>591</v>
      </c>
      <c r="G998" s="749" t="s">
        <v>592</v>
      </c>
      <c r="H998" s="749">
        <v>930078</v>
      </c>
      <c r="I998" s="749">
        <v>0</v>
      </c>
      <c r="J998" s="749" t="s">
        <v>1926</v>
      </c>
      <c r="K998" s="749" t="s">
        <v>569</v>
      </c>
      <c r="L998" s="752">
        <v>111.24419919634026</v>
      </c>
      <c r="M998" s="752">
        <v>5</v>
      </c>
      <c r="N998" s="753">
        <v>556.22099598170132</v>
      </c>
    </row>
    <row r="999" spans="1:14" ht="14.45" customHeight="1" x14ac:dyDescent="0.2">
      <c r="A999" s="747" t="s">
        <v>567</v>
      </c>
      <c r="B999" s="748" t="s">
        <v>568</v>
      </c>
      <c r="C999" s="749" t="s">
        <v>588</v>
      </c>
      <c r="D999" s="750" t="s">
        <v>589</v>
      </c>
      <c r="E999" s="751">
        <v>50113001</v>
      </c>
      <c r="F999" s="750" t="s">
        <v>591</v>
      </c>
      <c r="G999" s="749" t="s">
        <v>592</v>
      </c>
      <c r="H999" s="749">
        <v>394217</v>
      </c>
      <c r="I999" s="749">
        <v>0</v>
      </c>
      <c r="J999" s="749" t="s">
        <v>1927</v>
      </c>
      <c r="K999" s="749" t="s">
        <v>569</v>
      </c>
      <c r="L999" s="752">
        <v>246.22160247257611</v>
      </c>
      <c r="M999" s="752">
        <v>2</v>
      </c>
      <c r="N999" s="753">
        <v>492.44320494515222</v>
      </c>
    </row>
    <row r="1000" spans="1:14" ht="14.45" customHeight="1" x14ac:dyDescent="0.2">
      <c r="A1000" s="747" t="s">
        <v>567</v>
      </c>
      <c r="B1000" s="748" t="s">
        <v>568</v>
      </c>
      <c r="C1000" s="749" t="s">
        <v>588</v>
      </c>
      <c r="D1000" s="750" t="s">
        <v>589</v>
      </c>
      <c r="E1000" s="751">
        <v>50113001</v>
      </c>
      <c r="F1000" s="750" t="s">
        <v>591</v>
      </c>
      <c r="G1000" s="749" t="s">
        <v>592</v>
      </c>
      <c r="H1000" s="749">
        <v>900520</v>
      </c>
      <c r="I1000" s="749">
        <v>0</v>
      </c>
      <c r="J1000" s="749" t="s">
        <v>1928</v>
      </c>
      <c r="K1000" s="749" t="s">
        <v>1929</v>
      </c>
      <c r="L1000" s="752">
        <v>78.702499882384814</v>
      </c>
      <c r="M1000" s="752">
        <v>1</v>
      </c>
      <c r="N1000" s="753">
        <v>78.702499882384814</v>
      </c>
    </row>
    <row r="1001" spans="1:14" ht="14.45" customHeight="1" x14ac:dyDescent="0.2">
      <c r="A1001" s="747" t="s">
        <v>567</v>
      </c>
      <c r="B1001" s="748" t="s">
        <v>568</v>
      </c>
      <c r="C1001" s="749" t="s">
        <v>588</v>
      </c>
      <c r="D1001" s="750" t="s">
        <v>589</v>
      </c>
      <c r="E1001" s="751">
        <v>50113001</v>
      </c>
      <c r="F1001" s="750" t="s">
        <v>591</v>
      </c>
      <c r="G1001" s="749" t="s">
        <v>592</v>
      </c>
      <c r="H1001" s="749">
        <v>920356</v>
      </c>
      <c r="I1001" s="749">
        <v>0</v>
      </c>
      <c r="J1001" s="749" t="s">
        <v>1104</v>
      </c>
      <c r="K1001" s="749" t="s">
        <v>569</v>
      </c>
      <c r="L1001" s="752">
        <v>105.74496711020402</v>
      </c>
      <c r="M1001" s="752">
        <v>16</v>
      </c>
      <c r="N1001" s="753">
        <v>1691.9194737632643</v>
      </c>
    </row>
    <row r="1002" spans="1:14" ht="14.45" customHeight="1" x14ac:dyDescent="0.2">
      <c r="A1002" s="747" t="s">
        <v>567</v>
      </c>
      <c r="B1002" s="748" t="s">
        <v>568</v>
      </c>
      <c r="C1002" s="749" t="s">
        <v>588</v>
      </c>
      <c r="D1002" s="750" t="s">
        <v>589</v>
      </c>
      <c r="E1002" s="751">
        <v>50113001</v>
      </c>
      <c r="F1002" s="750" t="s">
        <v>591</v>
      </c>
      <c r="G1002" s="749" t="s">
        <v>592</v>
      </c>
      <c r="H1002" s="749">
        <v>920359</v>
      </c>
      <c r="I1002" s="749">
        <v>0</v>
      </c>
      <c r="J1002" s="749" t="s">
        <v>1930</v>
      </c>
      <c r="K1002" s="749" t="s">
        <v>569</v>
      </c>
      <c r="L1002" s="752">
        <v>184.04520455115062</v>
      </c>
      <c r="M1002" s="752">
        <v>1</v>
      </c>
      <c r="N1002" s="753">
        <v>184.04520455115062</v>
      </c>
    </row>
    <row r="1003" spans="1:14" ht="14.45" customHeight="1" x14ac:dyDescent="0.2">
      <c r="A1003" s="747" t="s">
        <v>567</v>
      </c>
      <c r="B1003" s="748" t="s">
        <v>568</v>
      </c>
      <c r="C1003" s="749" t="s">
        <v>588</v>
      </c>
      <c r="D1003" s="750" t="s">
        <v>589</v>
      </c>
      <c r="E1003" s="751">
        <v>50113001</v>
      </c>
      <c r="F1003" s="750" t="s">
        <v>591</v>
      </c>
      <c r="G1003" s="749" t="s">
        <v>592</v>
      </c>
      <c r="H1003" s="749">
        <v>921545</v>
      </c>
      <c r="I1003" s="749">
        <v>0</v>
      </c>
      <c r="J1003" s="749" t="s">
        <v>1931</v>
      </c>
      <c r="K1003" s="749" t="s">
        <v>569</v>
      </c>
      <c r="L1003" s="752">
        <v>73.645752816344711</v>
      </c>
      <c r="M1003" s="752">
        <v>1</v>
      </c>
      <c r="N1003" s="753">
        <v>73.645752816344711</v>
      </c>
    </row>
    <row r="1004" spans="1:14" ht="14.45" customHeight="1" x14ac:dyDescent="0.2">
      <c r="A1004" s="747" t="s">
        <v>567</v>
      </c>
      <c r="B1004" s="748" t="s">
        <v>568</v>
      </c>
      <c r="C1004" s="749" t="s">
        <v>588</v>
      </c>
      <c r="D1004" s="750" t="s">
        <v>589</v>
      </c>
      <c r="E1004" s="751">
        <v>50113001</v>
      </c>
      <c r="F1004" s="750" t="s">
        <v>591</v>
      </c>
      <c r="G1004" s="749" t="s">
        <v>592</v>
      </c>
      <c r="H1004" s="749">
        <v>921394</v>
      </c>
      <c r="I1004" s="749">
        <v>0</v>
      </c>
      <c r="J1004" s="749" t="s">
        <v>1106</v>
      </c>
      <c r="K1004" s="749" t="s">
        <v>569</v>
      </c>
      <c r="L1004" s="752">
        <v>505.52605883004321</v>
      </c>
      <c r="M1004" s="752">
        <v>8</v>
      </c>
      <c r="N1004" s="753">
        <v>4044.2084706403457</v>
      </c>
    </row>
    <row r="1005" spans="1:14" ht="14.45" customHeight="1" x14ac:dyDescent="0.2">
      <c r="A1005" s="747" t="s">
        <v>567</v>
      </c>
      <c r="B1005" s="748" t="s">
        <v>568</v>
      </c>
      <c r="C1005" s="749" t="s">
        <v>588</v>
      </c>
      <c r="D1005" s="750" t="s">
        <v>589</v>
      </c>
      <c r="E1005" s="751">
        <v>50113001</v>
      </c>
      <c r="F1005" s="750" t="s">
        <v>591</v>
      </c>
      <c r="G1005" s="749" t="s">
        <v>592</v>
      </c>
      <c r="H1005" s="749">
        <v>900071</v>
      </c>
      <c r="I1005" s="749">
        <v>0</v>
      </c>
      <c r="J1005" s="749" t="s">
        <v>1107</v>
      </c>
      <c r="K1005" s="749" t="s">
        <v>569</v>
      </c>
      <c r="L1005" s="752">
        <v>158.53754685798518</v>
      </c>
      <c r="M1005" s="752">
        <v>7</v>
      </c>
      <c r="N1005" s="753">
        <v>1109.7628280058962</v>
      </c>
    </row>
    <row r="1006" spans="1:14" ht="14.45" customHeight="1" x14ac:dyDescent="0.2">
      <c r="A1006" s="747" t="s">
        <v>567</v>
      </c>
      <c r="B1006" s="748" t="s">
        <v>568</v>
      </c>
      <c r="C1006" s="749" t="s">
        <v>588</v>
      </c>
      <c r="D1006" s="750" t="s">
        <v>589</v>
      </c>
      <c r="E1006" s="751">
        <v>50113001</v>
      </c>
      <c r="F1006" s="750" t="s">
        <v>591</v>
      </c>
      <c r="G1006" s="749" t="s">
        <v>592</v>
      </c>
      <c r="H1006" s="749">
        <v>502026</v>
      </c>
      <c r="I1006" s="749">
        <v>0</v>
      </c>
      <c r="J1006" s="749" t="s">
        <v>1932</v>
      </c>
      <c r="K1006" s="749" t="s">
        <v>569</v>
      </c>
      <c r="L1006" s="752">
        <v>186.34342566043375</v>
      </c>
      <c r="M1006" s="752">
        <v>1</v>
      </c>
      <c r="N1006" s="753">
        <v>186.34342566043375</v>
      </c>
    </row>
    <row r="1007" spans="1:14" ht="14.45" customHeight="1" x14ac:dyDescent="0.2">
      <c r="A1007" s="747" t="s">
        <v>567</v>
      </c>
      <c r="B1007" s="748" t="s">
        <v>568</v>
      </c>
      <c r="C1007" s="749" t="s">
        <v>588</v>
      </c>
      <c r="D1007" s="750" t="s">
        <v>589</v>
      </c>
      <c r="E1007" s="751">
        <v>50113001</v>
      </c>
      <c r="F1007" s="750" t="s">
        <v>591</v>
      </c>
      <c r="G1007" s="749" t="s">
        <v>592</v>
      </c>
      <c r="H1007" s="749">
        <v>500281</v>
      </c>
      <c r="I1007" s="749">
        <v>0</v>
      </c>
      <c r="J1007" s="749" t="s">
        <v>1933</v>
      </c>
      <c r="K1007" s="749" t="s">
        <v>569</v>
      </c>
      <c r="L1007" s="752">
        <v>279.73340202184028</v>
      </c>
      <c r="M1007" s="752">
        <v>1</v>
      </c>
      <c r="N1007" s="753">
        <v>279.73340202184028</v>
      </c>
    </row>
    <row r="1008" spans="1:14" ht="14.45" customHeight="1" x14ac:dyDescent="0.2">
      <c r="A1008" s="747" t="s">
        <v>567</v>
      </c>
      <c r="B1008" s="748" t="s">
        <v>568</v>
      </c>
      <c r="C1008" s="749" t="s">
        <v>588</v>
      </c>
      <c r="D1008" s="750" t="s">
        <v>589</v>
      </c>
      <c r="E1008" s="751">
        <v>50113001</v>
      </c>
      <c r="F1008" s="750" t="s">
        <v>591</v>
      </c>
      <c r="G1008" s="749" t="s">
        <v>592</v>
      </c>
      <c r="H1008" s="749">
        <v>930256</v>
      </c>
      <c r="I1008" s="749">
        <v>0</v>
      </c>
      <c r="J1008" s="749" t="s">
        <v>1934</v>
      </c>
      <c r="K1008" s="749" t="s">
        <v>569</v>
      </c>
      <c r="L1008" s="752">
        <v>341.37450494359251</v>
      </c>
      <c r="M1008" s="752">
        <v>15</v>
      </c>
      <c r="N1008" s="753">
        <v>5120.6175741538873</v>
      </c>
    </row>
    <row r="1009" spans="1:14" ht="14.45" customHeight="1" x14ac:dyDescent="0.2">
      <c r="A1009" s="747" t="s">
        <v>567</v>
      </c>
      <c r="B1009" s="748" t="s">
        <v>568</v>
      </c>
      <c r="C1009" s="749" t="s">
        <v>588</v>
      </c>
      <c r="D1009" s="750" t="s">
        <v>589</v>
      </c>
      <c r="E1009" s="751">
        <v>50113001</v>
      </c>
      <c r="F1009" s="750" t="s">
        <v>591</v>
      </c>
      <c r="G1009" s="749" t="s">
        <v>592</v>
      </c>
      <c r="H1009" s="749">
        <v>921476</v>
      </c>
      <c r="I1009" s="749">
        <v>0</v>
      </c>
      <c r="J1009" s="749" t="s">
        <v>1935</v>
      </c>
      <c r="K1009" s="749" t="s">
        <v>569</v>
      </c>
      <c r="L1009" s="752">
        <v>207.22218589864306</v>
      </c>
      <c r="M1009" s="752">
        <v>4</v>
      </c>
      <c r="N1009" s="753">
        <v>828.88874359457225</v>
      </c>
    </row>
    <row r="1010" spans="1:14" ht="14.45" customHeight="1" x14ac:dyDescent="0.2">
      <c r="A1010" s="747" t="s">
        <v>567</v>
      </c>
      <c r="B1010" s="748" t="s">
        <v>568</v>
      </c>
      <c r="C1010" s="749" t="s">
        <v>588</v>
      </c>
      <c r="D1010" s="750" t="s">
        <v>589</v>
      </c>
      <c r="E1010" s="751">
        <v>50113001</v>
      </c>
      <c r="F1010" s="750" t="s">
        <v>591</v>
      </c>
      <c r="G1010" s="749" t="s">
        <v>592</v>
      </c>
      <c r="H1010" s="749">
        <v>921184</v>
      </c>
      <c r="I1010" s="749">
        <v>0</v>
      </c>
      <c r="J1010" s="749" t="s">
        <v>1113</v>
      </c>
      <c r="K1010" s="749" t="s">
        <v>569</v>
      </c>
      <c r="L1010" s="752">
        <v>236.68581114453218</v>
      </c>
      <c r="M1010" s="752">
        <v>7</v>
      </c>
      <c r="N1010" s="753">
        <v>1656.8006780117253</v>
      </c>
    </row>
    <row r="1011" spans="1:14" ht="14.45" customHeight="1" x14ac:dyDescent="0.2">
      <c r="A1011" s="747" t="s">
        <v>567</v>
      </c>
      <c r="B1011" s="748" t="s">
        <v>568</v>
      </c>
      <c r="C1011" s="749" t="s">
        <v>588</v>
      </c>
      <c r="D1011" s="750" t="s">
        <v>589</v>
      </c>
      <c r="E1011" s="751">
        <v>50113001</v>
      </c>
      <c r="F1011" s="750" t="s">
        <v>591</v>
      </c>
      <c r="G1011" s="749" t="s">
        <v>592</v>
      </c>
      <c r="H1011" s="749">
        <v>119571</v>
      </c>
      <c r="I1011" s="749">
        <v>19571</v>
      </c>
      <c r="J1011" s="749" t="s">
        <v>1120</v>
      </c>
      <c r="K1011" s="749" t="s">
        <v>1121</v>
      </c>
      <c r="L1011" s="752">
        <v>225.82</v>
      </c>
      <c r="M1011" s="752">
        <v>1</v>
      </c>
      <c r="N1011" s="753">
        <v>225.82</v>
      </c>
    </row>
    <row r="1012" spans="1:14" ht="14.45" customHeight="1" x14ac:dyDescent="0.2">
      <c r="A1012" s="747" t="s">
        <v>567</v>
      </c>
      <c r="B1012" s="748" t="s">
        <v>568</v>
      </c>
      <c r="C1012" s="749" t="s">
        <v>588</v>
      </c>
      <c r="D1012" s="750" t="s">
        <v>589</v>
      </c>
      <c r="E1012" s="751">
        <v>50113001</v>
      </c>
      <c r="F1012" s="750" t="s">
        <v>591</v>
      </c>
      <c r="G1012" s="749" t="s">
        <v>599</v>
      </c>
      <c r="H1012" s="749">
        <v>848722</v>
      </c>
      <c r="I1012" s="749">
        <v>151057</v>
      </c>
      <c r="J1012" s="749" t="s">
        <v>1936</v>
      </c>
      <c r="K1012" s="749" t="s">
        <v>1937</v>
      </c>
      <c r="L1012" s="752">
        <v>415.97</v>
      </c>
      <c r="M1012" s="752">
        <v>6</v>
      </c>
      <c r="N1012" s="753">
        <v>2495.8200000000002</v>
      </c>
    </row>
    <row r="1013" spans="1:14" ht="14.45" customHeight="1" x14ac:dyDescent="0.2">
      <c r="A1013" s="747" t="s">
        <v>567</v>
      </c>
      <c r="B1013" s="748" t="s">
        <v>568</v>
      </c>
      <c r="C1013" s="749" t="s">
        <v>588</v>
      </c>
      <c r="D1013" s="750" t="s">
        <v>589</v>
      </c>
      <c r="E1013" s="751">
        <v>50113001</v>
      </c>
      <c r="F1013" s="750" t="s">
        <v>591</v>
      </c>
      <c r="G1013" s="749" t="s">
        <v>569</v>
      </c>
      <c r="H1013" s="749">
        <v>237788</v>
      </c>
      <c r="I1013" s="749">
        <v>237788</v>
      </c>
      <c r="J1013" s="749" t="s">
        <v>1936</v>
      </c>
      <c r="K1013" s="749" t="s">
        <v>1937</v>
      </c>
      <c r="L1013" s="752">
        <v>415.59</v>
      </c>
      <c r="M1013" s="752">
        <v>1</v>
      </c>
      <c r="N1013" s="753">
        <v>415.59</v>
      </c>
    </row>
    <row r="1014" spans="1:14" ht="14.45" customHeight="1" x14ac:dyDescent="0.2">
      <c r="A1014" s="747" t="s">
        <v>567</v>
      </c>
      <c r="B1014" s="748" t="s">
        <v>568</v>
      </c>
      <c r="C1014" s="749" t="s">
        <v>588</v>
      </c>
      <c r="D1014" s="750" t="s">
        <v>589</v>
      </c>
      <c r="E1014" s="751">
        <v>50113001</v>
      </c>
      <c r="F1014" s="750" t="s">
        <v>591</v>
      </c>
      <c r="G1014" s="749" t="s">
        <v>599</v>
      </c>
      <c r="H1014" s="749">
        <v>848895</v>
      </c>
      <c r="I1014" s="749">
        <v>151056</v>
      </c>
      <c r="J1014" s="749" t="s">
        <v>1938</v>
      </c>
      <c r="K1014" s="749" t="s">
        <v>1939</v>
      </c>
      <c r="L1014" s="752">
        <v>173.10000000000002</v>
      </c>
      <c r="M1014" s="752">
        <v>6</v>
      </c>
      <c r="N1014" s="753">
        <v>1038.6000000000001</v>
      </c>
    </row>
    <row r="1015" spans="1:14" ht="14.45" customHeight="1" x14ac:dyDescent="0.2">
      <c r="A1015" s="747" t="s">
        <v>567</v>
      </c>
      <c r="B1015" s="748" t="s">
        <v>568</v>
      </c>
      <c r="C1015" s="749" t="s">
        <v>588</v>
      </c>
      <c r="D1015" s="750" t="s">
        <v>589</v>
      </c>
      <c r="E1015" s="751">
        <v>50113001</v>
      </c>
      <c r="F1015" s="750" t="s">
        <v>591</v>
      </c>
      <c r="G1015" s="749" t="s">
        <v>599</v>
      </c>
      <c r="H1015" s="749">
        <v>117139</v>
      </c>
      <c r="I1015" s="749">
        <v>17139</v>
      </c>
      <c r="J1015" s="749" t="s">
        <v>1940</v>
      </c>
      <c r="K1015" s="749" t="s">
        <v>1941</v>
      </c>
      <c r="L1015" s="752">
        <v>104.69250000000001</v>
      </c>
      <c r="M1015" s="752">
        <v>4</v>
      </c>
      <c r="N1015" s="753">
        <v>418.77000000000004</v>
      </c>
    </row>
    <row r="1016" spans="1:14" ht="14.45" customHeight="1" x14ac:dyDescent="0.2">
      <c r="A1016" s="747" t="s">
        <v>567</v>
      </c>
      <c r="B1016" s="748" t="s">
        <v>568</v>
      </c>
      <c r="C1016" s="749" t="s">
        <v>588</v>
      </c>
      <c r="D1016" s="750" t="s">
        <v>589</v>
      </c>
      <c r="E1016" s="751">
        <v>50113001</v>
      </c>
      <c r="F1016" s="750" t="s">
        <v>591</v>
      </c>
      <c r="G1016" s="749" t="s">
        <v>592</v>
      </c>
      <c r="H1016" s="749">
        <v>127953</v>
      </c>
      <c r="I1016" s="749">
        <v>27953</v>
      </c>
      <c r="J1016" s="749" t="s">
        <v>1123</v>
      </c>
      <c r="K1016" s="749" t="s">
        <v>1124</v>
      </c>
      <c r="L1016" s="752">
        <v>1083.9599999999998</v>
      </c>
      <c r="M1016" s="752">
        <v>1</v>
      </c>
      <c r="N1016" s="753">
        <v>1083.9599999999998</v>
      </c>
    </row>
    <row r="1017" spans="1:14" ht="14.45" customHeight="1" x14ac:dyDescent="0.2">
      <c r="A1017" s="747" t="s">
        <v>567</v>
      </c>
      <c r="B1017" s="748" t="s">
        <v>568</v>
      </c>
      <c r="C1017" s="749" t="s">
        <v>588</v>
      </c>
      <c r="D1017" s="750" t="s">
        <v>589</v>
      </c>
      <c r="E1017" s="751">
        <v>50113001</v>
      </c>
      <c r="F1017" s="750" t="s">
        <v>591</v>
      </c>
      <c r="G1017" s="749" t="s">
        <v>599</v>
      </c>
      <c r="H1017" s="749">
        <v>117122</v>
      </c>
      <c r="I1017" s="749">
        <v>17122</v>
      </c>
      <c r="J1017" s="749" t="s">
        <v>1125</v>
      </c>
      <c r="K1017" s="749" t="s">
        <v>1942</v>
      </c>
      <c r="L1017" s="752">
        <v>159.32</v>
      </c>
      <c r="M1017" s="752">
        <v>1</v>
      </c>
      <c r="N1017" s="753">
        <v>159.32</v>
      </c>
    </row>
    <row r="1018" spans="1:14" ht="14.45" customHeight="1" x14ac:dyDescent="0.2">
      <c r="A1018" s="747" t="s">
        <v>567</v>
      </c>
      <c r="B1018" s="748" t="s">
        <v>568</v>
      </c>
      <c r="C1018" s="749" t="s">
        <v>588</v>
      </c>
      <c r="D1018" s="750" t="s">
        <v>589</v>
      </c>
      <c r="E1018" s="751">
        <v>50113001</v>
      </c>
      <c r="F1018" s="750" t="s">
        <v>591</v>
      </c>
      <c r="G1018" s="749" t="s">
        <v>599</v>
      </c>
      <c r="H1018" s="749">
        <v>187427</v>
      </c>
      <c r="I1018" s="749">
        <v>187427</v>
      </c>
      <c r="J1018" s="749" t="s">
        <v>1132</v>
      </c>
      <c r="K1018" s="749" t="s">
        <v>1133</v>
      </c>
      <c r="L1018" s="752">
        <v>62.66999999999998</v>
      </c>
      <c r="M1018" s="752">
        <v>3</v>
      </c>
      <c r="N1018" s="753">
        <v>188.00999999999993</v>
      </c>
    </row>
    <row r="1019" spans="1:14" ht="14.45" customHeight="1" x14ac:dyDescent="0.2">
      <c r="A1019" s="747" t="s">
        <v>567</v>
      </c>
      <c r="B1019" s="748" t="s">
        <v>568</v>
      </c>
      <c r="C1019" s="749" t="s">
        <v>588</v>
      </c>
      <c r="D1019" s="750" t="s">
        <v>589</v>
      </c>
      <c r="E1019" s="751">
        <v>50113001</v>
      </c>
      <c r="F1019" s="750" t="s">
        <v>591</v>
      </c>
      <c r="G1019" s="749" t="s">
        <v>599</v>
      </c>
      <c r="H1019" s="749">
        <v>169714</v>
      </c>
      <c r="I1019" s="749">
        <v>169714</v>
      </c>
      <c r="J1019" s="749" t="s">
        <v>1134</v>
      </c>
      <c r="K1019" s="749" t="s">
        <v>1135</v>
      </c>
      <c r="L1019" s="752">
        <v>112.27500000000001</v>
      </c>
      <c r="M1019" s="752">
        <v>2</v>
      </c>
      <c r="N1019" s="753">
        <v>224.55</v>
      </c>
    </row>
    <row r="1020" spans="1:14" ht="14.45" customHeight="1" x14ac:dyDescent="0.2">
      <c r="A1020" s="747" t="s">
        <v>567</v>
      </c>
      <c r="B1020" s="748" t="s">
        <v>568</v>
      </c>
      <c r="C1020" s="749" t="s">
        <v>588</v>
      </c>
      <c r="D1020" s="750" t="s">
        <v>589</v>
      </c>
      <c r="E1020" s="751">
        <v>50113001</v>
      </c>
      <c r="F1020" s="750" t="s">
        <v>591</v>
      </c>
      <c r="G1020" s="749" t="s">
        <v>599</v>
      </c>
      <c r="H1020" s="749">
        <v>184245</v>
      </c>
      <c r="I1020" s="749">
        <v>184245</v>
      </c>
      <c r="J1020" s="749" t="s">
        <v>1136</v>
      </c>
      <c r="K1020" s="749" t="s">
        <v>1137</v>
      </c>
      <c r="L1020" s="752">
        <v>92.68</v>
      </c>
      <c r="M1020" s="752">
        <v>3</v>
      </c>
      <c r="N1020" s="753">
        <v>278.04000000000002</v>
      </c>
    </row>
    <row r="1021" spans="1:14" ht="14.45" customHeight="1" x14ac:dyDescent="0.2">
      <c r="A1021" s="747" t="s">
        <v>567</v>
      </c>
      <c r="B1021" s="748" t="s">
        <v>568</v>
      </c>
      <c r="C1021" s="749" t="s">
        <v>588</v>
      </c>
      <c r="D1021" s="750" t="s">
        <v>589</v>
      </c>
      <c r="E1021" s="751">
        <v>50113001</v>
      </c>
      <c r="F1021" s="750" t="s">
        <v>591</v>
      </c>
      <c r="G1021" s="749" t="s">
        <v>599</v>
      </c>
      <c r="H1021" s="749">
        <v>128148</v>
      </c>
      <c r="I1021" s="749">
        <v>28148</v>
      </c>
      <c r="J1021" s="749" t="s">
        <v>1943</v>
      </c>
      <c r="K1021" s="749" t="s">
        <v>601</v>
      </c>
      <c r="L1021" s="752">
        <v>1041.1200000000001</v>
      </c>
      <c r="M1021" s="752">
        <v>1</v>
      </c>
      <c r="N1021" s="753">
        <v>1041.1200000000001</v>
      </c>
    </row>
    <row r="1022" spans="1:14" ht="14.45" customHeight="1" x14ac:dyDescent="0.2">
      <c r="A1022" s="747" t="s">
        <v>567</v>
      </c>
      <c r="B1022" s="748" t="s">
        <v>568</v>
      </c>
      <c r="C1022" s="749" t="s">
        <v>588</v>
      </c>
      <c r="D1022" s="750" t="s">
        <v>589</v>
      </c>
      <c r="E1022" s="751">
        <v>50113001</v>
      </c>
      <c r="F1022" s="750" t="s">
        <v>591</v>
      </c>
      <c r="G1022" s="749" t="s">
        <v>592</v>
      </c>
      <c r="H1022" s="749">
        <v>216679</v>
      </c>
      <c r="I1022" s="749">
        <v>216679</v>
      </c>
      <c r="J1022" s="749" t="s">
        <v>1139</v>
      </c>
      <c r="K1022" s="749" t="s">
        <v>1140</v>
      </c>
      <c r="L1022" s="752">
        <v>115.19</v>
      </c>
      <c r="M1022" s="752">
        <v>1</v>
      </c>
      <c r="N1022" s="753">
        <v>115.19</v>
      </c>
    </row>
    <row r="1023" spans="1:14" ht="14.45" customHeight="1" x14ac:dyDescent="0.2">
      <c r="A1023" s="747" t="s">
        <v>567</v>
      </c>
      <c r="B1023" s="748" t="s">
        <v>568</v>
      </c>
      <c r="C1023" s="749" t="s">
        <v>588</v>
      </c>
      <c r="D1023" s="750" t="s">
        <v>589</v>
      </c>
      <c r="E1023" s="751">
        <v>50113001</v>
      </c>
      <c r="F1023" s="750" t="s">
        <v>591</v>
      </c>
      <c r="G1023" s="749" t="s">
        <v>592</v>
      </c>
      <c r="H1023" s="749">
        <v>188217</v>
      </c>
      <c r="I1023" s="749">
        <v>88217</v>
      </c>
      <c r="J1023" s="749" t="s">
        <v>1139</v>
      </c>
      <c r="K1023" s="749" t="s">
        <v>1141</v>
      </c>
      <c r="L1023" s="752">
        <v>127.33249999999998</v>
      </c>
      <c r="M1023" s="752">
        <v>20</v>
      </c>
      <c r="N1023" s="753">
        <v>2546.6499999999996</v>
      </c>
    </row>
    <row r="1024" spans="1:14" ht="14.45" customHeight="1" x14ac:dyDescent="0.2">
      <c r="A1024" s="747" t="s">
        <v>567</v>
      </c>
      <c r="B1024" s="748" t="s">
        <v>568</v>
      </c>
      <c r="C1024" s="749" t="s">
        <v>588</v>
      </c>
      <c r="D1024" s="750" t="s">
        <v>589</v>
      </c>
      <c r="E1024" s="751">
        <v>50113001</v>
      </c>
      <c r="F1024" s="750" t="s">
        <v>591</v>
      </c>
      <c r="G1024" s="749" t="s">
        <v>592</v>
      </c>
      <c r="H1024" s="749">
        <v>188219</v>
      </c>
      <c r="I1024" s="749">
        <v>88219</v>
      </c>
      <c r="J1024" s="749" t="s">
        <v>1142</v>
      </c>
      <c r="K1024" s="749" t="s">
        <v>1143</v>
      </c>
      <c r="L1024" s="752">
        <v>141.45000000000002</v>
      </c>
      <c r="M1024" s="752">
        <v>2</v>
      </c>
      <c r="N1024" s="753">
        <v>282.90000000000003</v>
      </c>
    </row>
    <row r="1025" spans="1:14" ht="14.45" customHeight="1" x14ac:dyDescent="0.2">
      <c r="A1025" s="747" t="s">
        <v>567</v>
      </c>
      <c r="B1025" s="748" t="s">
        <v>568</v>
      </c>
      <c r="C1025" s="749" t="s">
        <v>588</v>
      </c>
      <c r="D1025" s="750" t="s">
        <v>589</v>
      </c>
      <c r="E1025" s="751">
        <v>50113001</v>
      </c>
      <c r="F1025" s="750" t="s">
        <v>591</v>
      </c>
      <c r="G1025" s="749" t="s">
        <v>592</v>
      </c>
      <c r="H1025" s="749">
        <v>225973</v>
      </c>
      <c r="I1025" s="749">
        <v>225973</v>
      </c>
      <c r="J1025" s="749" t="s">
        <v>1944</v>
      </c>
      <c r="K1025" s="749" t="s">
        <v>1945</v>
      </c>
      <c r="L1025" s="752">
        <v>557.77</v>
      </c>
      <c r="M1025" s="752">
        <v>1</v>
      </c>
      <c r="N1025" s="753">
        <v>557.77</v>
      </c>
    </row>
    <row r="1026" spans="1:14" ht="14.45" customHeight="1" x14ac:dyDescent="0.2">
      <c r="A1026" s="747" t="s">
        <v>567</v>
      </c>
      <c r="B1026" s="748" t="s">
        <v>568</v>
      </c>
      <c r="C1026" s="749" t="s">
        <v>588</v>
      </c>
      <c r="D1026" s="750" t="s">
        <v>589</v>
      </c>
      <c r="E1026" s="751">
        <v>50113001</v>
      </c>
      <c r="F1026" s="750" t="s">
        <v>591</v>
      </c>
      <c r="G1026" s="749" t="s">
        <v>592</v>
      </c>
      <c r="H1026" s="749">
        <v>225971</v>
      </c>
      <c r="I1026" s="749">
        <v>225971</v>
      </c>
      <c r="J1026" s="749" t="s">
        <v>1944</v>
      </c>
      <c r="K1026" s="749" t="s">
        <v>1946</v>
      </c>
      <c r="L1026" s="752">
        <v>137.97999999999999</v>
      </c>
      <c r="M1026" s="752">
        <v>1</v>
      </c>
      <c r="N1026" s="753">
        <v>137.97999999999999</v>
      </c>
    </row>
    <row r="1027" spans="1:14" ht="14.45" customHeight="1" x14ac:dyDescent="0.2">
      <c r="A1027" s="747" t="s">
        <v>567</v>
      </c>
      <c r="B1027" s="748" t="s">
        <v>568</v>
      </c>
      <c r="C1027" s="749" t="s">
        <v>588</v>
      </c>
      <c r="D1027" s="750" t="s">
        <v>589</v>
      </c>
      <c r="E1027" s="751">
        <v>50113001</v>
      </c>
      <c r="F1027" s="750" t="s">
        <v>591</v>
      </c>
      <c r="G1027" s="749" t="s">
        <v>599</v>
      </c>
      <c r="H1027" s="749">
        <v>207098</v>
      </c>
      <c r="I1027" s="749">
        <v>207098</v>
      </c>
      <c r="J1027" s="749" t="s">
        <v>1944</v>
      </c>
      <c r="K1027" s="749" t="s">
        <v>1946</v>
      </c>
      <c r="L1027" s="752">
        <v>137.97999999999999</v>
      </c>
      <c r="M1027" s="752">
        <v>1</v>
      </c>
      <c r="N1027" s="753">
        <v>137.97999999999999</v>
      </c>
    </row>
    <row r="1028" spans="1:14" ht="14.45" customHeight="1" x14ac:dyDescent="0.2">
      <c r="A1028" s="747" t="s">
        <v>567</v>
      </c>
      <c r="B1028" s="748" t="s">
        <v>568</v>
      </c>
      <c r="C1028" s="749" t="s">
        <v>588</v>
      </c>
      <c r="D1028" s="750" t="s">
        <v>589</v>
      </c>
      <c r="E1028" s="751">
        <v>50113001</v>
      </c>
      <c r="F1028" s="750" t="s">
        <v>591</v>
      </c>
      <c r="G1028" s="749" t="s">
        <v>599</v>
      </c>
      <c r="H1028" s="749">
        <v>207092</v>
      </c>
      <c r="I1028" s="749">
        <v>207092</v>
      </c>
      <c r="J1028" s="749" t="s">
        <v>1947</v>
      </c>
      <c r="K1028" s="749" t="s">
        <v>1948</v>
      </c>
      <c r="L1028" s="752">
        <v>160.47999999999996</v>
      </c>
      <c r="M1028" s="752">
        <v>2</v>
      </c>
      <c r="N1028" s="753">
        <v>320.95999999999992</v>
      </c>
    </row>
    <row r="1029" spans="1:14" ht="14.45" customHeight="1" x14ac:dyDescent="0.2">
      <c r="A1029" s="747" t="s">
        <v>567</v>
      </c>
      <c r="B1029" s="748" t="s">
        <v>568</v>
      </c>
      <c r="C1029" s="749" t="s">
        <v>588</v>
      </c>
      <c r="D1029" s="750" t="s">
        <v>589</v>
      </c>
      <c r="E1029" s="751">
        <v>50113001</v>
      </c>
      <c r="F1029" s="750" t="s">
        <v>591</v>
      </c>
      <c r="G1029" s="749" t="s">
        <v>592</v>
      </c>
      <c r="H1029" s="749">
        <v>118489</v>
      </c>
      <c r="I1029" s="749">
        <v>18489</v>
      </c>
      <c r="J1029" s="749" t="s">
        <v>1949</v>
      </c>
      <c r="K1029" s="749" t="s">
        <v>1881</v>
      </c>
      <c r="L1029" s="752">
        <v>360.18000000000006</v>
      </c>
      <c r="M1029" s="752">
        <v>2</v>
      </c>
      <c r="N1029" s="753">
        <v>720.36000000000013</v>
      </c>
    </row>
    <row r="1030" spans="1:14" ht="14.45" customHeight="1" x14ac:dyDescent="0.2">
      <c r="A1030" s="747" t="s">
        <v>567</v>
      </c>
      <c r="B1030" s="748" t="s">
        <v>568</v>
      </c>
      <c r="C1030" s="749" t="s">
        <v>588</v>
      </c>
      <c r="D1030" s="750" t="s">
        <v>589</v>
      </c>
      <c r="E1030" s="751">
        <v>50113001</v>
      </c>
      <c r="F1030" s="750" t="s">
        <v>591</v>
      </c>
      <c r="G1030" s="749" t="s">
        <v>592</v>
      </c>
      <c r="H1030" s="749">
        <v>218236</v>
      </c>
      <c r="I1030" s="749">
        <v>218236</v>
      </c>
      <c r="J1030" s="749" t="s">
        <v>1148</v>
      </c>
      <c r="K1030" s="749" t="s">
        <v>1149</v>
      </c>
      <c r="L1030" s="752">
        <v>60.340000000000018</v>
      </c>
      <c r="M1030" s="752">
        <v>1</v>
      </c>
      <c r="N1030" s="753">
        <v>60.340000000000018</v>
      </c>
    </row>
    <row r="1031" spans="1:14" ht="14.45" customHeight="1" x14ac:dyDescent="0.2">
      <c r="A1031" s="747" t="s">
        <v>567</v>
      </c>
      <c r="B1031" s="748" t="s">
        <v>568</v>
      </c>
      <c r="C1031" s="749" t="s">
        <v>588</v>
      </c>
      <c r="D1031" s="750" t="s">
        <v>589</v>
      </c>
      <c r="E1031" s="751">
        <v>50113001</v>
      </c>
      <c r="F1031" s="750" t="s">
        <v>591</v>
      </c>
      <c r="G1031" s="749" t="s">
        <v>599</v>
      </c>
      <c r="H1031" s="749">
        <v>149910</v>
      </c>
      <c r="I1031" s="749">
        <v>49910</v>
      </c>
      <c r="J1031" s="749" t="s">
        <v>1154</v>
      </c>
      <c r="K1031" s="749" t="s">
        <v>1950</v>
      </c>
      <c r="L1031" s="752">
        <v>98.726666666666674</v>
      </c>
      <c r="M1031" s="752">
        <v>6</v>
      </c>
      <c r="N1031" s="753">
        <v>592.36</v>
      </c>
    </row>
    <row r="1032" spans="1:14" ht="14.45" customHeight="1" x14ac:dyDescent="0.2">
      <c r="A1032" s="747" t="s">
        <v>567</v>
      </c>
      <c r="B1032" s="748" t="s">
        <v>568</v>
      </c>
      <c r="C1032" s="749" t="s">
        <v>588</v>
      </c>
      <c r="D1032" s="750" t="s">
        <v>589</v>
      </c>
      <c r="E1032" s="751">
        <v>50113001</v>
      </c>
      <c r="F1032" s="750" t="s">
        <v>591</v>
      </c>
      <c r="G1032" s="749" t="s">
        <v>592</v>
      </c>
      <c r="H1032" s="749">
        <v>192853</v>
      </c>
      <c r="I1032" s="749">
        <v>192853</v>
      </c>
      <c r="J1032" s="749" t="s">
        <v>1156</v>
      </c>
      <c r="K1032" s="749" t="s">
        <v>1157</v>
      </c>
      <c r="L1032" s="752">
        <v>107.91818181818184</v>
      </c>
      <c r="M1032" s="752">
        <v>11</v>
      </c>
      <c r="N1032" s="753">
        <v>1187.1000000000001</v>
      </c>
    </row>
    <row r="1033" spans="1:14" ht="14.45" customHeight="1" x14ac:dyDescent="0.2">
      <c r="A1033" s="747" t="s">
        <v>567</v>
      </c>
      <c r="B1033" s="748" t="s">
        <v>568</v>
      </c>
      <c r="C1033" s="749" t="s">
        <v>588</v>
      </c>
      <c r="D1033" s="750" t="s">
        <v>589</v>
      </c>
      <c r="E1033" s="751">
        <v>50113001</v>
      </c>
      <c r="F1033" s="750" t="s">
        <v>591</v>
      </c>
      <c r="G1033" s="749" t="s">
        <v>592</v>
      </c>
      <c r="H1033" s="749">
        <v>147478</v>
      </c>
      <c r="I1033" s="749">
        <v>47478</v>
      </c>
      <c r="J1033" s="749" t="s">
        <v>1951</v>
      </c>
      <c r="K1033" s="749" t="s">
        <v>986</v>
      </c>
      <c r="L1033" s="752">
        <v>85.010000000000019</v>
      </c>
      <c r="M1033" s="752">
        <v>2</v>
      </c>
      <c r="N1033" s="753">
        <v>170.02000000000004</v>
      </c>
    </row>
    <row r="1034" spans="1:14" ht="14.45" customHeight="1" x14ac:dyDescent="0.2">
      <c r="A1034" s="747" t="s">
        <v>567</v>
      </c>
      <c r="B1034" s="748" t="s">
        <v>568</v>
      </c>
      <c r="C1034" s="749" t="s">
        <v>588</v>
      </c>
      <c r="D1034" s="750" t="s">
        <v>589</v>
      </c>
      <c r="E1034" s="751">
        <v>50113001</v>
      </c>
      <c r="F1034" s="750" t="s">
        <v>591</v>
      </c>
      <c r="G1034" s="749" t="s">
        <v>599</v>
      </c>
      <c r="H1034" s="749">
        <v>844480</v>
      </c>
      <c r="I1034" s="749">
        <v>114059</v>
      </c>
      <c r="J1034" s="749" t="s">
        <v>1164</v>
      </c>
      <c r="K1034" s="749" t="s">
        <v>1165</v>
      </c>
      <c r="L1034" s="752">
        <v>12.870000000000003</v>
      </c>
      <c r="M1034" s="752">
        <v>6</v>
      </c>
      <c r="N1034" s="753">
        <v>77.220000000000013</v>
      </c>
    </row>
    <row r="1035" spans="1:14" ht="14.45" customHeight="1" x14ac:dyDescent="0.2">
      <c r="A1035" s="747" t="s">
        <v>567</v>
      </c>
      <c r="B1035" s="748" t="s">
        <v>568</v>
      </c>
      <c r="C1035" s="749" t="s">
        <v>588</v>
      </c>
      <c r="D1035" s="750" t="s">
        <v>589</v>
      </c>
      <c r="E1035" s="751">
        <v>50113001</v>
      </c>
      <c r="F1035" s="750" t="s">
        <v>591</v>
      </c>
      <c r="G1035" s="749" t="s">
        <v>592</v>
      </c>
      <c r="H1035" s="749">
        <v>200600</v>
      </c>
      <c r="I1035" s="749">
        <v>200600</v>
      </c>
      <c r="J1035" s="749" t="s">
        <v>1170</v>
      </c>
      <c r="K1035" s="749" t="s">
        <v>969</v>
      </c>
      <c r="L1035" s="752">
        <v>131.67500000000001</v>
      </c>
      <c r="M1035" s="752">
        <v>2</v>
      </c>
      <c r="N1035" s="753">
        <v>263.35000000000002</v>
      </c>
    </row>
    <row r="1036" spans="1:14" ht="14.45" customHeight="1" x14ac:dyDescent="0.2">
      <c r="A1036" s="747" t="s">
        <v>567</v>
      </c>
      <c r="B1036" s="748" t="s">
        <v>568</v>
      </c>
      <c r="C1036" s="749" t="s">
        <v>588</v>
      </c>
      <c r="D1036" s="750" t="s">
        <v>589</v>
      </c>
      <c r="E1036" s="751">
        <v>50113001</v>
      </c>
      <c r="F1036" s="750" t="s">
        <v>591</v>
      </c>
      <c r="G1036" s="749" t="s">
        <v>592</v>
      </c>
      <c r="H1036" s="749">
        <v>186393</v>
      </c>
      <c r="I1036" s="749">
        <v>86393</v>
      </c>
      <c r="J1036" s="749" t="s">
        <v>1181</v>
      </c>
      <c r="K1036" s="749" t="s">
        <v>1182</v>
      </c>
      <c r="L1036" s="752">
        <v>51.503999999999998</v>
      </c>
      <c r="M1036" s="752">
        <v>10</v>
      </c>
      <c r="N1036" s="753">
        <v>515.04</v>
      </c>
    </row>
    <row r="1037" spans="1:14" ht="14.45" customHeight="1" x14ac:dyDescent="0.2">
      <c r="A1037" s="747" t="s">
        <v>567</v>
      </c>
      <c r="B1037" s="748" t="s">
        <v>568</v>
      </c>
      <c r="C1037" s="749" t="s">
        <v>588</v>
      </c>
      <c r="D1037" s="750" t="s">
        <v>589</v>
      </c>
      <c r="E1037" s="751">
        <v>50113001</v>
      </c>
      <c r="F1037" s="750" t="s">
        <v>591</v>
      </c>
      <c r="G1037" s="749" t="s">
        <v>592</v>
      </c>
      <c r="H1037" s="749">
        <v>117992</v>
      </c>
      <c r="I1037" s="749">
        <v>17992</v>
      </c>
      <c r="J1037" s="749" t="s">
        <v>1181</v>
      </c>
      <c r="K1037" s="749" t="s">
        <v>1183</v>
      </c>
      <c r="L1037" s="752">
        <v>83.888000000000005</v>
      </c>
      <c r="M1037" s="752">
        <v>20</v>
      </c>
      <c r="N1037" s="753">
        <v>1677.7600000000002</v>
      </c>
    </row>
    <row r="1038" spans="1:14" ht="14.45" customHeight="1" x14ac:dyDescent="0.2">
      <c r="A1038" s="747" t="s">
        <v>567</v>
      </c>
      <c r="B1038" s="748" t="s">
        <v>568</v>
      </c>
      <c r="C1038" s="749" t="s">
        <v>588</v>
      </c>
      <c r="D1038" s="750" t="s">
        <v>589</v>
      </c>
      <c r="E1038" s="751">
        <v>50113001</v>
      </c>
      <c r="F1038" s="750" t="s">
        <v>591</v>
      </c>
      <c r="G1038" s="749" t="s">
        <v>592</v>
      </c>
      <c r="H1038" s="749">
        <v>100498</v>
      </c>
      <c r="I1038" s="749">
        <v>498</v>
      </c>
      <c r="J1038" s="749" t="s">
        <v>1184</v>
      </c>
      <c r="K1038" s="749" t="s">
        <v>1185</v>
      </c>
      <c r="L1038" s="752">
        <v>108.7133333333333</v>
      </c>
      <c r="M1038" s="752">
        <v>9</v>
      </c>
      <c r="N1038" s="753">
        <v>978.41999999999962</v>
      </c>
    </row>
    <row r="1039" spans="1:14" ht="14.45" customHeight="1" x14ac:dyDescent="0.2">
      <c r="A1039" s="747" t="s">
        <v>567</v>
      </c>
      <c r="B1039" s="748" t="s">
        <v>568</v>
      </c>
      <c r="C1039" s="749" t="s">
        <v>588</v>
      </c>
      <c r="D1039" s="750" t="s">
        <v>589</v>
      </c>
      <c r="E1039" s="751">
        <v>50113001</v>
      </c>
      <c r="F1039" s="750" t="s">
        <v>591</v>
      </c>
      <c r="G1039" s="749" t="s">
        <v>592</v>
      </c>
      <c r="H1039" s="749">
        <v>234736</v>
      </c>
      <c r="I1039" s="749">
        <v>234736</v>
      </c>
      <c r="J1039" s="749" t="s">
        <v>1188</v>
      </c>
      <c r="K1039" s="749" t="s">
        <v>1189</v>
      </c>
      <c r="L1039" s="752">
        <v>120.53750000000002</v>
      </c>
      <c r="M1039" s="752">
        <v>16</v>
      </c>
      <c r="N1039" s="753">
        <v>1928.6000000000004</v>
      </c>
    </row>
    <row r="1040" spans="1:14" ht="14.45" customHeight="1" x14ac:dyDescent="0.2">
      <c r="A1040" s="747" t="s">
        <v>567</v>
      </c>
      <c r="B1040" s="748" t="s">
        <v>568</v>
      </c>
      <c r="C1040" s="749" t="s">
        <v>588</v>
      </c>
      <c r="D1040" s="750" t="s">
        <v>589</v>
      </c>
      <c r="E1040" s="751">
        <v>50113001</v>
      </c>
      <c r="F1040" s="750" t="s">
        <v>591</v>
      </c>
      <c r="G1040" s="749" t="s">
        <v>592</v>
      </c>
      <c r="H1040" s="749">
        <v>215978</v>
      </c>
      <c r="I1040" s="749">
        <v>215978</v>
      </c>
      <c r="J1040" s="749" t="s">
        <v>1188</v>
      </c>
      <c r="K1040" s="749" t="s">
        <v>1189</v>
      </c>
      <c r="L1040" s="752">
        <v>120.68</v>
      </c>
      <c r="M1040" s="752">
        <v>3</v>
      </c>
      <c r="N1040" s="753">
        <v>362.04</v>
      </c>
    </row>
    <row r="1041" spans="1:14" ht="14.45" customHeight="1" x14ac:dyDescent="0.2">
      <c r="A1041" s="747" t="s">
        <v>567</v>
      </c>
      <c r="B1041" s="748" t="s">
        <v>568</v>
      </c>
      <c r="C1041" s="749" t="s">
        <v>588</v>
      </c>
      <c r="D1041" s="750" t="s">
        <v>589</v>
      </c>
      <c r="E1041" s="751">
        <v>50113001</v>
      </c>
      <c r="F1041" s="750" t="s">
        <v>591</v>
      </c>
      <c r="G1041" s="749" t="s">
        <v>592</v>
      </c>
      <c r="H1041" s="749">
        <v>116593</v>
      </c>
      <c r="I1041" s="749">
        <v>16593</v>
      </c>
      <c r="J1041" s="749" t="s">
        <v>1190</v>
      </c>
      <c r="K1041" s="749" t="s">
        <v>1191</v>
      </c>
      <c r="L1041" s="752">
        <v>140.20761904761906</v>
      </c>
      <c r="M1041" s="752">
        <v>21</v>
      </c>
      <c r="N1041" s="753">
        <v>2944.36</v>
      </c>
    </row>
    <row r="1042" spans="1:14" ht="14.45" customHeight="1" x14ac:dyDescent="0.2">
      <c r="A1042" s="747" t="s">
        <v>567</v>
      </c>
      <c r="B1042" s="748" t="s">
        <v>568</v>
      </c>
      <c r="C1042" s="749" t="s">
        <v>588</v>
      </c>
      <c r="D1042" s="750" t="s">
        <v>589</v>
      </c>
      <c r="E1042" s="751">
        <v>50113001</v>
      </c>
      <c r="F1042" s="750" t="s">
        <v>591</v>
      </c>
      <c r="G1042" s="749" t="s">
        <v>592</v>
      </c>
      <c r="H1042" s="749">
        <v>116594</v>
      </c>
      <c r="I1042" s="749">
        <v>16594</v>
      </c>
      <c r="J1042" s="749" t="s">
        <v>1192</v>
      </c>
      <c r="K1042" s="749" t="s">
        <v>1193</v>
      </c>
      <c r="L1042" s="752">
        <v>111.41518518518518</v>
      </c>
      <c r="M1042" s="752">
        <v>27</v>
      </c>
      <c r="N1042" s="753">
        <v>3008.21</v>
      </c>
    </row>
    <row r="1043" spans="1:14" ht="14.45" customHeight="1" x14ac:dyDescent="0.2">
      <c r="A1043" s="747" t="s">
        <v>567</v>
      </c>
      <c r="B1043" s="748" t="s">
        <v>568</v>
      </c>
      <c r="C1043" s="749" t="s">
        <v>588</v>
      </c>
      <c r="D1043" s="750" t="s">
        <v>589</v>
      </c>
      <c r="E1043" s="751">
        <v>50113001</v>
      </c>
      <c r="F1043" s="750" t="s">
        <v>591</v>
      </c>
      <c r="G1043" s="749" t="s">
        <v>592</v>
      </c>
      <c r="H1043" s="749">
        <v>225169</v>
      </c>
      <c r="I1043" s="749">
        <v>225169</v>
      </c>
      <c r="J1043" s="749" t="s">
        <v>1952</v>
      </c>
      <c r="K1043" s="749" t="s">
        <v>1953</v>
      </c>
      <c r="L1043" s="752">
        <v>44.757777777777775</v>
      </c>
      <c r="M1043" s="752">
        <v>9</v>
      </c>
      <c r="N1043" s="753">
        <v>402.82</v>
      </c>
    </row>
    <row r="1044" spans="1:14" ht="14.45" customHeight="1" x14ac:dyDescent="0.2">
      <c r="A1044" s="747" t="s">
        <v>567</v>
      </c>
      <c r="B1044" s="748" t="s">
        <v>568</v>
      </c>
      <c r="C1044" s="749" t="s">
        <v>588</v>
      </c>
      <c r="D1044" s="750" t="s">
        <v>589</v>
      </c>
      <c r="E1044" s="751">
        <v>50113001</v>
      </c>
      <c r="F1044" s="750" t="s">
        <v>591</v>
      </c>
      <c r="G1044" s="749" t="s">
        <v>592</v>
      </c>
      <c r="H1044" s="749">
        <v>225168</v>
      </c>
      <c r="I1044" s="749">
        <v>225168</v>
      </c>
      <c r="J1044" s="749" t="s">
        <v>1952</v>
      </c>
      <c r="K1044" s="749" t="s">
        <v>1794</v>
      </c>
      <c r="L1044" s="752">
        <v>63.54</v>
      </c>
      <c r="M1044" s="752">
        <v>20</v>
      </c>
      <c r="N1044" s="753">
        <v>1270.8</v>
      </c>
    </row>
    <row r="1045" spans="1:14" ht="14.45" customHeight="1" x14ac:dyDescent="0.2">
      <c r="A1045" s="747" t="s">
        <v>567</v>
      </c>
      <c r="B1045" s="748" t="s">
        <v>568</v>
      </c>
      <c r="C1045" s="749" t="s">
        <v>588</v>
      </c>
      <c r="D1045" s="750" t="s">
        <v>589</v>
      </c>
      <c r="E1045" s="751">
        <v>50113001</v>
      </c>
      <c r="F1045" s="750" t="s">
        <v>591</v>
      </c>
      <c r="G1045" s="749" t="s">
        <v>592</v>
      </c>
      <c r="H1045" s="749">
        <v>167512</v>
      </c>
      <c r="I1045" s="749">
        <v>67512</v>
      </c>
      <c r="J1045" s="749" t="s">
        <v>1954</v>
      </c>
      <c r="K1045" s="749" t="s">
        <v>1955</v>
      </c>
      <c r="L1045" s="752">
        <v>93.39</v>
      </c>
      <c r="M1045" s="752">
        <v>2</v>
      </c>
      <c r="N1045" s="753">
        <v>186.78</v>
      </c>
    </row>
    <row r="1046" spans="1:14" ht="14.45" customHeight="1" x14ac:dyDescent="0.2">
      <c r="A1046" s="747" t="s">
        <v>567</v>
      </c>
      <c r="B1046" s="748" t="s">
        <v>568</v>
      </c>
      <c r="C1046" s="749" t="s">
        <v>588</v>
      </c>
      <c r="D1046" s="750" t="s">
        <v>589</v>
      </c>
      <c r="E1046" s="751">
        <v>50113001</v>
      </c>
      <c r="F1046" s="750" t="s">
        <v>591</v>
      </c>
      <c r="G1046" s="749" t="s">
        <v>569</v>
      </c>
      <c r="H1046" s="749">
        <v>201290</v>
      </c>
      <c r="I1046" s="749">
        <v>201290</v>
      </c>
      <c r="J1046" s="749" t="s">
        <v>1194</v>
      </c>
      <c r="K1046" s="749" t="s">
        <v>633</v>
      </c>
      <c r="L1046" s="752">
        <v>43.41</v>
      </c>
      <c r="M1046" s="752">
        <v>84</v>
      </c>
      <c r="N1046" s="753">
        <v>3646.4399999999996</v>
      </c>
    </row>
    <row r="1047" spans="1:14" ht="14.45" customHeight="1" x14ac:dyDescent="0.2">
      <c r="A1047" s="747" t="s">
        <v>567</v>
      </c>
      <c r="B1047" s="748" t="s">
        <v>568</v>
      </c>
      <c r="C1047" s="749" t="s">
        <v>588</v>
      </c>
      <c r="D1047" s="750" t="s">
        <v>589</v>
      </c>
      <c r="E1047" s="751">
        <v>50113001</v>
      </c>
      <c r="F1047" s="750" t="s">
        <v>591</v>
      </c>
      <c r="G1047" s="749" t="s">
        <v>592</v>
      </c>
      <c r="H1047" s="749">
        <v>207527</v>
      </c>
      <c r="I1047" s="749">
        <v>207527</v>
      </c>
      <c r="J1047" s="749" t="s">
        <v>1197</v>
      </c>
      <c r="K1047" s="749" t="s">
        <v>1198</v>
      </c>
      <c r="L1047" s="752">
        <v>61.681997573846999</v>
      </c>
      <c r="M1047" s="752">
        <v>5</v>
      </c>
      <c r="N1047" s="753">
        <v>308.40998786923501</v>
      </c>
    </row>
    <row r="1048" spans="1:14" ht="14.45" customHeight="1" x14ac:dyDescent="0.2">
      <c r="A1048" s="747" t="s">
        <v>567</v>
      </c>
      <c r="B1048" s="748" t="s">
        <v>568</v>
      </c>
      <c r="C1048" s="749" t="s">
        <v>588</v>
      </c>
      <c r="D1048" s="750" t="s">
        <v>589</v>
      </c>
      <c r="E1048" s="751">
        <v>50113001</v>
      </c>
      <c r="F1048" s="750" t="s">
        <v>591</v>
      </c>
      <c r="G1048" s="749" t="s">
        <v>592</v>
      </c>
      <c r="H1048" s="749">
        <v>102684</v>
      </c>
      <c r="I1048" s="749">
        <v>2684</v>
      </c>
      <c r="J1048" s="749" t="s">
        <v>1199</v>
      </c>
      <c r="K1048" s="749" t="s">
        <v>1201</v>
      </c>
      <c r="L1048" s="752">
        <v>108.11777777777779</v>
      </c>
      <c r="M1048" s="752">
        <v>27</v>
      </c>
      <c r="N1048" s="753">
        <v>2919.1800000000003</v>
      </c>
    </row>
    <row r="1049" spans="1:14" ht="14.45" customHeight="1" x14ac:dyDescent="0.2">
      <c r="A1049" s="747" t="s">
        <v>567</v>
      </c>
      <c r="B1049" s="748" t="s">
        <v>568</v>
      </c>
      <c r="C1049" s="749" t="s">
        <v>588</v>
      </c>
      <c r="D1049" s="750" t="s">
        <v>589</v>
      </c>
      <c r="E1049" s="751">
        <v>50113001</v>
      </c>
      <c r="F1049" s="750" t="s">
        <v>591</v>
      </c>
      <c r="G1049" s="749" t="s">
        <v>592</v>
      </c>
      <c r="H1049" s="749">
        <v>100502</v>
      </c>
      <c r="I1049" s="749">
        <v>502</v>
      </c>
      <c r="J1049" s="749" t="s">
        <v>1199</v>
      </c>
      <c r="K1049" s="749" t="s">
        <v>1200</v>
      </c>
      <c r="L1049" s="752">
        <v>269.26000000000005</v>
      </c>
      <c r="M1049" s="752">
        <v>2</v>
      </c>
      <c r="N1049" s="753">
        <v>538.5200000000001</v>
      </c>
    </row>
    <row r="1050" spans="1:14" ht="14.45" customHeight="1" x14ac:dyDescent="0.2">
      <c r="A1050" s="747" t="s">
        <v>567</v>
      </c>
      <c r="B1050" s="748" t="s">
        <v>568</v>
      </c>
      <c r="C1050" s="749" t="s">
        <v>588</v>
      </c>
      <c r="D1050" s="750" t="s">
        <v>589</v>
      </c>
      <c r="E1050" s="751">
        <v>50113001</v>
      </c>
      <c r="F1050" s="750" t="s">
        <v>591</v>
      </c>
      <c r="G1050" s="749" t="s">
        <v>569</v>
      </c>
      <c r="H1050" s="749">
        <v>205931</v>
      </c>
      <c r="I1050" s="749">
        <v>205931</v>
      </c>
      <c r="J1050" s="749" t="s">
        <v>1202</v>
      </c>
      <c r="K1050" s="749" t="s">
        <v>1203</v>
      </c>
      <c r="L1050" s="752">
        <v>73.308085106382975</v>
      </c>
      <c r="M1050" s="752">
        <v>47</v>
      </c>
      <c r="N1050" s="753">
        <v>3445.4799999999996</v>
      </c>
    </row>
    <row r="1051" spans="1:14" ht="14.45" customHeight="1" x14ac:dyDescent="0.2">
      <c r="A1051" s="747" t="s">
        <v>567</v>
      </c>
      <c r="B1051" s="748" t="s">
        <v>568</v>
      </c>
      <c r="C1051" s="749" t="s">
        <v>588</v>
      </c>
      <c r="D1051" s="750" t="s">
        <v>589</v>
      </c>
      <c r="E1051" s="751">
        <v>50113001</v>
      </c>
      <c r="F1051" s="750" t="s">
        <v>591</v>
      </c>
      <c r="G1051" s="749" t="s">
        <v>569</v>
      </c>
      <c r="H1051" s="749">
        <v>216736</v>
      </c>
      <c r="I1051" s="749">
        <v>216736</v>
      </c>
      <c r="J1051" s="749" t="s">
        <v>1202</v>
      </c>
      <c r="K1051" s="749" t="s">
        <v>1204</v>
      </c>
      <c r="L1051" s="752">
        <v>193.75</v>
      </c>
      <c r="M1051" s="752">
        <v>5</v>
      </c>
      <c r="N1051" s="753">
        <v>968.75</v>
      </c>
    </row>
    <row r="1052" spans="1:14" ht="14.45" customHeight="1" x14ac:dyDescent="0.2">
      <c r="A1052" s="747" t="s">
        <v>567</v>
      </c>
      <c r="B1052" s="748" t="s">
        <v>568</v>
      </c>
      <c r="C1052" s="749" t="s">
        <v>588</v>
      </c>
      <c r="D1052" s="750" t="s">
        <v>589</v>
      </c>
      <c r="E1052" s="751">
        <v>50113001</v>
      </c>
      <c r="F1052" s="750" t="s">
        <v>591</v>
      </c>
      <c r="G1052" s="749" t="s">
        <v>592</v>
      </c>
      <c r="H1052" s="749">
        <v>157119</v>
      </c>
      <c r="I1052" s="749">
        <v>157119</v>
      </c>
      <c r="J1052" s="749" t="s">
        <v>1956</v>
      </c>
      <c r="K1052" s="749" t="s">
        <v>1957</v>
      </c>
      <c r="L1052" s="752">
        <v>121.19499999999999</v>
      </c>
      <c r="M1052" s="752">
        <v>2</v>
      </c>
      <c r="N1052" s="753">
        <v>242.39</v>
      </c>
    </row>
    <row r="1053" spans="1:14" ht="14.45" customHeight="1" x14ac:dyDescent="0.2">
      <c r="A1053" s="747" t="s">
        <v>567</v>
      </c>
      <c r="B1053" s="748" t="s">
        <v>568</v>
      </c>
      <c r="C1053" s="749" t="s">
        <v>588</v>
      </c>
      <c r="D1053" s="750" t="s">
        <v>589</v>
      </c>
      <c r="E1053" s="751">
        <v>50113001</v>
      </c>
      <c r="F1053" s="750" t="s">
        <v>591</v>
      </c>
      <c r="G1053" s="749" t="s">
        <v>569</v>
      </c>
      <c r="H1053" s="749">
        <v>158811</v>
      </c>
      <c r="I1053" s="749">
        <v>158811</v>
      </c>
      <c r="J1053" s="749" t="s">
        <v>1207</v>
      </c>
      <c r="K1053" s="749" t="s">
        <v>1958</v>
      </c>
      <c r="L1053" s="752">
        <v>333.44000000000005</v>
      </c>
      <c r="M1053" s="752">
        <v>2</v>
      </c>
      <c r="N1053" s="753">
        <v>666.88000000000011</v>
      </c>
    </row>
    <row r="1054" spans="1:14" ht="14.45" customHeight="1" x14ac:dyDescent="0.2">
      <c r="A1054" s="747" t="s">
        <v>567</v>
      </c>
      <c r="B1054" s="748" t="s">
        <v>568</v>
      </c>
      <c r="C1054" s="749" t="s">
        <v>588</v>
      </c>
      <c r="D1054" s="750" t="s">
        <v>589</v>
      </c>
      <c r="E1054" s="751">
        <v>50113001</v>
      </c>
      <c r="F1054" s="750" t="s">
        <v>591</v>
      </c>
      <c r="G1054" s="749" t="s">
        <v>592</v>
      </c>
      <c r="H1054" s="749">
        <v>218110</v>
      </c>
      <c r="I1054" s="749">
        <v>218110</v>
      </c>
      <c r="J1054" s="749" t="s">
        <v>1959</v>
      </c>
      <c r="K1054" s="749" t="s">
        <v>1960</v>
      </c>
      <c r="L1054" s="752">
        <v>225.08</v>
      </c>
      <c r="M1054" s="752">
        <v>1</v>
      </c>
      <c r="N1054" s="753">
        <v>225.08</v>
      </c>
    </row>
    <row r="1055" spans="1:14" ht="14.45" customHeight="1" x14ac:dyDescent="0.2">
      <c r="A1055" s="747" t="s">
        <v>567</v>
      </c>
      <c r="B1055" s="748" t="s">
        <v>568</v>
      </c>
      <c r="C1055" s="749" t="s">
        <v>588</v>
      </c>
      <c r="D1055" s="750" t="s">
        <v>589</v>
      </c>
      <c r="E1055" s="751">
        <v>50113001</v>
      </c>
      <c r="F1055" s="750" t="s">
        <v>591</v>
      </c>
      <c r="G1055" s="749" t="s">
        <v>592</v>
      </c>
      <c r="H1055" s="749">
        <v>113816</v>
      </c>
      <c r="I1055" s="749">
        <v>13816</v>
      </c>
      <c r="J1055" s="749" t="s">
        <v>1213</v>
      </c>
      <c r="K1055" s="749" t="s">
        <v>1214</v>
      </c>
      <c r="L1055" s="752">
        <v>261.5</v>
      </c>
      <c r="M1055" s="752">
        <v>2</v>
      </c>
      <c r="N1055" s="753">
        <v>523</v>
      </c>
    </row>
    <row r="1056" spans="1:14" ht="14.45" customHeight="1" x14ac:dyDescent="0.2">
      <c r="A1056" s="747" t="s">
        <v>567</v>
      </c>
      <c r="B1056" s="748" t="s">
        <v>568</v>
      </c>
      <c r="C1056" s="749" t="s">
        <v>588</v>
      </c>
      <c r="D1056" s="750" t="s">
        <v>589</v>
      </c>
      <c r="E1056" s="751">
        <v>50113001</v>
      </c>
      <c r="F1056" s="750" t="s">
        <v>591</v>
      </c>
      <c r="G1056" s="749" t="s">
        <v>592</v>
      </c>
      <c r="H1056" s="749">
        <v>113814</v>
      </c>
      <c r="I1056" s="749">
        <v>13814</v>
      </c>
      <c r="J1056" s="749" t="s">
        <v>1213</v>
      </c>
      <c r="K1056" s="749" t="s">
        <v>1215</v>
      </c>
      <c r="L1056" s="752">
        <v>160.46999999999997</v>
      </c>
      <c r="M1056" s="752">
        <v>1</v>
      </c>
      <c r="N1056" s="753">
        <v>160.46999999999997</v>
      </c>
    </row>
    <row r="1057" spans="1:14" ht="14.45" customHeight="1" x14ac:dyDescent="0.2">
      <c r="A1057" s="747" t="s">
        <v>567</v>
      </c>
      <c r="B1057" s="748" t="s">
        <v>568</v>
      </c>
      <c r="C1057" s="749" t="s">
        <v>588</v>
      </c>
      <c r="D1057" s="750" t="s">
        <v>589</v>
      </c>
      <c r="E1057" s="751">
        <v>50113001</v>
      </c>
      <c r="F1057" s="750" t="s">
        <v>591</v>
      </c>
      <c r="G1057" s="749" t="s">
        <v>592</v>
      </c>
      <c r="H1057" s="749">
        <v>118566</v>
      </c>
      <c r="I1057" s="749">
        <v>18566</v>
      </c>
      <c r="J1057" s="749" t="s">
        <v>1961</v>
      </c>
      <c r="K1057" s="749" t="s">
        <v>1962</v>
      </c>
      <c r="L1057" s="752">
        <v>921.56</v>
      </c>
      <c r="M1057" s="752">
        <v>2</v>
      </c>
      <c r="N1057" s="753">
        <v>1843.12</v>
      </c>
    </row>
    <row r="1058" spans="1:14" ht="14.45" customHeight="1" x14ac:dyDescent="0.2">
      <c r="A1058" s="747" t="s">
        <v>567</v>
      </c>
      <c r="B1058" s="748" t="s">
        <v>568</v>
      </c>
      <c r="C1058" s="749" t="s">
        <v>588</v>
      </c>
      <c r="D1058" s="750" t="s">
        <v>589</v>
      </c>
      <c r="E1058" s="751">
        <v>50113001</v>
      </c>
      <c r="F1058" s="750" t="s">
        <v>591</v>
      </c>
      <c r="G1058" s="749" t="s">
        <v>599</v>
      </c>
      <c r="H1058" s="749">
        <v>146071</v>
      </c>
      <c r="I1058" s="749">
        <v>146071</v>
      </c>
      <c r="J1058" s="749" t="s">
        <v>1219</v>
      </c>
      <c r="K1058" s="749" t="s">
        <v>1220</v>
      </c>
      <c r="L1058" s="752">
        <v>138.51000000000002</v>
      </c>
      <c r="M1058" s="752">
        <v>2</v>
      </c>
      <c r="N1058" s="753">
        <v>277.02000000000004</v>
      </c>
    </row>
    <row r="1059" spans="1:14" ht="14.45" customHeight="1" x14ac:dyDescent="0.2">
      <c r="A1059" s="747" t="s">
        <v>567</v>
      </c>
      <c r="B1059" s="748" t="s">
        <v>568</v>
      </c>
      <c r="C1059" s="749" t="s">
        <v>588</v>
      </c>
      <c r="D1059" s="750" t="s">
        <v>589</v>
      </c>
      <c r="E1059" s="751">
        <v>50113001</v>
      </c>
      <c r="F1059" s="750" t="s">
        <v>591</v>
      </c>
      <c r="G1059" s="749" t="s">
        <v>592</v>
      </c>
      <c r="H1059" s="749">
        <v>850459</v>
      </c>
      <c r="I1059" s="749">
        <v>127760</v>
      </c>
      <c r="J1059" s="749" t="s">
        <v>1221</v>
      </c>
      <c r="K1059" s="749" t="s">
        <v>1222</v>
      </c>
      <c r="L1059" s="752">
        <v>59.858571428571445</v>
      </c>
      <c r="M1059" s="752">
        <v>14</v>
      </c>
      <c r="N1059" s="753">
        <v>838.02000000000021</v>
      </c>
    </row>
    <row r="1060" spans="1:14" ht="14.45" customHeight="1" x14ac:dyDescent="0.2">
      <c r="A1060" s="747" t="s">
        <v>567</v>
      </c>
      <c r="B1060" s="748" t="s">
        <v>568</v>
      </c>
      <c r="C1060" s="749" t="s">
        <v>588</v>
      </c>
      <c r="D1060" s="750" t="s">
        <v>589</v>
      </c>
      <c r="E1060" s="751">
        <v>50113001</v>
      </c>
      <c r="F1060" s="750" t="s">
        <v>591</v>
      </c>
      <c r="G1060" s="749" t="s">
        <v>592</v>
      </c>
      <c r="H1060" s="749">
        <v>196187</v>
      </c>
      <c r="I1060" s="749">
        <v>96187</v>
      </c>
      <c r="J1060" s="749" t="s">
        <v>1230</v>
      </c>
      <c r="K1060" s="749" t="s">
        <v>1963</v>
      </c>
      <c r="L1060" s="752">
        <v>60.699999999999996</v>
      </c>
      <c r="M1060" s="752">
        <v>1</v>
      </c>
      <c r="N1060" s="753">
        <v>60.699999999999996</v>
      </c>
    </row>
    <row r="1061" spans="1:14" ht="14.45" customHeight="1" x14ac:dyDescent="0.2">
      <c r="A1061" s="747" t="s">
        <v>567</v>
      </c>
      <c r="B1061" s="748" t="s">
        <v>568</v>
      </c>
      <c r="C1061" s="749" t="s">
        <v>588</v>
      </c>
      <c r="D1061" s="750" t="s">
        <v>589</v>
      </c>
      <c r="E1061" s="751">
        <v>50113001</v>
      </c>
      <c r="F1061" s="750" t="s">
        <v>591</v>
      </c>
      <c r="G1061" s="749" t="s">
        <v>592</v>
      </c>
      <c r="H1061" s="749">
        <v>121794</v>
      </c>
      <c r="I1061" s="749">
        <v>21794</v>
      </c>
      <c r="J1061" s="749" t="s">
        <v>1234</v>
      </c>
      <c r="K1061" s="749" t="s">
        <v>1964</v>
      </c>
      <c r="L1061" s="752">
        <v>259.99971528617573</v>
      </c>
      <c r="M1061" s="752">
        <v>1</v>
      </c>
      <c r="N1061" s="753">
        <v>259.99971528617573</v>
      </c>
    </row>
    <row r="1062" spans="1:14" ht="14.45" customHeight="1" x14ac:dyDescent="0.2">
      <c r="A1062" s="747" t="s">
        <v>567</v>
      </c>
      <c r="B1062" s="748" t="s">
        <v>568</v>
      </c>
      <c r="C1062" s="749" t="s">
        <v>588</v>
      </c>
      <c r="D1062" s="750" t="s">
        <v>589</v>
      </c>
      <c r="E1062" s="751">
        <v>50113001</v>
      </c>
      <c r="F1062" s="750" t="s">
        <v>591</v>
      </c>
      <c r="G1062" s="749" t="s">
        <v>592</v>
      </c>
      <c r="H1062" s="749">
        <v>207960</v>
      </c>
      <c r="I1062" s="749">
        <v>207960</v>
      </c>
      <c r="J1062" s="749" t="s">
        <v>1234</v>
      </c>
      <c r="K1062" s="749" t="s">
        <v>1964</v>
      </c>
      <c r="L1062" s="752">
        <v>260</v>
      </c>
      <c r="M1062" s="752">
        <v>2</v>
      </c>
      <c r="N1062" s="753">
        <v>520</v>
      </c>
    </row>
    <row r="1063" spans="1:14" ht="14.45" customHeight="1" x14ac:dyDescent="0.2">
      <c r="A1063" s="747" t="s">
        <v>567</v>
      </c>
      <c r="B1063" s="748" t="s">
        <v>568</v>
      </c>
      <c r="C1063" s="749" t="s">
        <v>588</v>
      </c>
      <c r="D1063" s="750" t="s">
        <v>589</v>
      </c>
      <c r="E1063" s="751">
        <v>50113001</v>
      </c>
      <c r="F1063" s="750" t="s">
        <v>591</v>
      </c>
      <c r="G1063" s="749" t="s">
        <v>592</v>
      </c>
      <c r="H1063" s="749">
        <v>101125</v>
      </c>
      <c r="I1063" s="749">
        <v>1125</v>
      </c>
      <c r="J1063" s="749" t="s">
        <v>1236</v>
      </c>
      <c r="K1063" s="749" t="s">
        <v>1237</v>
      </c>
      <c r="L1063" s="752">
        <v>77.350000000000009</v>
      </c>
      <c r="M1063" s="752">
        <v>2</v>
      </c>
      <c r="N1063" s="753">
        <v>154.70000000000002</v>
      </c>
    </row>
    <row r="1064" spans="1:14" ht="14.45" customHeight="1" x14ac:dyDescent="0.2">
      <c r="A1064" s="747" t="s">
        <v>567</v>
      </c>
      <c r="B1064" s="748" t="s">
        <v>568</v>
      </c>
      <c r="C1064" s="749" t="s">
        <v>588</v>
      </c>
      <c r="D1064" s="750" t="s">
        <v>589</v>
      </c>
      <c r="E1064" s="751">
        <v>50113001</v>
      </c>
      <c r="F1064" s="750" t="s">
        <v>591</v>
      </c>
      <c r="G1064" s="749" t="s">
        <v>599</v>
      </c>
      <c r="H1064" s="749">
        <v>116926</v>
      </c>
      <c r="I1064" s="749">
        <v>16926</v>
      </c>
      <c r="J1064" s="749" t="s">
        <v>1965</v>
      </c>
      <c r="K1064" s="749" t="s">
        <v>1966</v>
      </c>
      <c r="L1064" s="752">
        <v>264.47999999999996</v>
      </c>
      <c r="M1064" s="752">
        <v>1</v>
      </c>
      <c r="N1064" s="753">
        <v>264.47999999999996</v>
      </c>
    </row>
    <row r="1065" spans="1:14" ht="14.45" customHeight="1" x14ac:dyDescent="0.2">
      <c r="A1065" s="747" t="s">
        <v>567</v>
      </c>
      <c r="B1065" s="748" t="s">
        <v>568</v>
      </c>
      <c r="C1065" s="749" t="s">
        <v>588</v>
      </c>
      <c r="D1065" s="750" t="s">
        <v>589</v>
      </c>
      <c r="E1065" s="751">
        <v>50113001</v>
      </c>
      <c r="F1065" s="750" t="s">
        <v>591</v>
      </c>
      <c r="G1065" s="749" t="s">
        <v>592</v>
      </c>
      <c r="H1065" s="749">
        <v>223159</v>
      </c>
      <c r="I1065" s="749">
        <v>223159</v>
      </c>
      <c r="J1065" s="749" t="s">
        <v>1242</v>
      </c>
      <c r="K1065" s="749" t="s">
        <v>1243</v>
      </c>
      <c r="L1065" s="752">
        <v>74.465454545454563</v>
      </c>
      <c r="M1065" s="752">
        <v>44</v>
      </c>
      <c r="N1065" s="753">
        <v>3276.4800000000009</v>
      </c>
    </row>
    <row r="1066" spans="1:14" ht="14.45" customHeight="1" x14ac:dyDescent="0.2">
      <c r="A1066" s="747" t="s">
        <v>567</v>
      </c>
      <c r="B1066" s="748" t="s">
        <v>568</v>
      </c>
      <c r="C1066" s="749" t="s">
        <v>588</v>
      </c>
      <c r="D1066" s="750" t="s">
        <v>589</v>
      </c>
      <c r="E1066" s="751">
        <v>50113001</v>
      </c>
      <c r="F1066" s="750" t="s">
        <v>591</v>
      </c>
      <c r="G1066" s="749" t="s">
        <v>592</v>
      </c>
      <c r="H1066" s="749">
        <v>203765</v>
      </c>
      <c r="I1066" s="749">
        <v>203765</v>
      </c>
      <c r="J1066" s="749" t="s">
        <v>1967</v>
      </c>
      <c r="K1066" s="749" t="s">
        <v>1968</v>
      </c>
      <c r="L1066" s="752">
        <v>141.47000000000003</v>
      </c>
      <c r="M1066" s="752">
        <v>3</v>
      </c>
      <c r="N1066" s="753">
        <v>424.41000000000008</v>
      </c>
    </row>
    <row r="1067" spans="1:14" ht="14.45" customHeight="1" x14ac:dyDescent="0.2">
      <c r="A1067" s="747" t="s">
        <v>567</v>
      </c>
      <c r="B1067" s="748" t="s">
        <v>568</v>
      </c>
      <c r="C1067" s="749" t="s">
        <v>588</v>
      </c>
      <c r="D1067" s="750" t="s">
        <v>589</v>
      </c>
      <c r="E1067" s="751">
        <v>50113001</v>
      </c>
      <c r="F1067" s="750" t="s">
        <v>591</v>
      </c>
      <c r="G1067" s="749" t="s">
        <v>592</v>
      </c>
      <c r="H1067" s="749">
        <v>848626</v>
      </c>
      <c r="I1067" s="749">
        <v>107944</v>
      </c>
      <c r="J1067" s="749" t="s">
        <v>1969</v>
      </c>
      <c r="K1067" s="749" t="s">
        <v>1970</v>
      </c>
      <c r="L1067" s="752">
        <v>113.48</v>
      </c>
      <c r="M1067" s="752">
        <v>1</v>
      </c>
      <c r="N1067" s="753">
        <v>113.48</v>
      </c>
    </row>
    <row r="1068" spans="1:14" ht="14.45" customHeight="1" x14ac:dyDescent="0.2">
      <c r="A1068" s="747" t="s">
        <v>567</v>
      </c>
      <c r="B1068" s="748" t="s">
        <v>568</v>
      </c>
      <c r="C1068" s="749" t="s">
        <v>588</v>
      </c>
      <c r="D1068" s="750" t="s">
        <v>589</v>
      </c>
      <c r="E1068" s="751">
        <v>50113001</v>
      </c>
      <c r="F1068" s="750" t="s">
        <v>591</v>
      </c>
      <c r="G1068" s="749" t="s">
        <v>592</v>
      </c>
      <c r="H1068" s="749">
        <v>157525</v>
      </c>
      <c r="I1068" s="749">
        <v>57525</v>
      </c>
      <c r="J1068" s="749" t="s">
        <v>1971</v>
      </c>
      <c r="K1068" s="749" t="s">
        <v>1972</v>
      </c>
      <c r="L1068" s="752">
        <v>97.530000000000015</v>
      </c>
      <c r="M1068" s="752">
        <v>2</v>
      </c>
      <c r="N1068" s="753">
        <v>195.06000000000003</v>
      </c>
    </row>
    <row r="1069" spans="1:14" ht="14.45" customHeight="1" x14ac:dyDescent="0.2">
      <c r="A1069" s="747" t="s">
        <v>567</v>
      </c>
      <c r="B1069" s="748" t="s">
        <v>568</v>
      </c>
      <c r="C1069" s="749" t="s">
        <v>588</v>
      </c>
      <c r="D1069" s="750" t="s">
        <v>589</v>
      </c>
      <c r="E1069" s="751">
        <v>50113001</v>
      </c>
      <c r="F1069" s="750" t="s">
        <v>591</v>
      </c>
      <c r="G1069" s="749" t="s">
        <v>592</v>
      </c>
      <c r="H1069" s="749">
        <v>120327</v>
      </c>
      <c r="I1069" s="749">
        <v>20327</v>
      </c>
      <c r="J1069" s="749" t="s">
        <v>1973</v>
      </c>
      <c r="K1069" s="749" t="s">
        <v>1206</v>
      </c>
      <c r="L1069" s="752">
        <v>115.73</v>
      </c>
      <c r="M1069" s="752">
        <v>2</v>
      </c>
      <c r="N1069" s="753">
        <v>231.46</v>
      </c>
    </row>
    <row r="1070" spans="1:14" ht="14.45" customHeight="1" x14ac:dyDescent="0.2">
      <c r="A1070" s="747" t="s">
        <v>567</v>
      </c>
      <c r="B1070" s="748" t="s">
        <v>568</v>
      </c>
      <c r="C1070" s="749" t="s">
        <v>588</v>
      </c>
      <c r="D1070" s="750" t="s">
        <v>589</v>
      </c>
      <c r="E1070" s="751">
        <v>50113001</v>
      </c>
      <c r="F1070" s="750" t="s">
        <v>591</v>
      </c>
      <c r="G1070" s="749" t="s">
        <v>599</v>
      </c>
      <c r="H1070" s="749">
        <v>103591</v>
      </c>
      <c r="I1070" s="749">
        <v>3591</v>
      </c>
      <c r="J1070" s="749" t="s">
        <v>1244</v>
      </c>
      <c r="K1070" s="749" t="s">
        <v>1245</v>
      </c>
      <c r="L1070" s="752">
        <v>431.88923076923089</v>
      </c>
      <c r="M1070" s="752">
        <v>13</v>
      </c>
      <c r="N1070" s="753">
        <v>5614.5600000000013</v>
      </c>
    </row>
    <row r="1071" spans="1:14" ht="14.45" customHeight="1" x14ac:dyDescent="0.2">
      <c r="A1071" s="747" t="s">
        <v>567</v>
      </c>
      <c r="B1071" s="748" t="s">
        <v>568</v>
      </c>
      <c r="C1071" s="749" t="s">
        <v>588</v>
      </c>
      <c r="D1071" s="750" t="s">
        <v>589</v>
      </c>
      <c r="E1071" s="751">
        <v>50113001</v>
      </c>
      <c r="F1071" s="750" t="s">
        <v>591</v>
      </c>
      <c r="G1071" s="749" t="s">
        <v>599</v>
      </c>
      <c r="H1071" s="749">
        <v>188498</v>
      </c>
      <c r="I1071" s="749">
        <v>88498</v>
      </c>
      <c r="J1071" s="749" t="s">
        <v>1246</v>
      </c>
      <c r="K1071" s="749" t="s">
        <v>961</v>
      </c>
      <c r="L1071" s="752">
        <v>166.95666666666668</v>
      </c>
      <c r="M1071" s="752">
        <v>9</v>
      </c>
      <c r="N1071" s="753">
        <v>1502.6100000000001</v>
      </c>
    </row>
    <row r="1072" spans="1:14" ht="14.45" customHeight="1" x14ac:dyDescent="0.2">
      <c r="A1072" s="747" t="s">
        <v>567</v>
      </c>
      <c r="B1072" s="748" t="s">
        <v>568</v>
      </c>
      <c r="C1072" s="749" t="s">
        <v>588</v>
      </c>
      <c r="D1072" s="750" t="s">
        <v>589</v>
      </c>
      <c r="E1072" s="751">
        <v>50113001</v>
      </c>
      <c r="F1072" s="750" t="s">
        <v>591</v>
      </c>
      <c r="G1072" s="749" t="s">
        <v>592</v>
      </c>
      <c r="H1072" s="749">
        <v>194763</v>
      </c>
      <c r="I1072" s="749">
        <v>94763</v>
      </c>
      <c r="J1072" s="749" t="s">
        <v>1974</v>
      </c>
      <c r="K1072" s="749" t="s">
        <v>1975</v>
      </c>
      <c r="L1072" s="752">
        <v>83.799999999999969</v>
      </c>
      <c r="M1072" s="752">
        <v>1</v>
      </c>
      <c r="N1072" s="753">
        <v>83.799999999999969</v>
      </c>
    </row>
    <row r="1073" spans="1:14" ht="14.45" customHeight="1" x14ac:dyDescent="0.2">
      <c r="A1073" s="747" t="s">
        <v>567</v>
      </c>
      <c r="B1073" s="748" t="s">
        <v>568</v>
      </c>
      <c r="C1073" s="749" t="s">
        <v>588</v>
      </c>
      <c r="D1073" s="750" t="s">
        <v>589</v>
      </c>
      <c r="E1073" s="751">
        <v>50113001</v>
      </c>
      <c r="F1073" s="750" t="s">
        <v>591</v>
      </c>
      <c r="G1073" s="749" t="s">
        <v>592</v>
      </c>
      <c r="H1073" s="749">
        <v>112572</v>
      </c>
      <c r="I1073" s="749">
        <v>112572</v>
      </c>
      <c r="J1073" s="749" t="s">
        <v>1247</v>
      </c>
      <c r="K1073" s="749" t="s">
        <v>1248</v>
      </c>
      <c r="L1073" s="752">
        <v>64.780000000000015</v>
      </c>
      <c r="M1073" s="752">
        <v>1</v>
      </c>
      <c r="N1073" s="753">
        <v>64.780000000000015</v>
      </c>
    </row>
    <row r="1074" spans="1:14" ht="14.45" customHeight="1" x14ac:dyDescent="0.2">
      <c r="A1074" s="747" t="s">
        <v>567</v>
      </c>
      <c r="B1074" s="748" t="s">
        <v>568</v>
      </c>
      <c r="C1074" s="749" t="s">
        <v>588</v>
      </c>
      <c r="D1074" s="750" t="s">
        <v>589</v>
      </c>
      <c r="E1074" s="751">
        <v>50113001</v>
      </c>
      <c r="F1074" s="750" t="s">
        <v>591</v>
      </c>
      <c r="G1074" s="749" t="s">
        <v>592</v>
      </c>
      <c r="H1074" s="749">
        <v>230353</v>
      </c>
      <c r="I1074" s="749">
        <v>230353</v>
      </c>
      <c r="J1074" s="749" t="s">
        <v>1251</v>
      </c>
      <c r="K1074" s="749" t="s">
        <v>1252</v>
      </c>
      <c r="L1074" s="752">
        <v>1592.8</v>
      </c>
      <c r="M1074" s="752">
        <v>2</v>
      </c>
      <c r="N1074" s="753">
        <v>3185.6</v>
      </c>
    </row>
    <row r="1075" spans="1:14" ht="14.45" customHeight="1" x14ac:dyDescent="0.2">
      <c r="A1075" s="747" t="s">
        <v>567</v>
      </c>
      <c r="B1075" s="748" t="s">
        <v>568</v>
      </c>
      <c r="C1075" s="749" t="s">
        <v>588</v>
      </c>
      <c r="D1075" s="750" t="s">
        <v>589</v>
      </c>
      <c r="E1075" s="751">
        <v>50113001</v>
      </c>
      <c r="F1075" s="750" t="s">
        <v>591</v>
      </c>
      <c r="G1075" s="749" t="s">
        <v>599</v>
      </c>
      <c r="H1075" s="749">
        <v>191788</v>
      </c>
      <c r="I1075" s="749">
        <v>91788</v>
      </c>
      <c r="J1075" s="749" t="s">
        <v>1253</v>
      </c>
      <c r="K1075" s="749" t="s">
        <v>1254</v>
      </c>
      <c r="L1075" s="752">
        <v>9.1231578947368437</v>
      </c>
      <c r="M1075" s="752">
        <v>38</v>
      </c>
      <c r="N1075" s="753">
        <v>346.68000000000006</v>
      </c>
    </row>
    <row r="1076" spans="1:14" ht="14.45" customHeight="1" x14ac:dyDescent="0.2">
      <c r="A1076" s="747" t="s">
        <v>567</v>
      </c>
      <c r="B1076" s="748" t="s">
        <v>568</v>
      </c>
      <c r="C1076" s="749" t="s">
        <v>588</v>
      </c>
      <c r="D1076" s="750" t="s">
        <v>589</v>
      </c>
      <c r="E1076" s="751">
        <v>50113001</v>
      </c>
      <c r="F1076" s="750" t="s">
        <v>591</v>
      </c>
      <c r="G1076" s="749" t="s">
        <v>599</v>
      </c>
      <c r="H1076" s="749">
        <v>106618</v>
      </c>
      <c r="I1076" s="749">
        <v>6618</v>
      </c>
      <c r="J1076" s="749" t="s">
        <v>1255</v>
      </c>
      <c r="K1076" s="749" t="s">
        <v>1256</v>
      </c>
      <c r="L1076" s="752">
        <v>19.580000000000002</v>
      </c>
      <c r="M1076" s="752">
        <v>1</v>
      </c>
      <c r="N1076" s="753">
        <v>19.580000000000002</v>
      </c>
    </row>
    <row r="1077" spans="1:14" ht="14.45" customHeight="1" x14ac:dyDescent="0.2">
      <c r="A1077" s="747" t="s">
        <v>567</v>
      </c>
      <c r="B1077" s="748" t="s">
        <v>568</v>
      </c>
      <c r="C1077" s="749" t="s">
        <v>588</v>
      </c>
      <c r="D1077" s="750" t="s">
        <v>589</v>
      </c>
      <c r="E1077" s="751">
        <v>50113001</v>
      </c>
      <c r="F1077" s="750" t="s">
        <v>591</v>
      </c>
      <c r="G1077" s="749" t="s">
        <v>599</v>
      </c>
      <c r="H1077" s="749">
        <v>186656</v>
      </c>
      <c r="I1077" s="749">
        <v>86656</v>
      </c>
      <c r="J1077" s="749" t="s">
        <v>1976</v>
      </c>
      <c r="K1077" s="749" t="s">
        <v>1463</v>
      </c>
      <c r="L1077" s="752">
        <v>29.339999999999996</v>
      </c>
      <c r="M1077" s="752">
        <v>2</v>
      </c>
      <c r="N1077" s="753">
        <v>58.679999999999993</v>
      </c>
    </row>
    <row r="1078" spans="1:14" ht="14.45" customHeight="1" x14ac:dyDescent="0.2">
      <c r="A1078" s="747" t="s">
        <v>567</v>
      </c>
      <c r="B1078" s="748" t="s">
        <v>568</v>
      </c>
      <c r="C1078" s="749" t="s">
        <v>588</v>
      </c>
      <c r="D1078" s="750" t="s">
        <v>589</v>
      </c>
      <c r="E1078" s="751">
        <v>50113001</v>
      </c>
      <c r="F1078" s="750" t="s">
        <v>591</v>
      </c>
      <c r="G1078" s="749" t="s">
        <v>599</v>
      </c>
      <c r="H1078" s="749">
        <v>184398</v>
      </c>
      <c r="I1078" s="749">
        <v>84398</v>
      </c>
      <c r="J1078" s="749" t="s">
        <v>1257</v>
      </c>
      <c r="K1078" s="749" t="s">
        <v>1258</v>
      </c>
      <c r="L1078" s="752">
        <v>114.17</v>
      </c>
      <c r="M1078" s="752">
        <v>2</v>
      </c>
      <c r="N1078" s="753">
        <v>228.34</v>
      </c>
    </row>
    <row r="1079" spans="1:14" ht="14.45" customHeight="1" x14ac:dyDescent="0.2">
      <c r="A1079" s="747" t="s">
        <v>567</v>
      </c>
      <c r="B1079" s="748" t="s">
        <v>568</v>
      </c>
      <c r="C1079" s="749" t="s">
        <v>588</v>
      </c>
      <c r="D1079" s="750" t="s">
        <v>589</v>
      </c>
      <c r="E1079" s="751">
        <v>50113001</v>
      </c>
      <c r="F1079" s="750" t="s">
        <v>591</v>
      </c>
      <c r="G1079" s="749" t="s">
        <v>599</v>
      </c>
      <c r="H1079" s="749">
        <v>184399</v>
      </c>
      <c r="I1079" s="749">
        <v>84399</v>
      </c>
      <c r="J1079" s="749" t="s">
        <v>1261</v>
      </c>
      <c r="K1079" s="749" t="s">
        <v>1262</v>
      </c>
      <c r="L1079" s="752">
        <v>126.29499999999999</v>
      </c>
      <c r="M1079" s="752">
        <v>4</v>
      </c>
      <c r="N1079" s="753">
        <v>505.17999999999995</v>
      </c>
    </row>
    <row r="1080" spans="1:14" ht="14.45" customHeight="1" x14ac:dyDescent="0.2">
      <c r="A1080" s="747" t="s">
        <v>567</v>
      </c>
      <c r="B1080" s="748" t="s">
        <v>568</v>
      </c>
      <c r="C1080" s="749" t="s">
        <v>588</v>
      </c>
      <c r="D1080" s="750" t="s">
        <v>589</v>
      </c>
      <c r="E1080" s="751">
        <v>50113001</v>
      </c>
      <c r="F1080" s="750" t="s">
        <v>591</v>
      </c>
      <c r="G1080" s="749" t="s">
        <v>599</v>
      </c>
      <c r="H1080" s="749">
        <v>849187</v>
      </c>
      <c r="I1080" s="749">
        <v>111902</v>
      </c>
      <c r="J1080" s="749" t="s">
        <v>1265</v>
      </c>
      <c r="K1080" s="749" t="s">
        <v>1266</v>
      </c>
      <c r="L1080" s="752">
        <v>32.320000000000007</v>
      </c>
      <c r="M1080" s="752">
        <v>2</v>
      </c>
      <c r="N1080" s="753">
        <v>64.640000000000015</v>
      </c>
    </row>
    <row r="1081" spans="1:14" ht="14.45" customHeight="1" x14ac:dyDescent="0.2">
      <c r="A1081" s="747" t="s">
        <v>567</v>
      </c>
      <c r="B1081" s="748" t="s">
        <v>568</v>
      </c>
      <c r="C1081" s="749" t="s">
        <v>588</v>
      </c>
      <c r="D1081" s="750" t="s">
        <v>589</v>
      </c>
      <c r="E1081" s="751">
        <v>50113001</v>
      </c>
      <c r="F1081" s="750" t="s">
        <v>591</v>
      </c>
      <c r="G1081" s="749" t="s">
        <v>592</v>
      </c>
      <c r="H1081" s="749">
        <v>100536</v>
      </c>
      <c r="I1081" s="749">
        <v>536</v>
      </c>
      <c r="J1081" s="749" t="s">
        <v>1269</v>
      </c>
      <c r="K1081" s="749" t="s">
        <v>605</v>
      </c>
      <c r="L1081" s="752">
        <v>140.24000000000004</v>
      </c>
      <c r="M1081" s="752">
        <v>1</v>
      </c>
      <c r="N1081" s="753">
        <v>140.24000000000004</v>
      </c>
    </row>
    <row r="1082" spans="1:14" ht="14.45" customHeight="1" x14ac:dyDescent="0.2">
      <c r="A1082" s="747" t="s">
        <v>567</v>
      </c>
      <c r="B1082" s="748" t="s">
        <v>568</v>
      </c>
      <c r="C1082" s="749" t="s">
        <v>588</v>
      </c>
      <c r="D1082" s="750" t="s">
        <v>589</v>
      </c>
      <c r="E1082" s="751">
        <v>50113001</v>
      </c>
      <c r="F1082" s="750" t="s">
        <v>591</v>
      </c>
      <c r="G1082" s="749" t="s">
        <v>599</v>
      </c>
      <c r="H1082" s="749">
        <v>107981</v>
      </c>
      <c r="I1082" s="749">
        <v>7981</v>
      </c>
      <c r="J1082" s="749" t="s">
        <v>1270</v>
      </c>
      <c r="K1082" s="749" t="s">
        <v>1271</v>
      </c>
      <c r="L1082" s="752">
        <v>50.65034482758621</v>
      </c>
      <c r="M1082" s="752">
        <v>29</v>
      </c>
      <c r="N1082" s="753">
        <v>1468.8600000000001</v>
      </c>
    </row>
    <row r="1083" spans="1:14" ht="14.45" customHeight="1" x14ac:dyDescent="0.2">
      <c r="A1083" s="747" t="s">
        <v>567</v>
      </c>
      <c r="B1083" s="748" t="s">
        <v>568</v>
      </c>
      <c r="C1083" s="749" t="s">
        <v>588</v>
      </c>
      <c r="D1083" s="750" t="s">
        <v>589</v>
      </c>
      <c r="E1083" s="751">
        <v>50113001</v>
      </c>
      <c r="F1083" s="750" t="s">
        <v>591</v>
      </c>
      <c r="G1083" s="749" t="s">
        <v>599</v>
      </c>
      <c r="H1083" s="749">
        <v>155824</v>
      </c>
      <c r="I1083" s="749">
        <v>55824</v>
      </c>
      <c r="J1083" s="749" t="s">
        <v>1270</v>
      </c>
      <c r="K1083" s="749" t="s">
        <v>1273</v>
      </c>
      <c r="L1083" s="752">
        <v>50.639999999999993</v>
      </c>
      <c r="M1083" s="752">
        <v>15</v>
      </c>
      <c r="N1083" s="753">
        <v>759.59999999999991</v>
      </c>
    </row>
    <row r="1084" spans="1:14" ht="14.45" customHeight="1" x14ac:dyDescent="0.2">
      <c r="A1084" s="747" t="s">
        <v>567</v>
      </c>
      <c r="B1084" s="748" t="s">
        <v>568</v>
      </c>
      <c r="C1084" s="749" t="s">
        <v>588</v>
      </c>
      <c r="D1084" s="750" t="s">
        <v>589</v>
      </c>
      <c r="E1084" s="751">
        <v>50113001</v>
      </c>
      <c r="F1084" s="750" t="s">
        <v>591</v>
      </c>
      <c r="G1084" s="749" t="s">
        <v>599</v>
      </c>
      <c r="H1084" s="749">
        <v>155823</v>
      </c>
      <c r="I1084" s="749">
        <v>55823</v>
      </c>
      <c r="J1084" s="749" t="s">
        <v>1270</v>
      </c>
      <c r="K1084" s="749" t="s">
        <v>1272</v>
      </c>
      <c r="L1084" s="752">
        <v>33.672142857142859</v>
      </c>
      <c r="M1084" s="752">
        <v>168</v>
      </c>
      <c r="N1084" s="753">
        <v>5656.92</v>
      </c>
    </row>
    <row r="1085" spans="1:14" ht="14.45" customHeight="1" x14ac:dyDescent="0.2">
      <c r="A1085" s="747" t="s">
        <v>567</v>
      </c>
      <c r="B1085" s="748" t="s">
        <v>568</v>
      </c>
      <c r="C1085" s="749" t="s">
        <v>588</v>
      </c>
      <c r="D1085" s="750" t="s">
        <v>589</v>
      </c>
      <c r="E1085" s="751">
        <v>50113001</v>
      </c>
      <c r="F1085" s="750" t="s">
        <v>591</v>
      </c>
      <c r="G1085" s="749" t="s">
        <v>592</v>
      </c>
      <c r="H1085" s="749">
        <v>26794</v>
      </c>
      <c r="I1085" s="749">
        <v>26794</v>
      </c>
      <c r="J1085" s="749" t="s">
        <v>1276</v>
      </c>
      <c r="K1085" s="749" t="s">
        <v>601</v>
      </c>
      <c r="L1085" s="752">
        <v>711.72500000000002</v>
      </c>
      <c r="M1085" s="752">
        <v>2</v>
      </c>
      <c r="N1085" s="753">
        <v>1423.45</v>
      </c>
    </row>
    <row r="1086" spans="1:14" ht="14.45" customHeight="1" x14ac:dyDescent="0.2">
      <c r="A1086" s="747" t="s">
        <v>567</v>
      </c>
      <c r="B1086" s="748" t="s">
        <v>568</v>
      </c>
      <c r="C1086" s="749" t="s">
        <v>588</v>
      </c>
      <c r="D1086" s="750" t="s">
        <v>589</v>
      </c>
      <c r="E1086" s="751">
        <v>50113001</v>
      </c>
      <c r="F1086" s="750" t="s">
        <v>591</v>
      </c>
      <c r="G1086" s="749" t="s">
        <v>592</v>
      </c>
      <c r="H1086" s="749">
        <v>843581</v>
      </c>
      <c r="I1086" s="749">
        <v>0</v>
      </c>
      <c r="J1086" s="749" t="s">
        <v>1279</v>
      </c>
      <c r="K1086" s="749" t="s">
        <v>569</v>
      </c>
      <c r="L1086" s="752">
        <v>86.22999999999999</v>
      </c>
      <c r="M1086" s="752">
        <v>4</v>
      </c>
      <c r="N1086" s="753">
        <v>344.91999999999996</v>
      </c>
    </row>
    <row r="1087" spans="1:14" ht="14.45" customHeight="1" x14ac:dyDescent="0.2">
      <c r="A1087" s="747" t="s">
        <v>567</v>
      </c>
      <c r="B1087" s="748" t="s">
        <v>568</v>
      </c>
      <c r="C1087" s="749" t="s">
        <v>588</v>
      </c>
      <c r="D1087" s="750" t="s">
        <v>589</v>
      </c>
      <c r="E1087" s="751">
        <v>50113001</v>
      </c>
      <c r="F1087" s="750" t="s">
        <v>591</v>
      </c>
      <c r="G1087" s="749" t="s">
        <v>599</v>
      </c>
      <c r="H1087" s="749">
        <v>990180</v>
      </c>
      <c r="I1087" s="749">
        <v>500764</v>
      </c>
      <c r="J1087" s="749" t="s">
        <v>1977</v>
      </c>
      <c r="K1087" s="749" t="s">
        <v>720</v>
      </c>
      <c r="L1087" s="752">
        <v>553.62</v>
      </c>
      <c r="M1087" s="752">
        <v>3</v>
      </c>
      <c r="N1087" s="753">
        <v>1660.8600000000001</v>
      </c>
    </row>
    <row r="1088" spans="1:14" ht="14.45" customHeight="1" x14ac:dyDescent="0.2">
      <c r="A1088" s="747" t="s">
        <v>567</v>
      </c>
      <c r="B1088" s="748" t="s">
        <v>568</v>
      </c>
      <c r="C1088" s="749" t="s">
        <v>588</v>
      </c>
      <c r="D1088" s="750" t="s">
        <v>589</v>
      </c>
      <c r="E1088" s="751">
        <v>50113001</v>
      </c>
      <c r="F1088" s="750" t="s">
        <v>591</v>
      </c>
      <c r="G1088" s="749" t="s">
        <v>592</v>
      </c>
      <c r="H1088" s="749">
        <v>111635</v>
      </c>
      <c r="I1088" s="749">
        <v>11635</v>
      </c>
      <c r="J1088" s="749" t="s">
        <v>1978</v>
      </c>
      <c r="K1088" s="749" t="s">
        <v>1979</v>
      </c>
      <c r="L1088" s="752">
        <v>342.90999999999997</v>
      </c>
      <c r="M1088" s="752">
        <v>1</v>
      </c>
      <c r="N1088" s="753">
        <v>342.90999999999997</v>
      </c>
    </row>
    <row r="1089" spans="1:14" ht="14.45" customHeight="1" x14ac:dyDescent="0.2">
      <c r="A1089" s="747" t="s">
        <v>567</v>
      </c>
      <c r="B1089" s="748" t="s">
        <v>568</v>
      </c>
      <c r="C1089" s="749" t="s">
        <v>588</v>
      </c>
      <c r="D1089" s="750" t="s">
        <v>589</v>
      </c>
      <c r="E1089" s="751">
        <v>50113001</v>
      </c>
      <c r="F1089" s="750" t="s">
        <v>591</v>
      </c>
      <c r="G1089" s="749" t="s">
        <v>592</v>
      </c>
      <c r="H1089" s="749">
        <v>102668</v>
      </c>
      <c r="I1089" s="749">
        <v>2668</v>
      </c>
      <c r="J1089" s="749" t="s">
        <v>1282</v>
      </c>
      <c r="K1089" s="749" t="s">
        <v>1283</v>
      </c>
      <c r="L1089" s="752">
        <v>33.470000000000006</v>
      </c>
      <c r="M1089" s="752">
        <v>1</v>
      </c>
      <c r="N1089" s="753">
        <v>33.470000000000006</v>
      </c>
    </row>
    <row r="1090" spans="1:14" ht="14.45" customHeight="1" x14ac:dyDescent="0.2">
      <c r="A1090" s="747" t="s">
        <v>567</v>
      </c>
      <c r="B1090" s="748" t="s">
        <v>568</v>
      </c>
      <c r="C1090" s="749" t="s">
        <v>588</v>
      </c>
      <c r="D1090" s="750" t="s">
        <v>589</v>
      </c>
      <c r="E1090" s="751">
        <v>50113001</v>
      </c>
      <c r="F1090" s="750" t="s">
        <v>591</v>
      </c>
      <c r="G1090" s="749" t="s">
        <v>592</v>
      </c>
      <c r="H1090" s="749">
        <v>100876</v>
      </c>
      <c r="I1090" s="749">
        <v>876</v>
      </c>
      <c r="J1090" s="749" t="s">
        <v>1284</v>
      </c>
      <c r="K1090" s="749" t="s">
        <v>1286</v>
      </c>
      <c r="L1090" s="752">
        <v>73.953846153846172</v>
      </c>
      <c r="M1090" s="752">
        <v>13</v>
      </c>
      <c r="N1090" s="753">
        <v>961.4000000000002</v>
      </c>
    </row>
    <row r="1091" spans="1:14" ht="14.45" customHeight="1" x14ac:dyDescent="0.2">
      <c r="A1091" s="747" t="s">
        <v>567</v>
      </c>
      <c r="B1091" s="748" t="s">
        <v>568</v>
      </c>
      <c r="C1091" s="749" t="s">
        <v>588</v>
      </c>
      <c r="D1091" s="750" t="s">
        <v>589</v>
      </c>
      <c r="E1091" s="751">
        <v>50113001</v>
      </c>
      <c r="F1091" s="750" t="s">
        <v>591</v>
      </c>
      <c r="G1091" s="749" t="s">
        <v>592</v>
      </c>
      <c r="H1091" s="749">
        <v>200863</v>
      </c>
      <c r="I1091" s="749">
        <v>200863</v>
      </c>
      <c r="J1091" s="749" t="s">
        <v>1284</v>
      </c>
      <c r="K1091" s="749" t="s">
        <v>1285</v>
      </c>
      <c r="L1091" s="752">
        <v>85.415599999999998</v>
      </c>
      <c r="M1091" s="752">
        <v>25</v>
      </c>
      <c r="N1091" s="753">
        <v>2135.39</v>
      </c>
    </row>
    <row r="1092" spans="1:14" ht="14.45" customHeight="1" x14ac:dyDescent="0.2">
      <c r="A1092" s="747" t="s">
        <v>567</v>
      </c>
      <c r="B1092" s="748" t="s">
        <v>568</v>
      </c>
      <c r="C1092" s="749" t="s">
        <v>588</v>
      </c>
      <c r="D1092" s="750" t="s">
        <v>589</v>
      </c>
      <c r="E1092" s="751">
        <v>50113001</v>
      </c>
      <c r="F1092" s="750" t="s">
        <v>591</v>
      </c>
      <c r="G1092" s="749" t="s">
        <v>592</v>
      </c>
      <c r="H1092" s="749">
        <v>991025</v>
      </c>
      <c r="I1092" s="749">
        <v>0</v>
      </c>
      <c r="J1092" s="749" t="s">
        <v>1290</v>
      </c>
      <c r="K1092" s="749" t="s">
        <v>569</v>
      </c>
      <c r="L1092" s="752">
        <v>296.46562499999993</v>
      </c>
      <c r="M1092" s="752">
        <v>16</v>
      </c>
      <c r="N1092" s="753">
        <v>4743.4499999999989</v>
      </c>
    </row>
    <row r="1093" spans="1:14" ht="14.45" customHeight="1" x14ac:dyDescent="0.2">
      <c r="A1093" s="747" t="s">
        <v>567</v>
      </c>
      <c r="B1093" s="748" t="s">
        <v>568</v>
      </c>
      <c r="C1093" s="749" t="s">
        <v>588</v>
      </c>
      <c r="D1093" s="750" t="s">
        <v>589</v>
      </c>
      <c r="E1093" s="751">
        <v>50113001</v>
      </c>
      <c r="F1093" s="750" t="s">
        <v>591</v>
      </c>
      <c r="G1093" s="749" t="s">
        <v>592</v>
      </c>
      <c r="H1093" s="749">
        <v>844547</v>
      </c>
      <c r="I1093" s="749">
        <v>107143</v>
      </c>
      <c r="J1093" s="749" t="s">
        <v>1980</v>
      </c>
      <c r="K1093" s="749" t="s">
        <v>1981</v>
      </c>
      <c r="L1093" s="752">
        <v>57.13</v>
      </c>
      <c r="M1093" s="752">
        <v>2</v>
      </c>
      <c r="N1093" s="753">
        <v>114.26</v>
      </c>
    </row>
    <row r="1094" spans="1:14" ht="14.45" customHeight="1" x14ac:dyDescent="0.2">
      <c r="A1094" s="747" t="s">
        <v>567</v>
      </c>
      <c r="B1094" s="748" t="s">
        <v>568</v>
      </c>
      <c r="C1094" s="749" t="s">
        <v>588</v>
      </c>
      <c r="D1094" s="750" t="s">
        <v>589</v>
      </c>
      <c r="E1094" s="751">
        <v>50113001</v>
      </c>
      <c r="F1094" s="750" t="s">
        <v>591</v>
      </c>
      <c r="G1094" s="749" t="s">
        <v>592</v>
      </c>
      <c r="H1094" s="749">
        <v>101940</v>
      </c>
      <c r="I1094" s="749">
        <v>1940</v>
      </c>
      <c r="J1094" s="749" t="s">
        <v>1293</v>
      </c>
      <c r="K1094" s="749" t="s">
        <v>1294</v>
      </c>
      <c r="L1094" s="752">
        <v>34.901111111111113</v>
      </c>
      <c r="M1094" s="752">
        <v>9</v>
      </c>
      <c r="N1094" s="753">
        <v>314.11</v>
      </c>
    </row>
    <row r="1095" spans="1:14" ht="14.45" customHeight="1" x14ac:dyDescent="0.2">
      <c r="A1095" s="747" t="s">
        <v>567</v>
      </c>
      <c r="B1095" s="748" t="s">
        <v>568</v>
      </c>
      <c r="C1095" s="749" t="s">
        <v>588</v>
      </c>
      <c r="D1095" s="750" t="s">
        <v>589</v>
      </c>
      <c r="E1095" s="751">
        <v>50113001</v>
      </c>
      <c r="F1095" s="750" t="s">
        <v>591</v>
      </c>
      <c r="G1095" s="749" t="s">
        <v>569</v>
      </c>
      <c r="H1095" s="749">
        <v>111094</v>
      </c>
      <c r="I1095" s="749">
        <v>11094</v>
      </c>
      <c r="J1095" s="749" t="s">
        <v>1295</v>
      </c>
      <c r="K1095" s="749" t="s">
        <v>1296</v>
      </c>
      <c r="L1095" s="752">
        <v>309.64666666666665</v>
      </c>
      <c r="M1095" s="752">
        <v>6</v>
      </c>
      <c r="N1095" s="753">
        <v>1857.8799999999999</v>
      </c>
    </row>
    <row r="1096" spans="1:14" ht="14.45" customHeight="1" x14ac:dyDescent="0.2">
      <c r="A1096" s="747" t="s">
        <v>567</v>
      </c>
      <c r="B1096" s="748" t="s">
        <v>568</v>
      </c>
      <c r="C1096" s="749" t="s">
        <v>588</v>
      </c>
      <c r="D1096" s="750" t="s">
        <v>589</v>
      </c>
      <c r="E1096" s="751">
        <v>50113001</v>
      </c>
      <c r="F1096" s="750" t="s">
        <v>591</v>
      </c>
      <c r="G1096" s="749" t="s">
        <v>569</v>
      </c>
      <c r="H1096" s="749">
        <v>111076</v>
      </c>
      <c r="I1096" s="749">
        <v>11076</v>
      </c>
      <c r="J1096" s="749" t="s">
        <v>1297</v>
      </c>
      <c r="K1096" s="749" t="s">
        <v>1298</v>
      </c>
      <c r="L1096" s="752">
        <v>474.2299999999999</v>
      </c>
      <c r="M1096" s="752">
        <v>1</v>
      </c>
      <c r="N1096" s="753">
        <v>474.2299999999999</v>
      </c>
    </row>
    <row r="1097" spans="1:14" ht="14.45" customHeight="1" x14ac:dyDescent="0.2">
      <c r="A1097" s="747" t="s">
        <v>567</v>
      </c>
      <c r="B1097" s="748" t="s">
        <v>568</v>
      </c>
      <c r="C1097" s="749" t="s">
        <v>588</v>
      </c>
      <c r="D1097" s="750" t="s">
        <v>589</v>
      </c>
      <c r="E1097" s="751">
        <v>50113001</v>
      </c>
      <c r="F1097" s="750" t="s">
        <v>591</v>
      </c>
      <c r="G1097" s="749" t="s">
        <v>592</v>
      </c>
      <c r="H1097" s="749">
        <v>117983</v>
      </c>
      <c r="I1097" s="749">
        <v>17983</v>
      </c>
      <c r="J1097" s="749" t="s">
        <v>1299</v>
      </c>
      <c r="K1097" s="749" t="s">
        <v>1300</v>
      </c>
      <c r="L1097" s="752">
        <v>93.69714285714285</v>
      </c>
      <c r="M1097" s="752">
        <v>7</v>
      </c>
      <c r="N1097" s="753">
        <v>655.88</v>
      </c>
    </row>
    <row r="1098" spans="1:14" ht="14.45" customHeight="1" x14ac:dyDescent="0.2">
      <c r="A1098" s="747" t="s">
        <v>567</v>
      </c>
      <c r="B1098" s="748" t="s">
        <v>568</v>
      </c>
      <c r="C1098" s="749" t="s">
        <v>588</v>
      </c>
      <c r="D1098" s="750" t="s">
        <v>589</v>
      </c>
      <c r="E1098" s="751">
        <v>50113001</v>
      </c>
      <c r="F1098" s="750" t="s">
        <v>591</v>
      </c>
      <c r="G1098" s="749" t="s">
        <v>592</v>
      </c>
      <c r="H1098" s="749">
        <v>230358</v>
      </c>
      <c r="I1098" s="749">
        <v>230358</v>
      </c>
      <c r="J1098" s="749" t="s">
        <v>1305</v>
      </c>
      <c r="K1098" s="749" t="s">
        <v>1306</v>
      </c>
      <c r="L1098" s="752">
        <v>118.89</v>
      </c>
      <c r="M1098" s="752">
        <v>1</v>
      </c>
      <c r="N1098" s="753">
        <v>118.89</v>
      </c>
    </row>
    <row r="1099" spans="1:14" ht="14.45" customHeight="1" x14ac:dyDescent="0.2">
      <c r="A1099" s="747" t="s">
        <v>567</v>
      </c>
      <c r="B1099" s="748" t="s">
        <v>568</v>
      </c>
      <c r="C1099" s="749" t="s">
        <v>588</v>
      </c>
      <c r="D1099" s="750" t="s">
        <v>589</v>
      </c>
      <c r="E1099" s="751">
        <v>50113001</v>
      </c>
      <c r="F1099" s="750" t="s">
        <v>591</v>
      </c>
      <c r="G1099" s="749" t="s">
        <v>592</v>
      </c>
      <c r="H1099" s="749">
        <v>230359</v>
      </c>
      <c r="I1099" s="749">
        <v>230359</v>
      </c>
      <c r="J1099" s="749" t="s">
        <v>1305</v>
      </c>
      <c r="K1099" s="749" t="s">
        <v>1982</v>
      </c>
      <c r="L1099" s="752">
        <v>170.52000000000004</v>
      </c>
      <c r="M1099" s="752">
        <v>2</v>
      </c>
      <c r="N1099" s="753">
        <v>341.04000000000008</v>
      </c>
    </row>
    <row r="1100" spans="1:14" ht="14.45" customHeight="1" x14ac:dyDescent="0.2">
      <c r="A1100" s="747" t="s">
        <v>567</v>
      </c>
      <c r="B1100" s="748" t="s">
        <v>568</v>
      </c>
      <c r="C1100" s="749" t="s">
        <v>588</v>
      </c>
      <c r="D1100" s="750" t="s">
        <v>589</v>
      </c>
      <c r="E1100" s="751">
        <v>50113001</v>
      </c>
      <c r="F1100" s="750" t="s">
        <v>591</v>
      </c>
      <c r="G1100" s="749" t="s">
        <v>592</v>
      </c>
      <c r="H1100" s="749">
        <v>207820</v>
      </c>
      <c r="I1100" s="749">
        <v>207820</v>
      </c>
      <c r="J1100" s="749" t="s">
        <v>1313</v>
      </c>
      <c r="K1100" s="749" t="s">
        <v>1314</v>
      </c>
      <c r="L1100" s="752">
        <v>30.450000000000006</v>
      </c>
      <c r="M1100" s="752">
        <v>20</v>
      </c>
      <c r="N1100" s="753">
        <v>609.00000000000011</v>
      </c>
    </row>
    <row r="1101" spans="1:14" ht="14.45" customHeight="1" x14ac:dyDescent="0.2">
      <c r="A1101" s="747" t="s">
        <v>567</v>
      </c>
      <c r="B1101" s="748" t="s">
        <v>568</v>
      </c>
      <c r="C1101" s="749" t="s">
        <v>588</v>
      </c>
      <c r="D1101" s="750" t="s">
        <v>589</v>
      </c>
      <c r="E1101" s="751">
        <v>50113001</v>
      </c>
      <c r="F1101" s="750" t="s">
        <v>591</v>
      </c>
      <c r="G1101" s="749" t="s">
        <v>592</v>
      </c>
      <c r="H1101" s="749">
        <v>226434</v>
      </c>
      <c r="I1101" s="749">
        <v>226434</v>
      </c>
      <c r="J1101" s="749" t="s">
        <v>1315</v>
      </c>
      <c r="K1101" s="749" t="s">
        <v>1316</v>
      </c>
      <c r="L1101" s="752">
        <v>29.700000000000003</v>
      </c>
      <c r="M1101" s="752">
        <v>3</v>
      </c>
      <c r="N1101" s="753">
        <v>89.100000000000009</v>
      </c>
    </row>
    <row r="1102" spans="1:14" ht="14.45" customHeight="1" x14ac:dyDescent="0.2">
      <c r="A1102" s="747" t="s">
        <v>567</v>
      </c>
      <c r="B1102" s="748" t="s">
        <v>568</v>
      </c>
      <c r="C1102" s="749" t="s">
        <v>588</v>
      </c>
      <c r="D1102" s="750" t="s">
        <v>589</v>
      </c>
      <c r="E1102" s="751">
        <v>50113001</v>
      </c>
      <c r="F1102" s="750" t="s">
        <v>591</v>
      </c>
      <c r="G1102" s="749" t="s">
        <v>592</v>
      </c>
      <c r="H1102" s="749">
        <v>207819</v>
      </c>
      <c r="I1102" s="749">
        <v>207819</v>
      </c>
      <c r="J1102" s="749" t="s">
        <v>1317</v>
      </c>
      <c r="K1102" s="749" t="s">
        <v>1318</v>
      </c>
      <c r="L1102" s="752">
        <v>22.299999999999997</v>
      </c>
      <c r="M1102" s="752">
        <v>6</v>
      </c>
      <c r="N1102" s="753">
        <v>133.79999999999998</v>
      </c>
    </row>
    <row r="1103" spans="1:14" ht="14.45" customHeight="1" x14ac:dyDescent="0.2">
      <c r="A1103" s="747" t="s">
        <v>567</v>
      </c>
      <c r="B1103" s="748" t="s">
        <v>568</v>
      </c>
      <c r="C1103" s="749" t="s">
        <v>588</v>
      </c>
      <c r="D1103" s="750" t="s">
        <v>589</v>
      </c>
      <c r="E1103" s="751">
        <v>50113001</v>
      </c>
      <c r="F1103" s="750" t="s">
        <v>591</v>
      </c>
      <c r="G1103" s="749" t="s">
        <v>592</v>
      </c>
      <c r="H1103" s="749">
        <v>186616</v>
      </c>
      <c r="I1103" s="749">
        <v>86616</v>
      </c>
      <c r="J1103" s="749" t="s">
        <v>1319</v>
      </c>
      <c r="K1103" s="749" t="s">
        <v>1320</v>
      </c>
      <c r="L1103" s="752">
        <v>770.79000000000019</v>
      </c>
      <c r="M1103" s="752">
        <v>1</v>
      </c>
      <c r="N1103" s="753">
        <v>770.79000000000019</v>
      </c>
    </row>
    <row r="1104" spans="1:14" ht="14.45" customHeight="1" x14ac:dyDescent="0.2">
      <c r="A1104" s="747" t="s">
        <v>567</v>
      </c>
      <c r="B1104" s="748" t="s">
        <v>568</v>
      </c>
      <c r="C1104" s="749" t="s">
        <v>588</v>
      </c>
      <c r="D1104" s="750" t="s">
        <v>589</v>
      </c>
      <c r="E1104" s="751">
        <v>50113001</v>
      </c>
      <c r="F1104" s="750" t="s">
        <v>591</v>
      </c>
      <c r="G1104" s="749" t="s">
        <v>592</v>
      </c>
      <c r="H1104" s="749">
        <v>173196</v>
      </c>
      <c r="I1104" s="749">
        <v>173196</v>
      </c>
      <c r="J1104" s="749" t="s">
        <v>1983</v>
      </c>
      <c r="K1104" s="749" t="s">
        <v>1984</v>
      </c>
      <c r="L1104" s="752">
        <v>108.03</v>
      </c>
      <c r="M1104" s="752">
        <v>2</v>
      </c>
      <c r="N1104" s="753">
        <v>216.06</v>
      </c>
    </row>
    <row r="1105" spans="1:14" ht="14.45" customHeight="1" x14ac:dyDescent="0.2">
      <c r="A1105" s="747" t="s">
        <v>567</v>
      </c>
      <c r="B1105" s="748" t="s">
        <v>568</v>
      </c>
      <c r="C1105" s="749" t="s">
        <v>588</v>
      </c>
      <c r="D1105" s="750" t="s">
        <v>589</v>
      </c>
      <c r="E1105" s="751">
        <v>50113001</v>
      </c>
      <c r="F1105" s="750" t="s">
        <v>591</v>
      </c>
      <c r="G1105" s="749" t="s">
        <v>592</v>
      </c>
      <c r="H1105" s="749">
        <v>173197</v>
      </c>
      <c r="I1105" s="749">
        <v>173197</v>
      </c>
      <c r="J1105" s="749" t="s">
        <v>1983</v>
      </c>
      <c r="K1105" s="749" t="s">
        <v>1985</v>
      </c>
      <c r="L1105" s="752">
        <v>105.17000000000003</v>
      </c>
      <c r="M1105" s="752">
        <v>2</v>
      </c>
      <c r="N1105" s="753">
        <v>210.34000000000006</v>
      </c>
    </row>
    <row r="1106" spans="1:14" ht="14.45" customHeight="1" x14ac:dyDescent="0.2">
      <c r="A1106" s="747" t="s">
        <v>567</v>
      </c>
      <c r="B1106" s="748" t="s">
        <v>568</v>
      </c>
      <c r="C1106" s="749" t="s">
        <v>588</v>
      </c>
      <c r="D1106" s="750" t="s">
        <v>589</v>
      </c>
      <c r="E1106" s="751">
        <v>50113001</v>
      </c>
      <c r="F1106" s="750" t="s">
        <v>591</v>
      </c>
      <c r="G1106" s="749" t="s">
        <v>592</v>
      </c>
      <c r="H1106" s="749">
        <v>154424</v>
      </c>
      <c r="I1106" s="749">
        <v>54424</v>
      </c>
      <c r="J1106" s="749" t="s">
        <v>1322</v>
      </c>
      <c r="K1106" s="749" t="s">
        <v>1323</v>
      </c>
      <c r="L1106" s="752">
        <v>174.06</v>
      </c>
      <c r="M1106" s="752">
        <v>4</v>
      </c>
      <c r="N1106" s="753">
        <v>696.24</v>
      </c>
    </row>
    <row r="1107" spans="1:14" ht="14.45" customHeight="1" x14ac:dyDescent="0.2">
      <c r="A1107" s="747" t="s">
        <v>567</v>
      </c>
      <c r="B1107" s="748" t="s">
        <v>568</v>
      </c>
      <c r="C1107" s="749" t="s">
        <v>588</v>
      </c>
      <c r="D1107" s="750" t="s">
        <v>589</v>
      </c>
      <c r="E1107" s="751">
        <v>50113001</v>
      </c>
      <c r="F1107" s="750" t="s">
        <v>591</v>
      </c>
      <c r="G1107" s="749" t="s">
        <v>592</v>
      </c>
      <c r="H1107" s="749">
        <v>111671</v>
      </c>
      <c r="I1107" s="749">
        <v>11671</v>
      </c>
      <c r="J1107" s="749" t="s">
        <v>1324</v>
      </c>
      <c r="K1107" s="749" t="s">
        <v>1325</v>
      </c>
      <c r="L1107" s="752">
        <v>209</v>
      </c>
      <c r="M1107" s="752">
        <v>9</v>
      </c>
      <c r="N1107" s="753">
        <v>1881</v>
      </c>
    </row>
    <row r="1108" spans="1:14" ht="14.45" customHeight="1" x14ac:dyDescent="0.2">
      <c r="A1108" s="747" t="s">
        <v>567</v>
      </c>
      <c r="B1108" s="748" t="s">
        <v>568</v>
      </c>
      <c r="C1108" s="749" t="s">
        <v>588</v>
      </c>
      <c r="D1108" s="750" t="s">
        <v>589</v>
      </c>
      <c r="E1108" s="751">
        <v>50113001</v>
      </c>
      <c r="F1108" s="750" t="s">
        <v>591</v>
      </c>
      <c r="G1108" s="749" t="s">
        <v>592</v>
      </c>
      <c r="H1108" s="749">
        <v>11670</v>
      </c>
      <c r="I1108" s="749">
        <v>11670</v>
      </c>
      <c r="J1108" s="749" t="s">
        <v>1324</v>
      </c>
      <c r="K1108" s="749" t="s">
        <v>1326</v>
      </c>
      <c r="L1108" s="752">
        <v>352</v>
      </c>
      <c r="M1108" s="752">
        <v>14</v>
      </c>
      <c r="N1108" s="753">
        <v>4928</v>
      </c>
    </row>
    <row r="1109" spans="1:14" ht="14.45" customHeight="1" x14ac:dyDescent="0.2">
      <c r="A1109" s="747" t="s">
        <v>567</v>
      </c>
      <c r="B1109" s="748" t="s">
        <v>568</v>
      </c>
      <c r="C1109" s="749" t="s">
        <v>588</v>
      </c>
      <c r="D1109" s="750" t="s">
        <v>589</v>
      </c>
      <c r="E1109" s="751">
        <v>50113001</v>
      </c>
      <c r="F1109" s="750" t="s">
        <v>591</v>
      </c>
      <c r="G1109" s="749" t="s">
        <v>592</v>
      </c>
      <c r="H1109" s="749">
        <v>501383</v>
      </c>
      <c r="I1109" s="749">
        <v>11693</v>
      </c>
      <c r="J1109" s="749" t="s">
        <v>1327</v>
      </c>
      <c r="K1109" s="749" t="s">
        <v>1328</v>
      </c>
      <c r="L1109" s="752">
        <v>447.70000000000005</v>
      </c>
      <c r="M1109" s="752">
        <v>4</v>
      </c>
      <c r="N1109" s="753">
        <v>1790.8000000000002</v>
      </c>
    </row>
    <row r="1110" spans="1:14" ht="14.45" customHeight="1" x14ac:dyDescent="0.2">
      <c r="A1110" s="747" t="s">
        <v>567</v>
      </c>
      <c r="B1110" s="748" t="s">
        <v>568</v>
      </c>
      <c r="C1110" s="749" t="s">
        <v>588</v>
      </c>
      <c r="D1110" s="750" t="s">
        <v>589</v>
      </c>
      <c r="E1110" s="751">
        <v>50113001</v>
      </c>
      <c r="F1110" s="750" t="s">
        <v>591</v>
      </c>
      <c r="G1110" s="749" t="s">
        <v>592</v>
      </c>
      <c r="H1110" s="749">
        <v>111696</v>
      </c>
      <c r="I1110" s="749">
        <v>11696</v>
      </c>
      <c r="J1110" s="749" t="s">
        <v>1327</v>
      </c>
      <c r="K1110" s="749" t="s">
        <v>1325</v>
      </c>
      <c r="L1110" s="752">
        <v>324.83000000000004</v>
      </c>
      <c r="M1110" s="752">
        <v>5</v>
      </c>
      <c r="N1110" s="753">
        <v>1624.15</v>
      </c>
    </row>
    <row r="1111" spans="1:14" ht="14.45" customHeight="1" x14ac:dyDescent="0.2">
      <c r="A1111" s="747" t="s">
        <v>567</v>
      </c>
      <c r="B1111" s="748" t="s">
        <v>568</v>
      </c>
      <c r="C1111" s="749" t="s">
        <v>588</v>
      </c>
      <c r="D1111" s="750" t="s">
        <v>589</v>
      </c>
      <c r="E1111" s="751">
        <v>50113001</v>
      </c>
      <c r="F1111" s="750" t="s">
        <v>591</v>
      </c>
      <c r="G1111" s="749" t="s">
        <v>592</v>
      </c>
      <c r="H1111" s="749">
        <v>29328</v>
      </c>
      <c r="I1111" s="749">
        <v>29328</v>
      </c>
      <c r="J1111" s="749" t="s">
        <v>1986</v>
      </c>
      <c r="K1111" s="749" t="s">
        <v>1987</v>
      </c>
      <c r="L1111" s="752">
        <v>1147.8966666666668</v>
      </c>
      <c r="M1111" s="752">
        <v>6</v>
      </c>
      <c r="N1111" s="753">
        <v>6887.380000000001</v>
      </c>
    </row>
    <row r="1112" spans="1:14" ht="14.45" customHeight="1" x14ac:dyDescent="0.2">
      <c r="A1112" s="747" t="s">
        <v>567</v>
      </c>
      <c r="B1112" s="748" t="s">
        <v>568</v>
      </c>
      <c r="C1112" s="749" t="s">
        <v>588</v>
      </c>
      <c r="D1112" s="750" t="s">
        <v>589</v>
      </c>
      <c r="E1112" s="751">
        <v>50113001</v>
      </c>
      <c r="F1112" s="750" t="s">
        <v>591</v>
      </c>
      <c r="G1112" s="749" t="s">
        <v>592</v>
      </c>
      <c r="H1112" s="749">
        <v>394404</v>
      </c>
      <c r="I1112" s="749">
        <v>168373</v>
      </c>
      <c r="J1112" s="749" t="s">
        <v>1988</v>
      </c>
      <c r="K1112" s="749" t="s">
        <v>1989</v>
      </c>
      <c r="L1112" s="752">
        <v>1147.94</v>
      </c>
      <c r="M1112" s="752">
        <v>1</v>
      </c>
      <c r="N1112" s="753">
        <v>1147.94</v>
      </c>
    </row>
    <row r="1113" spans="1:14" ht="14.45" customHeight="1" x14ac:dyDescent="0.2">
      <c r="A1113" s="747" t="s">
        <v>567</v>
      </c>
      <c r="B1113" s="748" t="s">
        <v>568</v>
      </c>
      <c r="C1113" s="749" t="s">
        <v>588</v>
      </c>
      <c r="D1113" s="750" t="s">
        <v>589</v>
      </c>
      <c r="E1113" s="751">
        <v>50113001</v>
      </c>
      <c r="F1113" s="750" t="s">
        <v>591</v>
      </c>
      <c r="G1113" s="749" t="s">
        <v>592</v>
      </c>
      <c r="H1113" s="749">
        <v>846347</v>
      </c>
      <c r="I1113" s="749">
        <v>29327</v>
      </c>
      <c r="J1113" s="749" t="s">
        <v>1990</v>
      </c>
      <c r="K1113" s="749" t="s">
        <v>569</v>
      </c>
      <c r="L1113" s="752">
        <v>562.96</v>
      </c>
      <c r="M1113" s="752">
        <v>1</v>
      </c>
      <c r="N1113" s="753">
        <v>562.96</v>
      </c>
    </row>
    <row r="1114" spans="1:14" ht="14.45" customHeight="1" x14ac:dyDescent="0.2">
      <c r="A1114" s="747" t="s">
        <v>567</v>
      </c>
      <c r="B1114" s="748" t="s">
        <v>568</v>
      </c>
      <c r="C1114" s="749" t="s">
        <v>588</v>
      </c>
      <c r="D1114" s="750" t="s">
        <v>589</v>
      </c>
      <c r="E1114" s="751">
        <v>50113001</v>
      </c>
      <c r="F1114" s="750" t="s">
        <v>591</v>
      </c>
      <c r="G1114" s="749" t="s">
        <v>592</v>
      </c>
      <c r="H1114" s="749">
        <v>129323</v>
      </c>
      <c r="I1114" s="749">
        <v>29323</v>
      </c>
      <c r="J1114" s="749" t="s">
        <v>1991</v>
      </c>
      <c r="K1114" s="749" t="s">
        <v>1992</v>
      </c>
      <c r="L1114" s="752">
        <v>554.07000000000005</v>
      </c>
      <c r="M1114" s="752">
        <v>1</v>
      </c>
      <c r="N1114" s="753">
        <v>554.07000000000005</v>
      </c>
    </row>
    <row r="1115" spans="1:14" ht="14.45" customHeight="1" x14ac:dyDescent="0.2">
      <c r="A1115" s="747" t="s">
        <v>567</v>
      </c>
      <c r="B1115" s="748" t="s">
        <v>568</v>
      </c>
      <c r="C1115" s="749" t="s">
        <v>588</v>
      </c>
      <c r="D1115" s="750" t="s">
        <v>589</v>
      </c>
      <c r="E1115" s="751">
        <v>50113001</v>
      </c>
      <c r="F1115" s="750" t="s">
        <v>591</v>
      </c>
      <c r="G1115" s="749" t="s">
        <v>592</v>
      </c>
      <c r="H1115" s="749">
        <v>102963</v>
      </c>
      <c r="I1115" s="749">
        <v>2963</v>
      </c>
      <c r="J1115" s="749" t="s">
        <v>1329</v>
      </c>
      <c r="K1115" s="749" t="s">
        <v>1330</v>
      </c>
      <c r="L1115" s="752">
        <v>96.639999999999986</v>
      </c>
      <c r="M1115" s="752">
        <v>2</v>
      </c>
      <c r="N1115" s="753">
        <v>193.27999999999997</v>
      </c>
    </row>
    <row r="1116" spans="1:14" ht="14.45" customHeight="1" x14ac:dyDescent="0.2">
      <c r="A1116" s="747" t="s">
        <v>567</v>
      </c>
      <c r="B1116" s="748" t="s">
        <v>568</v>
      </c>
      <c r="C1116" s="749" t="s">
        <v>588</v>
      </c>
      <c r="D1116" s="750" t="s">
        <v>589</v>
      </c>
      <c r="E1116" s="751">
        <v>50113001</v>
      </c>
      <c r="F1116" s="750" t="s">
        <v>591</v>
      </c>
      <c r="G1116" s="749" t="s">
        <v>592</v>
      </c>
      <c r="H1116" s="749">
        <v>100269</v>
      </c>
      <c r="I1116" s="749">
        <v>269</v>
      </c>
      <c r="J1116" s="749" t="s">
        <v>1331</v>
      </c>
      <c r="K1116" s="749" t="s">
        <v>1332</v>
      </c>
      <c r="L1116" s="752">
        <v>41.736666666666672</v>
      </c>
      <c r="M1116" s="752">
        <v>9</v>
      </c>
      <c r="N1116" s="753">
        <v>375.63000000000005</v>
      </c>
    </row>
    <row r="1117" spans="1:14" ht="14.45" customHeight="1" x14ac:dyDescent="0.2">
      <c r="A1117" s="747" t="s">
        <v>567</v>
      </c>
      <c r="B1117" s="748" t="s">
        <v>568</v>
      </c>
      <c r="C1117" s="749" t="s">
        <v>588</v>
      </c>
      <c r="D1117" s="750" t="s">
        <v>589</v>
      </c>
      <c r="E1117" s="751">
        <v>50113001</v>
      </c>
      <c r="F1117" s="750" t="s">
        <v>591</v>
      </c>
      <c r="G1117" s="749" t="s">
        <v>569</v>
      </c>
      <c r="H1117" s="749">
        <v>210703</v>
      </c>
      <c r="I1117" s="749">
        <v>210703</v>
      </c>
      <c r="J1117" s="749" t="s">
        <v>1993</v>
      </c>
      <c r="K1117" s="749" t="s">
        <v>1994</v>
      </c>
      <c r="L1117" s="752">
        <v>239.16</v>
      </c>
      <c r="M1117" s="752">
        <v>1</v>
      </c>
      <c r="N1117" s="753">
        <v>239.16</v>
      </c>
    </row>
    <row r="1118" spans="1:14" ht="14.45" customHeight="1" x14ac:dyDescent="0.2">
      <c r="A1118" s="747" t="s">
        <v>567</v>
      </c>
      <c r="B1118" s="748" t="s">
        <v>568</v>
      </c>
      <c r="C1118" s="749" t="s">
        <v>588</v>
      </c>
      <c r="D1118" s="750" t="s">
        <v>589</v>
      </c>
      <c r="E1118" s="751">
        <v>50113001</v>
      </c>
      <c r="F1118" s="750" t="s">
        <v>591</v>
      </c>
      <c r="G1118" s="749" t="s">
        <v>599</v>
      </c>
      <c r="H1118" s="749">
        <v>210570</v>
      </c>
      <c r="I1118" s="749">
        <v>210570</v>
      </c>
      <c r="J1118" s="749" t="s">
        <v>1333</v>
      </c>
      <c r="K1118" s="749" t="s">
        <v>1334</v>
      </c>
      <c r="L1118" s="752">
        <v>2160.96</v>
      </c>
      <c r="M1118" s="752">
        <v>1</v>
      </c>
      <c r="N1118" s="753">
        <v>2160.96</v>
      </c>
    </row>
    <row r="1119" spans="1:14" ht="14.45" customHeight="1" x14ac:dyDescent="0.2">
      <c r="A1119" s="747" t="s">
        <v>567</v>
      </c>
      <c r="B1119" s="748" t="s">
        <v>568</v>
      </c>
      <c r="C1119" s="749" t="s">
        <v>588</v>
      </c>
      <c r="D1119" s="750" t="s">
        <v>589</v>
      </c>
      <c r="E1119" s="751">
        <v>50113001</v>
      </c>
      <c r="F1119" s="750" t="s">
        <v>591</v>
      </c>
      <c r="G1119" s="749" t="s">
        <v>599</v>
      </c>
      <c r="H1119" s="749">
        <v>398010</v>
      </c>
      <c r="I1119" s="749">
        <v>210546</v>
      </c>
      <c r="J1119" s="749" t="s">
        <v>1333</v>
      </c>
      <c r="K1119" s="749" t="s">
        <v>1335</v>
      </c>
      <c r="L1119" s="752">
        <v>1043.0500000000002</v>
      </c>
      <c r="M1119" s="752">
        <v>1</v>
      </c>
      <c r="N1119" s="753">
        <v>1043.0500000000002</v>
      </c>
    </row>
    <row r="1120" spans="1:14" ht="14.45" customHeight="1" x14ac:dyDescent="0.2">
      <c r="A1120" s="747" t="s">
        <v>567</v>
      </c>
      <c r="B1120" s="748" t="s">
        <v>568</v>
      </c>
      <c r="C1120" s="749" t="s">
        <v>588</v>
      </c>
      <c r="D1120" s="750" t="s">
        <v>589</v>
      </c>
      <c r="E1120" s="751">
        <v>50113001</v>
      </c>
      <c r="F1120" s="750" t="s">
        <v>591</v>
      </c>
      <c r="G1120" s="749" t="s">
        <v>569</v>
      </c>
      <c r="H1120" s="749">
        <v>209684</v>
      </c>
      <c r="I1120" s="749">
        <v>209684</v>
      </c>
      <c r="J1120" s="749" t="s">
        <v>1995</v>
      </c>
      <c r="K1120" s="749" t="s">
        <v>1996</v>
      </c>
      <c r="L1120" s="752">
        <v>127.16</v>
      </c>
      <c r="M1120" s="752">
        <v>1</v>
      </c>
      <c r="N1120" s="753">
        <v>127.16</v>
      </c>
    </row>
    <row r="1121" spans="1:14" ht="14.45" customHeight="1" x14ac:dyDescent="0.2">
      <c r="A1121" s="747" t="s">
        <v>567</v>
      </c>
      <c r="B1121" s="748" t="s">
        <v>568</v>
      </c>
      <c r="C1121" s="749" t="s">
        <v>588</v>
      </c>
      <c r="D1121" s="750" t="s">
        <v>589</v>
      </c>
      <c r="E1121" s="751">
        <v>50113001</v>
      </c>
      <c r="F1121" s="750" t="s">
        <v>591</v>
      </c>
      <c r="G1121" s="749" t="s">
        <v>569</v>
      </c>
      <c r="H1121" s="749">
        <v>229905</v>
      </c>
      <c r="I1121" s="749">
        <v>229905</v>
      </c>
      <c r="J1121" s="749" t="s">
        <v>1997</v>
      </c>
      <c r="K1121" s="749" t="s">
        <v>1599</v>
      </c>
      <c r="L1121" s="752">
        <v>90.460000000000008</v>
      </c>
      <c r="M1121" s="752">
        <v>1</v>
      </c>
      <c r="N1121" s="753">
        <v>90.460000000000008</v>
      </c>
    </row>
    <row r="1122" spans="1:14" ht="14.45" customHeight="1" x14ac:dyDescent="0.2">
      <c r="A1122" s="747" t="s">
        <v>567</v>
      </c>
      <c r="B1122" s="748" t="s">
        <v>568</v>
      </c>
      <c r="C1122" s="749" t="s">
        <v>588</v>
      </c>
      <c r="D1122" s="750" t="s">
        <v>589</v>
      </c>
      <c r="E1122" s="751">
        <v>50113001</v>
      </c>
      <c r="F1122" s="750" t="s">
        <v>591</v>
      </c>
      <c r="G1122" s="749" t="s">
        <v>592</v>
      </c>
      <c r="H1122" s="749">
        <v>850214</v>
      </c>
      <c r="I1122" s="749">
        <v>126013</v>
      </c>
      <c r="J1122" s="749" t="s">
        <v>1998</v>
      </c>
      <c r="K1122" s="749" t="s">
        <v>633</v>
      </c>
      <c r="L1122" s="752">
        <v>41.609999999999992</v>
      </c>
      <c r="M1122" s="752">
        <v>1</v>
      </c>
      <c r="N1122" s="753">
        <v>41.609999999999992</v>
      </c>
    </row>
    <row r="1123" spans="1:14" ht="14.45" customHeight="1" x14ac:dyDescent="0.2">
      <c r="A1123" s="747" t="s">
        <v>567</v>
      </c>
      <c r="B1123" s="748" t="s">
        <v>568</v>
      </c>
      <c r="C1123" s="749" t="s">
        <v>588</v>
      </c>
      <c r="D1123" s="750" t="s">
        <v>589</v>
      </c>
      <c r="E1123" s="751">
        <v>50113001</v>
      </c>
      <c r="F1123" s="750" t="s">
        <v>591</v>
      </c>
      <c r="G1123" s="749" t="s">
        <v>592</v>
      </c>
      <c r="H1123" s="749">
        <v>845796</v>
      </c>
      <c r="I1123" s="749">
        <v>126031</v>
      </c>
      <c r="J1123" s="749" t="s">
        <v>1336</v>
      </c>
      <c r="K1123" s="749" t="s">
        <v>633</v>
      </c>
      <c r="L1123" s="752">
        <v>58.726666666666681</v>
      </c>
      <c r="M1123" s="752">
        <v>3</v>
      </c>
      <c r="N1123" s="753">
        <v>176.18000000000004</v>
      </c>
    </row>
    <row r="1124" spans="1:14" ht="14.45" customHeight="1" x14ac:dyDescent="0.2">
      <c r="A1124" s="747" t="s">
        <v>567</v>
      </c>
      <c r="B1124" s="748" t="s">
        <v>568</v>
      </c>
      <c r="C1124" s="749" t="s">
        <v>588</v>
      </c>
      <c r="D1124" s="750" t="s">
        <v>589</v>
      </c>
      <c r="E1124" s="751">
        <v>50113001</v>
      </c>
      <c r="F1124" s="750" t="s">
        <v>591</v>
      </c>
      <c r="G1124" s="749" t="s">
        <v>592</v>
      </c>
      <c r="H1124" s="749">
        <v>229944</v>
      </c>
      <c r="I1124" s="749">
        <v>229944</v>
      </c>
      <c r="J1124" s="749" t="s">
        <v>1336</v>
      </c>
      <c r="K1124" s="749" t="s">
        <v>633</v>
      </c>
      <c r="L1124" s="752">
        <v>84.359999999999985</v>
      </c>
      <c r="M1124" s="752">
        <v>1</v>
      </c>
      <c r="N1124" s="753">
        <v>84.359999999999985</v>
      </c>
    </row>
    <row r="1125" spans="1:14" ht="14.45" customHeight="1" x14ac:dyDescent="0.2">
      <c r="A1125" s="747" t="s">
        <v>567</v>
      </c>
      <c r="B1125" s="748" t="s">
        <v>568</v>
      </c>
      <c r="C1125" s="749" t="s">
        <v>588</v>
      </c>
      <c r="D1125" s="750" t="s">
        <v>589</v>
      </c>
      <c r="E1125" s="751">
        <v>50113001</v>
      </c>
      <c r="F1125" s="750" t="s">
        <v>591</v>
      </c>
      <c r="G1125" s="749" t="s">
        <v>592</v>
      </c>
      <c r="H1125" s="749">
        <v>102957</v>
      </c>
      <c r="I1125" s="749">
        <v>2957</v>
      </c>
      <c r="J1125" s="749" t="s">
        <v>1339</v>
      </c>
      <c r="K1125" s="749" t="s">
        <v>1340</v>
      </c>
      <c r="L1125" s="752">
        <v>52.230000000000004</v>
      </c>
      <c r="M1125" s="752">
        <v>2</v>
      </c>
      <c r="N1125" s="753">
        <v>104.46000000000001</v>
      </c>
    </row>
    <row r="1126" spans="1:14" ht="14.45" customHeight="1" x14ac:dyDescent="0.2">
      <c r="A1126" s="747" t="s">
        <v>567</v>
      </c>
      <c r="B1126" s="748" t="s">
        <v>568</v>
      </c>
      <c r="C1126" s="749" t="s">
        <v>588</v>
      </c>
      <c r="D1126" s="750" t="s">
        <v>589</v>
      </c>
      <c r="E1126" s="751">
        <v>50113001</v>
      </c>
      <c r="F1126" s="750" t="s">
        <v>591</v>
      </c>
      <c r="G1126" s="749" t="s">
        <v>599</v>
      </c>
      <c r="H1126" s="749">
        <v>846980</v>
      </c>
      <c r="I1126" s="749">
        <v>124129</v>
      </c>
      <c r="J1126" s="749" t="s">
        <v>1341</v>
      </c>
      <c r="K1126" s="749" t="s">
        <v>633</v>
      </c>
      <c r="L1126" s="752">
        <v>254.25</v>
      </c>
      <c r="M1126" s="752">
        <v>1</v>
      </c>
      <c r="N1126" s="753">
        <v>254.25</v>
      </c>
    </row>
    <row r="1127" spans="1:14" ht="14.45" customHeight="1" x14ac:dyDescent="0.2">
      <c r="A1127" s="747" t="s">
        <v>567</v>
      </c>
      <c r="B1127" s="748" t="s">
        <v>568</v>
      </c>
      <c r="C1127" s="749" t="s">
        <v>588</v>
      </c>
      <c r="D1127" s="750" t="s">
        <v>589</v>
      </c>
      <c r="E1127" s="751">
        <v>50113001</v>
      </c>
      <c r="F1127" s="750" t="s">
        <v>591</v>
      </c>
      <c r="G1127" s="749" t="s">
        <v>599</v>
      </c>
      <c r="H1127" s="749">
        <v>847149</v>
      </c>
      <c r="I1127" s="749">
        <v>124115</v>
      </c>
      <c r="J1127" s="749" t="s">
        <v>1999</v>
      </c>
      <c r="K1127" s="749" t="s">
        <v>633</v>
      </c>
      <c r="L1127" s="752">
        <v>213.23999999999998</v>
      </c>
      <c r="M1127" s="752">
        <v>2</v>
      </c>
      <c r="N1127" s="753">
        <v>426.47999999999996</v>
      </c>
    </row>
    <row r="1128" spans="1:14" ht="14.45" customHeight="1" x14ac:dyDescent="0.2">
      <c r="A1128" s="747" t="s">
        <v>567</v>
      </c>
      <c r="B1128" s="748" t="s">
        <v>568</v>
      </c>
      <c r="C1128" s="749" t="s">
        <v>588</v>
      </c>
      <c r="D1128" s="750" t="s">
        <v>589</v>
      </c>
      <c r="E1128" s="751">
        <v>50113001</v>
      </c>
      <c r="F1128" s="750" t="s">
        <v>591</v>
      </c>
      <c r="G1128" s="749" t="s">
        <v>599</v>
      </c>
      <c r="H1128" s="749">
        <v>124093</v>
      </c>
      <c r="I1128" s="749">
        <v>124093</v>
      </c>
      <c r="J1128" s="749" t="s">
        <v>1342</v>
      </c>
      <c r="K1128" s="749" t="s">
        <v>2000</v>
      </c>
      <c r="L1128" s="752">
        <v>580.39</v>
      </c>
      <c r="M1128" s="752">
        <v>1</v>
      </c>
      <c r="N1128" s="753">
        <v>580.39</v>
      </c>
    </row>
    <row r="1129" spans="1:14" ht="14.45" customHeight="1" x14ac:dyDescent="0.2">
      <c r="A1129" s="747" t="s">
        <v>567</v>
      </c>
      <c r="B1129" s="748" t="s">
        <v>568</v>
      </c>
      <c r="C1129" s="749" t="s">
        <v>588</v>
      </c>
      <c r="D1129" s="750" t="s">
        <v>589</v>
      </c>
      <c r="E1129" s="751">
        <v>50113001</v>
      </c>
      <c r="F1129" s="750" t="s">
        <v>591</v>
      </c>
      <c r="G1129" s="749" t="s">
        <v>599</v>
      </c>
      <c r="H1129" s="749">
        <v>846824</v>
      </c>
      <c r="I1129" s="749">
        <v>124087</v>
      </c>
      <c r="J1129" s="749" t="s">
        <v>1342</v>
      </c>
      <c r="K1129" s="749" t="s">
        <v>633</v>
      </c>
      <c r="L1129" s="752">
        <v>158.97999999999999</v>
      </c>
      <c r="M1129" s="752">
        <v>2</v>
      </c>
      <c r="N1129" s="753">
        <v>317.95999999999998</v>
      </c>
    </row>
    <row r="1130" spans="1:14" ht="14.45" customHeight="1" x14ac:dyDescent="0.2">
      <c r="A1130" s="747" t="s">
        <v>567</v>
      </c>
      <c r="B1130" s="748" t="s">
        <v>568</v>
      </c>
      <c r="C1130" s="749" t="s">
        <v>588</v>
      </c>
      <c r="D1130" s="750" t="s">
        <v>589</v>
      </c>
      <c r="E1130" s="751">
        <v>50113001</v>
      </c>
      <c r="F1130" s="750" t="s">
        <v>591</v>
      </c>
      <c r="G1130" s="749" t="s">
        <v>599</v>
      </c>
      <c r="H1130" s="749">
        <v>849430</v>
      </c>
      <c r="I1130" s="749">
        <v>124091</v>
      </c>
      <c r="J1130" s="749" t="s">
        <v>1342</v>
      </c>
      <c r="K1130" s="749" t="s">
        <v>2001</v>
      </c>
      <c r="L1130" s="752">
        <v>387.13</v>
      </c>
      <c r="M1130" s="752">
        <v>1</v>
      </c>
      <c r="N1130" s="753">
        <v>387.13</v>
      </c>
    </row>
    <row r="1131" spans="1:14" ht="14.45" customHeight="1" x14ac:dyDescent="0.2">
      <c r="A1131" s="747" t="s">
        <v>567</v>
      </c>
      <c r="B1131" s="748" t="s">
        <v>568</v>
      </c>
      <c r="C1131" s="749" t="s">
        <v>588</v>
      </c>
      <c r="D1131" s="750" t="s">
        <v>589</v>
      </c>
      <c r="E1131" s="751">
        <v>50113001</v>
      </c>
      <c r="F1131" s="750" t="s">
        <v>591</v>
      </c>
      <c r="G1131" s="749" t="s">
        <v>599</v>
      </c>
      <c r="H1131" s="749">
        <v>845220</v>
      </c>
      <c r="I1131" s="749">
        <v>101211</v>
      </c>
      <c r="J1131" s="749" t="s">
        <v>1343</v>
      </c>
      <c r="K1131" s="749" t="s">
        <v>762</v>
      </c>
      <c r="L1131" s="752">
        <v>219.44999999999996</v>
      </c>
      <c r="M1131" s="752">
        <v>6</v>
      </c>
      <c r="N1131" s="753">
        <v>1316.6999999999998</v>
      </c>
    </row>
    <row r="1132" spans="1:14" ht="14.45" customHeight="1" x14ac:dyDescent="0.2">
      <c r="A1132" s="747" t="s">
        <v>567</v>
      </c>
      <c r="B1132" s="748" t="s">
        <v>568</v>
      </c>
      <c r="C1132" s="749" t="s">
        <v>588</v>
      </c>
      <c r="D1132" s="750" t="s">
        <v>589</v>
      </c>
      <c r="E1132" s="751">
        <v>50113001</v>
      </c>
      <c r="F1132" s="750" t="s">
        <v>591</v>
      </c>
      <c r="G1132" s="749" t="s">
        <v>599</v>
      </c>
      <c r="H1132" s="749">
        <v>844651</v>
      </c>
      <c r="I1132" s="749">
        <v>101205</v>
      </c>
      <c r="J1132" s="749" t="s">
        <v>1343</v>
      </c>
      <c r="K1132" s="749" t="s">
        <v>763</v>
      </c>
      <c r="L1132" s="752">
        <v>86.079999999999984</v>
      </c>
      <c r="M1132" s="752">
        <v>1</v>
      </c>
      <c r="N1132" s="753">
        <v>86.079999999999984</v>
      </c>
    </row>
    <row r="1133" spans="1:14" ht="14.45" customHeight="1" x14ac:dyDescent="0.2">
      <c r="A1133" s="747" t="s">
        <v>567</v>
      </c>
      <c r="B1133" s="748" t="s">
        <v>568</v>
      </c>
      <c r="C1133" s="749" t="s">
        <v>588</v>
      </c>
      <c r="D1133" s="750" t="s">
        <v>589</v>
      </c>
      <c r="E1133" s="751">
        <v>50113001</v>
      </c>
      <c r="F1133" s="750" t="s">
        <v>591</v>
      </c>
      <c r="G1133" s="749" t="s">
        <v>592</v>
      </c>
      <c r="H1133" s="749">
        <v>849831</v>
      </c>
      <c r="I1133" s="749">
        <v>162008</v>
      </c>
      <c r="J1133" s="749" t="s">
        <v>1344</v>
      </c>
      <c r="K1133" s="749" t="s">
        <v>836</v>
      </c>
      <c r="L1133" s="752">
        <v>170.83999999999997</v>
      </c>
      <c r="M1133" s="752">
        <v>1</v>
      </c>
      <c r="N1133" s="753">
        <v>170.83999999999997</v>
      </c>
    </row>
    <row r="1134" spans="1:14" ht="14.45" customHeight="1" x14ac:dyDescent="0.2">
      <c r="A1134" s="747" t="s">
        <v>567</v>
      </c>
      <c r="B1134" s="748" t="s">
        <v>568</v>
      </c>
      <c r="C1134" s="749" t="s">
        <v>588</v>
      </c>
      <c r="D1134" s="750" t="s">
        <v>589</v>
      </c>
      <c r="E1134" s="751">
        <v>50113001</v>
      </c>
      <c r="F1134" s="750" t="s">
        <v>591</v>
      </c>
      <c r="G1134" s="749" t="s">
        <v>592</v>
      </c>
      <c r="H1134" s="749">
        <v>849767</v>
      </c>
      <c r="I1134" s="749">
        <v>162012</v>
      </c>
      <c r="J1134" s="749" t="s">
        <v>1344</v>
      </c>
      <c r="K1134" s="749" t="s">
        <v>737</v>
      </c>
      <c r="L1134" s="752">
        <v>453.63999999999987</v>
      </c>
      <c r="M1134" s="752">
        <v>1</v>
      </c>
      <c r="N1134" s="753">
        <v>453.63999999999987</v>
      </c>
    </row>
    <row r="1135" spans="1:14" ht="14.45" customHeight="1" x14ac:dyDescent="0.2">
      <c r="A1135" s="747" t="s">
        <v>567</v>
      </c>
      <c r="B1135" s="748" t="s">
        <v>568</v>
      </c>
      <c r="C1135" s="749" t="s">
        <v>588</v>
      </c>
      <c r="D1135" s="750" t="s">
        <v>589</v>
      </c>
      <c r="E1135" s="751">
        <v>50113001</v>
      </c>
      <c r="F1135" s="750" t="s">
        <v>591</v>
      </c>
      <c r="G1135" s="749" t="s">
        <v>592</v>
      </c>
      <c r="H1135" s="749">
        <v>846340</v>
      </c>
      <c r="I1135" s="749">
        <v>122690</v>
      </c>
      <c r="J1135" s="749" t="s">
        <v>1345</v>
      </c>
      <c r="K1135" s="749" t="s">
        <v>737</v>
      </c>
      <c r="L1135" s="752">
        <v>277.66000000000003</v>
      </c>
      <c r="M1135" s="752">
        <v>3</v>
      </c>
      <c r="N1135" s="753">
        <v>832.98</v>
      </c>
    </row>
    <row r="1136" spans="1:14" ht="14.45" customHeight="1" x14ac:dyDescent="0.2">
      <c r="A1136" s="747" t="s">
        <v>567</v>
      </c>
      <c r="B1136" s="748" t="s">
        <v>568</v>
      </c>
      <c r="C1136" s="749" t="s">
        <v>588</v>
      </c>
      <c r="D1136" s="750" t="s">
        <v>589</v>
      </c>
      <c r="E1136" s="751">
        <v>50113001</v>
      </c>
      <c r="F1136" s="750" t="s">
        <v>591</v>
      </c>
      <c r="G1136" s="749" t="s">
        <v>592</v>
      </c>
      <c r="H1136" s="749">
        <v>846338</v>
      </c>
      <c r="I1136" s="749">
        <v>122685</v>
      </c>
      <c r="J1136" s="749" t="s">
        <v>1345</v>
      </c>
      <c r="K1136" s="749" t="s">
        <v>836</v>
      </c>
      <c r="L1136" s="752">
        <v>116.04000000000003</v>
      </c>
      <c r="M1136" s="752">
        <v>2</v>
      </c>
      <c r="N1136" s="753">
        <v>232.08000000000007</v>
      </c>
    </row>
    <row r="1137" spans="1:14" ht="14.45" customHeight="1" x14ac:dyDescent="0.2">
      <c r="A1137" s="747" t="s">
        <v>567</v>
      </c>
      <c r="B1137" s="748" t="s">
        <v>568</v>
      </c>
      <c r="C1137" s="749" t="s">
        <v>588</v>
      </c>
      <c r="D1137" s="750" t="s">
        <v>589</v>
      </c>
      <c r="E1137" s="751">
        <v>50113001</v>
      </c>
      <c r="F1137" s="750" t="s">
        <v>591</v>
      </c>
      <c r="G1137" s="749" t="s">
        <v>599</v>
      </c>
      <c r="H1137" s="749">
        <v>178689</v>
      </c>
      <c r="I1137" s="749">
        <v>178689</v>
      </c>
      <c r="J1137" s="749" t="s">
        <v>1351</v>
      </c>
      <c r="K1137" s="749" t="s">
        <v>1352</v>
      </c>
      <c r="L1137" s="752">
        <v>97.405000000000015</v>
      </c>
      <c r="M1137" s="752">
        <v>6</v>
      </c>
      <c r="N1137" s="753">
        <v>584.43000000000006</v>
      </c>
    </row>
    <row r="1138" spans="1:14" ht="14.45" customHeight="1" x14ac:dyDescent="0.2">
      <c r="A1138" s="747" t="s">
        <v>567</v>
      </c>
      <c r="B1138" s="748" t="s">
        <v>568</v>
      </c>
      <c r="C1138" s="749" t="s">
        <v>588</v>
      </c>
      <c r="D1138" s="750" t="s">
        <v>589</v>
      </c>
      <c r="E1138" s="751">
        <v>50113001</v>
      </c>
      <c r="F1138" s="750" t="s">
        <v>591</v>
      </c>
      <c r="G1138" s="749" t="s">
        <v>592</v>
      </c>
      <c r="H1138" s="749">
        <v>207692</v>
      </c>
      <c r="I1138" s="749">
        <v>207692</v>
      </c>
      <c r="J1138" s="749" t="s">
        <v>2002</v>
      </c>
      <c r="K1138" s="749" t="s">
        <v>2003</v>
      </c>
      <c r="L1138" s="752">
        <v>40.240000000000023</v>
      </c>
      <c r="M1138" s="752">
        <v>1</v>
      </c>
      <c r="N1138" s="753">
        <v>40.240000000000023</v>
      </c>
    </row>
    <row r="1139" spans="1:14" ht="14.45" customHeight="1" x14ac:dyDescent="0.2">
      <c r="A1139" s="747" t="s">
        <v>567</v>
      </c>
      <c r="B1139" s="748" t="s">
        <v>568</v>
      </c>
      <c r="C1139" s="749" t="s">
        <v>588</v>
      </c>
      <c r="D1139" s="750" t="s">
        <v>589</v>
      </c>
      <c r="E1139" s="751">
        <v>50113001</v>
      </c>
      <c r="F1139" s="750" t="s">
        <v>591</v>
      </c>
      <c r="G1139" s="749" t="s">
        <v>592</v>
      </c>
      <c r="H1139" s="749">
        <v>104207</v>
      </c>
      <c r="I1139" s="749">
        <v>4207</v>
      </c>
      <c r="J1139" s="749" t="s">
        <v>1353</v>
      </c>
      <c r="K1139" s="749" t="s">
        <v>1354</v>
      </c>
      <c r="L1139" s="752">
        <v>39.974999999999994</v>
      </c>
      <c r="M1139" s="752">
        <v>2</v>
      </c>
      <c r="N1139" s="753">
        <v>79.949999999999989</v>
      </c>
    </row>
    <row r="1140" spans="1:14" ht="14.45" customHeight="1" x14ac:dyDescent="0.2">
      <c r="A1140" s="747" t="s">
        <v>567</v>
      </c>
      <c r="B1140" s="748" t="s">
        <v>568</v>
      </c>
      <c r="C1140" s="749" t="s">
        <v>588</v>
      </c>
      <c r="D1140" s="750" t="s">
        <v>589</v>
      </c>
      <c r="E1140" s="751">
        <v>50113001</v>
      </c>
      <c r="F1140" s="750" t="s">
        <v>591</v>
      </c>
      <c r="G1140" s="749" t="s">
        <v>569</v>
      </c>
      <c r="H1140" s="749">
        <v>1633</v>
      </c>
      <c r="I1140" s="749">
        <v>1633</v>
      </c>
      <c r="J1140" s="749" t="s">
        <v>1355</v>
      </c>
      <c r="K1140" s="749" t="s">
        <v>1356</v>
      </c>
      <c r="L1140" s="752">
        <v>27.01</v>
      </c>
      <c r="M1140" s="752">
        <v>9</v>
      </c>
      <c r="N1140" s="753">
        <v>243.09</v>
      </c>
    </row>
    <row r="1141" spans="1:14" ht="14.45" customHeight="1" x14ac:dyDescent="0.2">
      <c r="A1141" s="747" t="s">
        <v>567</v>
      </c>
      <c r="B1141" s="748" t="s">
        <v>568</v>
      </c>
      <c r="C1141" s="749" t="s">
        <v>588</v>
      </c>
      <c r="D1141" s="750" t="s">
        <v>589</v>
      </c>
      <c r="E1141" s="751">
        <v>50113001</v>
      </c>
      <c r="F1141" s="750" t="s">
        <v>591</v>
      </c>
      <c r="G1141" s="749" t="s">
        <v>592</v>
      </c>
      <c r="H1141" s="749">
        <v>100584</v>
      </c>
      <c r="I1141" s="749">
        <v>584</v>
      </c>
      <c r="J1141" s="749" t="s">
        <v>1359</v>
      </c>
      <c r="K1141" s="749" t="s">
        <v>1360</v>
      </c>
      <c r="L1141" s="752">
        <v>93.800000000000011</v>
      </c>
      <c r="M1141" s="752">
        <v>2</v>
      </c>
      <c r="N1141" s="753">
        <v>187.60000000000002</v>
      </c>
    </row>
    <row r="1142" spans="1:14" ht="14.45" customHeight="1" x14ac:dyDescent="0.2">
      <c r="A1142" s="747" t="s">
        <v>567</v>
      </c>
      <c r="B1142" s="748" t="s">
        <v>568</v>
      </c>
      <c r="C1142" s="749" t="s">
        <v>588</v>
      </c>
      <c r="D1142" s="750" t="s">
        <v>589</v>
      </c>
      <c r="E1142" s="751">
        <v>50113001</v>
      </c>
      <c r="F1142" s="750" t="s">
        <v>591</v>
      </c>
      <c r="G1142" s="749" t="s">
        <v>592</v>
      </c>
      <c r="H1142" s="749">
        <v>845758</v>
      </c>
      <c r="I1142" s="749">
        <v>280</v>
      </c>
      <c r="J1142" s="749" t="s">
        <v>1361</v>
      </c>
      <c r="K1142" s="749" t="s">
        <v>1362</v>
      </c>
      <c r="L1142" s="752">
        <v>51.370000000000005</v>
      </c>
      <c r="M1142" s="752">
        <v>2</v>
      </c>
      <c r="N1142" s="753">
        <v>102.74000000000001</v>
      </c>
    </row>
    <row r="1143" spans="1:14" ht="14.45" customHeight="1" x14ac:dyDescent="0.2">
      <c r="A1143" s="747" t="s">
        <v>567</v>
      </c>
      <c r="B1143" s="748" t="s">
        <v>568</v>
      </c>
      <c r="C1143" s="749" t="s">
        <v>588</v>
      </c>
      <c r="D1143" s="750" t="s">
        <v>589</v>
      </c>
      <c r="E1143" s="751">
        <v>50113001</v>
      </c>
      <c r="F1143" s="750" t="s">
        <v>591</v>
      </c>
      <c r="G1143" s="749" t="s">
        <v>599</v>
      </c>
      <c r="H1143" s="749">
        <v>988793</v>
      </c>
      <c r="I1143" s="749">
        <v>142866</v>
      </c>
      <c r="J1143" s="749" t="s">
        <v>1363</v>
      </c>
      <c r="K1143" s="749" t="s">
        <v>1364</v>
      </c>
      <c r="L1143" s="752">
        <v>354.49</v>
      </c>
      <c r="M1143" s="752">
        <v>3</v>
      </c>
      <c r="N1143" s="753">
        <v>1063.47</v>
      </c>
    </row>
    <row r="1144" spans="1:14" ht="14.45" customHeight="1" x14ac:dyDescent="0.2">
      <c r="A1144" s="747" t="s">
        <v>567</v>
      </c>
      <c r="B1144" s="748" t="s">
        <v>568</v>
      </c>
      <c r="C1144" s="749" t="s">
        <v>588</v>
      </c>
      <c r="D1144" s="750" t="s">
        <v>589</v>
      </c>
      <c r="E1144" s="751">
        <v>50113001</v>
      </c>
      <c r="F1144" s="750" t="s">
        <v>591</v>
      </c>
      <c r="G1144" s="749" t="s">
        <v>599</v>
      </c>
      <c r="H1144" s="749">
        <v>142865</v>
      </c>
      <c r="I1144" s="749">
        <v>142865</v>
      </c>
      <c r="J1144" s="749" t="s">
        <v>1365</v>
      </c>
      <c r="K1144" s="749" t="s">
        <v>890</v>
      </c>
      <c r="L1144" s="752">
        <v>47.169499999999992</v>
      </c>
      <c r="M1144" s="752">
        <v>20</v>
      </c>
      <c r="N1144" s="753">
        <v>943.38999999999987</v>
      </c>
    </row>
    <row r="1145" spans="1:14" ht="14.45" customHeight="1" x14ac:dyDescent="0.2">
      <c r="A1145" s="747" t="s">
        <v>567</v>
      </c>
      <c r="B1145" s="748" t="s">
        <v>568</v>
      </c>
      <c r="C1145" s="749" t="s">
        <v>588</v>
      </c>
      <c r="D1145" s="750" t="s">
        <v>589</v>
      </c>
      <c r="E1145" s="751">
        <v>50113001</v>
      </c>
      <c r="F1145" s="750" t="s">
        <v>591</v>
      </c>
      <c r="G1145" s="749" t="s">
        <v>592</v>
      </c>
      <c r="H1145" s="749">
        <v>845827</v>
      </c>
      <c r="I1145" s="749">
        <v>0</v>
      </c>
      <c r="J1145" s="749" t="s">
        <v>2004</v>
      </c>
      <c r="K1145" s="749" t="s">
        <v>569</v>
      </c>
      <c r="L1145" s="752">
        <v>101.74</v>
      </c>
      <c r="M1145" s="752">
        <v>4</v>
      </c>
      <c r="N1145" s="753">
        <v>406.96</v>
      </c>
    </row>
    <row r="1146" spans="1:14" ht="14.45" customHeight="1" x14ac:dyDescent="0.2">
      <c r="A1146" s="747" t="s">
        <v>567</v>
      </c>
      <c r="B1146" s="748" t="s">
        <v>568</v>
      </c>
      <c r="C1146" s="749" t="s">
        <v>588</v>
      </c>
      <c r="D1146" s="750" t="s">
        <v>589</v>
      </c>
      <c r="E1146" s="751">
        <v>50113001</v>
      </c>
      <c r="F1146" s="750" t="s">
        <v>591</v>
      </c>
      <c r="G1146" s="749" t="s">
        <v>592</v>
      </c>
      <c r="H1146" s="749">
        <v>127286</v>
      </c>
      <c r="I1146" s="749">
        <v>27286</v>
      </c>
      <c r="J1146" s="749" t="s">
        <v>1378</v>
      </c>
      <c r="K1146" s="749" t="s">
        <v>1379</v>
      </c>
      <c r="L1146" s="752">
        <v>868.07</v>
      </c>
      <c r="M1146" s="752">
        <v>2</v>
      </c>
      <c r="N1146" s="753">
        <v>1736.14</v>
      </c>
    </row>
    <row r="1147" spans="1:14" ht="14.45" customHeight="1" x14ac:dyDescent="0.2">
      <c r="A1147" s="747" t="s">
        <v>567</v>
      </c>
      <c r="B1147" s="748" t="s">
        <v>568</v>
      </c>
      <c r="C1147" s="749" t="s">
        <v>588</v>
      </c>
      <c r="D1147" s="750" t="s">
        <v>589</v>
      </c>
      <c r="E1147" s="751">
        <v>50113001</v>
      </c>
      <c r="F1147" s="750" t="s">
        <v>591</v>
      </c>
      <c r="G1147" s="749" t="s">
        <v>592</v>
      </c>
      <c r="H1147" s="749">
        <v>118304</v>
      </c>
      <c r="I1147" s="749">
        <v>18304</v>
      </c>
      <c r="J1147" s="749" t="s">
        <v>1380</v>
      </c>
      <c r="K1147" s="749" t="s">
        <v>1381</v>
      </c>
      <c r="L1147" s="752">
        <v>185.60999999999999</v>
      </c>
      <c r="M1147" s="752">
        <v>41</v>
      </c>
      <c r="N1147" s="753">
        <v>7610.0099999999993</v>
      </c>
    </row>
    <row r="1148" spans="1:14" ht="14.45" customHeight="1" x14ac:dyDescent="0.2">
      <c r="A1148" s="747" t="s">
        <v>567</v>
      </c>
      <c r="B1148" s="748" t="s">
        <v>568</v>
      </c>
      <c r="C1148" s="749" t="s">
        <v>588</v>
      </c>
      <c r="D1148" s="750" t="s">
        <v>589</v>
      </c>
      <c r="E1148" s="751">
        <v>50113001</v>
      </c>
      <c r="F1148" s="750" t="s">
        <v>591</v>
      </c>
      <c r="G1148" s="749" t="s">
        <v>592</v>
      </c>
      <c r="H1148" s="749">
        <v>118305</v>
      </c>
      <c r="I1148" s="749">
        <v>18305</v>
      </c>
      <c r="J1148" s="749" t="s">
        <v>1380</v>
      </c>
      <c r="K1148" s="749" t="s">
        <v>1382</v>
      </c>
      <c r="L1148" s="752">
        <v>242</v>
      </c>
      <c r="M1148" s="752">
        <v>9</v>
      </c>
      <c r="N1148" s="753">
        <v>2178</v>
      </c>
    </row>
    <row r="1149" spans="1:14" ht="14.45" customHeight="1" x14ac:dyDescent="0.2">
      <c r="A1149" s="747" t="s">
        <v>567</v>
      </c>
      <c r="B1149" s="748" t="s">
        <v>568</v>
      </c>
      <c r="C1149" s="749" t="s">
        <v>588</v>
      </c>
      <c r="D1149" s="750" t="s">
        <v>589</v>
      </c>
      <c r="E1149" s="751">
        <v>50113001</v>
      </c>
      <c r="F1149" s="750" t="s">
        <v>591</v>
      </c>
      <c r="G1149" s="749" t="s">
        <v>592</v>
      </c>
      <c r="H1149" s="749">
        <v>159357</v>
      </c>
      <c r="I1149" s="749">
        <v>59357</v>
      </c>
      <c r="J1149" s="749" t="s">
        <v>2005</v>
      </c>
      <c r="K1149" s="749" t="s">
        <v>2006</v>
      </c>
      <c r="L1149" s="752">
        <v>188.88</v>
      </c>
      <c r="M1149" s="752">
        <v>1</v>
      </c>
      <c r="N1149" s="753">
        <v>188.88</v>
      </c>
    </row>
    <row r="1150" spans="1:14" ht="14.45" customHeight="1" x14ac:dyDescent="0.2">
      <c r="A1150" s="747" t="s">
        <v>567</v>
      </c>
      <c r="B1150" s="748" t="s">
        <v>568</v>
      </c>
      <c r="C1150" s="749" t="s">
        <v>588</v>
      </c>
      <c r="D1150" s="750" t="s">
        <v>589</v>
      </c>
      <c r="E1150" s="751">
        <v>50113001</v>
      </c>
      <c r="F1150" s="750" t="s">
        <v>591</v>
      </c>
      <c r="G1150" s="749" t="s">
        <v>592</v>
      </c>
      <c r="H1150" s="749">
        <v>114957</v>
      </c>
      <c r="I1150" s="749">
        <v>14957</v>
      </c>
      <c r="J1150" s="749" t="s">
        <v>1385</v>
      </c>
      <c r="K1150" s="749" t="s">
        <v>1386</v>
      </c>
      <c r="L1150" s="752">
        <v>40.056666666666665</v>
      </c>
      <c r="M1150" s="752">
        <v>3</v>
      </c>
      <c r="N1150" s="753">
        <v>120.17</v>
      </c>
    </row>
    <row r="1151" spans="1:14" ht="14.45" customHeight="1" x14ac:dyDescent="0.2">
      <c r="A1151" s="747" t="s">
        <v>567</v>
      </c>
      <c r="B1151" s="748" t="s">
        <v>568</v>
      </c>
      <c r="C1151" s="749" t="s">
        <v>588</v>
      </c>
      <c r="D1151" s="750" t="s">
        <v>589</v>
      </c>
      <c r="E1151" s="751">
        <v>50113001</v>
      </c>
      <c r="F1151" s="750" t="s">
        <v>591</v>
      </c>
      <c r="G1151" s="749" t="s">
        <v>592</v>
      </c>
      <c r="H1151" s="749">
        <v>114937</v>
      </c>
      <c r="I1151" s="749">
        <v>14937</v>
      </c>
      <c r="J1151" s="749" t="s">
        <v>1389</v>
      </c>
      <c r="K1151" s="749" t="s">
        <v>1390</v>
      </c>
      <c r="L1151" s="752">
        <v>79.790000000000006</v>
      </c>
      <c r="M1151" s="752">
        <v>6</v>
      </c>
      <c r="N1151" s="753">
        <v>478.74</v>
      </c>
    </row>
    <row r="1152" spans="1:14" ht="14.45" customHeight="1" x14ac:dyDescent="0.2">
      <c r="A1152" s="747" t="s">
        <v>567</v>
      </c>
      <c r="B1152" s="748" t="s">
        <v>568</v>
      </c>
      <c r="C1152" s="749" t="s">
        <v>588</v>
      </c>
      <c r="D1152" s="750" t="s">
        <v>589</v>
      </c>
      <c r="E1152" s="751">
        <v>50113001</v>
      </c>
      <c r="F1152" s="750" t="s">
        <v>591</v>
      </c>
      <c r="G1152" s="749" t="s">
        <v>592</v>
      </c>
      <c r="H1152" s="749">
        <v>990595</v>
      </c>
      <c r="I1152" s="749">
        <v>145558</v>
      </c>
      <c r="J1152" s="749" t="s">
        <v>1391</v>
      </c>
      <c r="K1152" s="749" t="s">
        <v>1392</v>
      </c>
      <c r="L1152" s="752">
        <v>233.08999999999997</v>
      </c>
      <c r="M1152" s="752">
        <v>1</v>
      </c>
      <c r="N1152" s="753">
        <v>233.08999999999997</v>
      </c>
    </row>
    <row r="1153" spans="1:14" ht="14.45" customHeight="1" x14ac:dyDescent="0.2">
      <c r="A1153" s="747" t="s">
        <v>567</v>
      </c>
      <c r="B1153" s="748" t="s">
        <v>568</v>
      </c>
      <c r="C1153" s="749" t="s">
        <v>588</v>
      </c>
      <c r="D1153" s="750" t="s">
        <v>589</v>
      </c>
      <c r="E1153" s="751">
        <v>50113001</v>
      </c>
      <c r="F1153" s="750" t="s">
        <v>591</v>
      </c>
      <c r="G1153" s="749" t="s">
        <v>592</v>
      </c>
      <c r="H1153" s="749">
        <v>850155</v>
      </c>
      <c r="I1153" s="749">
        <v>145574</v>
      </c>
      <c r="J1153" s="749" t="s">
        <v>1393</v>
      </c>
      <c r="K1153" s="749" t="s">
        <v>2007</v>
      </c>
      <c r="L1153" s="752">
        <v>363.14999999999992</v>
      </c>
      <c r="M1153" s="752">
        <v>1</v>
      </c>
      <c r="N1153" s="753">
        <v>363.14999999999992</v>
      </c>
    </row>
    <row r="1154" spans="1:14" ht="14.45" customHeight="1" x14ac:dyDescent="0.2">
      <c r="A1154" s="747" t="s">
        <v>567</v>
      </c>
      <c r="B1154" s="748" t="s">
        <v>568</v>
      </c>
      <c r="C1154" s="749" t="s">
        <v>588</v>
      </c>
      <c r="D1154" s="750" t="s">
        <v>589</v>
      </c>
      <c r="E1154" s="751">
        <v>50113001</v>
      </c>
      <c r="F1154" s="750" t="s">
        <v>591</v>
      </c>
      <c r="G1154" s="749" t="s">
        <v>592</v>
      </c>
      <c r="H1154" s="749">
        <v>145567</v>
      </c>
      <c r="I1154" s="749">
        <v>145567</v>
      </c>
      <c r="J1154" s="749" t="s">
        <v>1393</v>
      </c>
      <c r="K1154" s="749" t="s">
        <v>610</v>
      </c>
      <c r="L1154" s="752">
        <v>106.62</v>
      </c>
      <c r="M1154" s="752">
        <v>1</v>
      </c>
      <c r="N1154" s="753">
        <v>106.62</v>
      </c>
    </row>
    <row r="1155" spans="1:14" ht="14.45" customHeight="1" x14ac:dyDescent="0.2">
      <c r="A1155" s="747" t="s">
        <v>567</v>
      </c>
      <c r="B1155" s="748" t="s">
        <v>568</v>
      </c>
      <c r="C1155" s="749" t="s">
        <v>588</v>
      </c>
      <c r="D1155" s="750" t="s">
        <v>589</v>
      </c>
      <c r="E1155" s="751">
        <v>50113001</v>
      </c>
      <c r="F1155" s="750" t="s">
        <v>591</v>
      </c>
      <c r="G1155" s="749" t="s">
        <v>592</v>
      </c>
      <c r="H1155" s="749">
        <v>208649</v>
      </c>
      <c r="I1155" s="749">
        <v>208649</v>
      </c>
      <c r="J1155" s="749" t="s">
        <v>2008</v>
      </c>
      <c r="K1155" s="749" t="s">
        <v>2009</v>
      </c>
      <c r="L1155" s="752">
        <v>70.680000000000007</v>
      </c>
      <c r="M1155" s="752">
        <v>1</v>
      </c>
      <c r="N1155" s="753">
        <v>70.680000000000007</v>
      </c>
    </row>
    <row r="1156" spans="1:14" ht="14.45" customHeight="1" x14ac:dyDescent="0.2">
      <c r="A1156" s="747" t="s">
        <v>567</v>
      </c>
      <c r="B1156" s="748" t="s">
        <v>568</v>
      </c>
      <c r="C1156" s="749" t="s">
        <v>588</v>
      </c>
      <c r="D1156" s="750" t="s">
        <v>589</v>
      </c>
      <c r="E1156" s="751">
        <v>50113001</v>
      </c>
      <c r="F1156" s="750" t="s">
        <v>591</v>
      </c>
      <c r="G1156" s="749" t="s">
        <v>592</v>
      </c>
      <c r="H1156" s="749">
        <v>208647</v>
      </c>
      <c r="I1156" s="749">
        <v>208647</v>
      </c>
      <c r="J1156" s="749" t="s">
        <v>1402</v>
      </c>
      <c r="K1156" s="749" t="s">
        <v>1403</v>
      </c>
      <c r="L1156" s="752">
        <v>58.8</v>
      </c>
      <c r="M1156" s="752">
        <v>2</v>
      </c>
      <c r="N1156" s="753">
        <v>117.6</v>
      </c>
    </row>
    <row r="1157" spans="1:14" ht="14.45" customHeight="1" x14ac:dyDescent="0.2">
      <c r="A1157" s="747" t="s">
        <v>567</v>
      </c>
      <c r="B1157" s="748" t="s">
        <v>568</v>
      </c>
      <c r="C1157" s="749" t="s">
        <v>588</v>
      </c>
      <c r="D1157" s="750" t="s">
        <v>589</v>
      </c>
      <c r="E1157" s="751">
        <v>50113001</v>
      </c>
      <c r="F1157" s="750" t="s">
        <v>591</v>
      </c>
      <c r="G1157" s="749" t="s">
        <v>592</v>
      </c>
      <c r="H1157" s="749">
        <v>191032</v>
      </c>
      <c r="I1157" s="749">
        <v>91032</v>
      </c>
      <c r="J1157" s="749" t="s">
        <v>2010</v>
      </c>
      <c r="K1157" s="749" t="s">
        <v>2011</v>
      </c>
      <c r="L1157" s="752">
        <v>29.707499999999996</v>
      </c>
      <c r="M1157" s="752">
        <v>4</v>
      </c>
      <c r="N1157" s="753">
        <v>118.82999999999998</v>
      </c>
    </row>
    <row r="1158" spans="1:14" ht="14.45" customHeight="1" x14ac:dyDescent="0.2">
      <c r="A1158" s="747" t="s">
        <v>567</v>
      </c>
      <c r="B1158" s="748" t="s">
        <v>568</v>
      </c>
      <c r="C1158" s="749" t="s">
        <v>588</v>
      </c>
      <c r="D1158" s="750" t="s">
        <v>589</v>
      </c>
      <c r="E1158" s="751">
        <v>50113001</v>
      </c>
      <c r="F1158" s="750" t="s">
        <v>591</v>
      </c>
      <c r="G1158" s="749" t="s">
        <v>592</v>
      </c>
      <c r="H1158" s="749">
        <v>180058</v>
      </c>
      <c r="I1158" s="749">
        <v>80058</v>
      </c>
      <c r="J1158" s="749" t="s">
        <v>2012</v>
      </c>
      <c r="K1158" s="749" t="s">
        <v>2013</v>
      </c>
      <c r="L1158" s="752">
        <v>123.37</v>
      </c>
      <c r="M1158" s="752">
        <v>6</v>
      </c>
      <c r="N1158" s="753">
        <v>740.22</v>
      </c>
    </row>
    <row r="1159" spans="1:14" ht="14.45" customHeight="1" x14ac:dyDescent="0.2">
      <c r="A1159" s="747" t="s">
        <v>567</v>
      </c>
      <c r="B1159" s="748" t="s">
        <v>568</v>
      </c>
      <c r="C1159" s="749" t="s">
        <v>588</v>
      </c>
      <c r="D1159" s="750" t="s">
        <v>589</v>
      </c>
      <c r="E1159" s="751">
        <v>50113001</v>
      </c>
      <c r="F1159" s="750" t="s">
        <v>591</v>
      </c>
      <c r="G1159" s="749" t="s">
        <v>599</v>
      </c>
      <c r="H1159" s="749">
        <v>193552</v>
      </c>
      <c r="I1159" s="749">
        <v>193552</v>
      </c>
      <c r="J1159" s="749" t="s">
        <v>2014</v>
      </c>
      <c r="K1159" s="749" t="s">
        <v>2015</v>
      </c>
      <c r="L1159" s="752">
        <v>653.04</v>
      </c>
      <c r="M1159" s="752">
        <v>1</v>
      </c>
      <c r="N1159" s="753">
        <v>653.04</v>
      </c>
    </row>
    <row r="1160" spans="1:14" ht="14.45" customHeight="1" x14ac:dyDescent="0.2">
      <c r="A1160" s="747" t="s">
        <v>567</v>
      </c>
      <c r="B1160" s="748" t="s">
        <v>568</v>
      </c>
      <c r="C1160" s="749" t="s">
        <v>588</v>
      </c>
      <c r="D1160" s="750" t="s">
        <v>589</v>
      </c>
      <c r="E1160" s="751">
        <v>50113001</v>
      </c>
      <c r="F1160" s="750" t="s">
        <v>591</v>
      </c>
      <c r="G1160" s="749" t="s">
        <v>599</v>
      </c>
      <c r="H1160" s="749">
        <v>127280</v>
      </c>
      <c r="I1160" s="749">
        <v>127280</v>
      </c>
      <c r="J1160" s="749" t="s">
        <v>2016</v>
      </c>
      <c r="K1160" s="749" t="s">
        <v>2017</v>
      </c>
      <c r="L1160" s="752">
        <v>2245.0700000000002</v>
      </c>
      <c r="M1160" s="752">
        <v>1</v>
      </c>
      <c r="N1160" s="753">
        <v>2245.0700000000002</v>
      </c>
    </row>
    <row r="1161" spans="1:14" ht="14.45" customHeight="1" x14ac:dyDescent="0.2">
      <c r="A1161" s="747" t="s">
        <v>567</v>
      </c>
      <c r="B1161" s="748" t="s">
        <v>568</v>
      </c>
      <c r="C1161" s="749" t="s">
        <v>588</v>
      </c>
      <c r="D1161" s="750" t="s">
        <v>589</v>
      </c>
      <c r="E1161" s="751">
        <v>50113001</v>
      </c>
      <c r="F1161" s="750" t="s">
        <v>591</v>
      </c>
      <c r="G1161" s="749" t="s">
        <v>592</v>
      </c>
      <c r="H1161" s="749">
        <v>235635</v>
      </c>
      <c r="I1161" s="749">
        <v>235635</v>
      </c>
      <c r="J1161" s="749" t="s">
        <v>1411</v>
      </c>
      <c r="K1161" s="749" t="s">
        <v>1413</v>
      </c>
      <c r="L1161" s="752">
        <v>115.48</v>
      </c>
      <c r="M1161" s="752">
        <v>1</v>
      </c>
      <c r="N1161" s="753">
        <v>115.48</v>
      </c>
    </row>
    <row r="1162" spans="1:14" ht="14.45" customHeight="1" x14ac:dyDescent="0.2">
      <c r="A1162" s="747" t="s">
        <v>567</v>
      </c>
      <c r="B1162" s="748" t="s">
        <v>568</v>
      </c>
      <c r="C1162" s="749" t="s">
        <v>588</v>
      </c>
      <c r="D1162" s="750" t="s">
        <v>589</v>
      </c>
      <c r="E1162" s="751">
        <v>50113001</v>
      </c>
      <c r="F1162" s="750" t="s">
        <v>591</v>
      </c>
      <c r="G1162" s="749" t="s">
        <v>599</v>
      </c>
      <c r="H1162" s="749">
        <v>144127</v>
      </c>
      <c r="I1162" s="749">
        <v>144127</v>
      </c>
      <c r="J1162" s="749" t="s">
        <v>1411</v>
      </c>
      <c r="K1162" s="749" t="s">
        <v>1413</v>
      </c>
      <c r="L1162" s="752">
        <v>115.61000000000003</v>
      </c>
      <c r="M1162" s="752">
        <v>1</v>
      </c>
      <c r="N1162" s="753">
        <v>115.61000000000003</v>
      </c>
    </row>
    <row r="1163" spans="1:14" ht="14.45" customHeight="1" x14ac:dyDescent="0.2">
      <c r="A1163" s="747" t="s">
        <v>567</v>
      </c>
      <c r="B1163" s="748" t="s">
        <v>568</v>
      </c>
      <c r="C1163" s="749" t="s">
        <v>588</v>
      </c>
      <c r="D1163" s="750" t="s">
        <v>589</v>
      </c>
      <c r="E1163" s="751">
        <v>50113001</v>
      </c>
      <c r="F1163" s="750" t="s">
        <v>591</v>
      </c>
      <c r="G1163" s="749" t="s">
        <v>599</v>
      </c>
      <c r="H1163" s="749">
        <v>191922</v>
      </c>
      <c r="I1163" s="749">
        <v>191922</v>
      </c>
      <c r="J1163" s="749" t="s">
        <v>1416</v>
      </c>
      <c r="K1163" s="749" t="s">
        <v>1417</v>
      </c>
      <c r="L1163" s="752">
        <v>92.43</v>
      </c>
      <c r="M1163" s="752">
        <v>6</v>
      </c>
      <c r="N1163" s="753">
        <v>554.58000000000004</v>
      </c>
    </row>
    <row r="1164" spans="1:14" ht="14.45" customHeight="1" x14ac:dyDescent="0.2">
      <c r="A1164" s="747" t="s">
        <v>567</v>
      </c>
      <c r="B1164" s="748" t="s">
        <v>568</v>
      </c>
      <c r="C1164" s="749" t="s">
        <v>588</v>
      </c>
      <c r="D1164" s="750" t="s">
        <v>589</v>
      </c>
      <c r="E1164" s="751">
        <v>50113001</v>
      </c>
      <c r="F1164" s="750" t="s">
        <v>591</v>
      </c>
      <c r="G1164" s="749" t="s">
        <v>599</v>
      </c>
      <c r="H1164" s="749">
        <v>208204</v>
      </c>
      <c r="I1164" s="749">
        <v>208204</v>
      </c>
      <c r="J1164" s="749" t="s">
        <v>1418</v>
      </c>
      <c r="K1164" s="749" t="s">
        <v>1419</v>
      </c>
      <c r="L1164" s="752">
        <v>48.960000000000008</v>
      </c>
      <c r="M1164" s="752">
        <v>8</v>
      </c>
      <c r="N1164" s="753">
        <v>391.68000000000006</v>
      </c>
    </row>
    <row r="1165" spans="1:14" ht="14.45" customHeight="1" x14ac:dyDescent="0.2">
      <c r="A1165" s="747" t="s">
        <v>567</v>
      </c>
      <c r="B1165" s="748" t="s">
        <v>568</v>
      </c>
      <c r="C1165" s="749" t="s">
        <v>588</v>
      </c>
      <c r="D1165" s="750" t="s">
        <v>589</v>
      </c>
      <c r="E1165" s="751">
        <v>50113001</v>
      </c>
      <c r="F1165" s="750" t="s">
        <v>591</v>
      </c>
      <c r="G1165" s="749" t="s">
        <v>569</v>
      </c>
      <c r="H1165" s="749">
        <v>208206</v>
      </c>
      <c r="I1165" s="749">
        <v>208206</v>
      </c>
      <c r="J1165" s="749" t="s">
        <v>2018</v>
      </c>
      <c r="K1165" s="749" t="s">
        <v>2019</v>
      </c>
      <c r="L1165" s="752">
        <v>162.15</v>
      </c>
      <c r="M1165" s="752">
        <v>1</v>
      </c>
      <c r="N1165" s="753">
        <v>162.15</v>
      </c>
    </row>
    <row r="1166" spans="1:14" ht="14.45" customHeight="1" x14ac:dyDescent="0.2">
      <c r="A1166" s="747" t="s">
        <v>567</v>
      </c>
      <c r="B1166" s="748" t="s">
        <v>568</v>
      </c>
      <c r="C1166" s="749" t="s">
        <v>588</v>
      </c>
      <c r="D1166" s="750" t="s">
        <v>589</v>
      </c>
      <c r="E1166" s="751">
        <v>50113001</v>
      </c>
      <c r="F1166" s="750" t="s">
        <v>591</v>
      </c>
      <c r="G1166" s="749" t="s">
        <v>599</v>
      </c>
      <c r="H1166" s="749">
        <v>208207</v>
      </c>
      <c r="I1166" s="749">
        <v>208207</v>
      </c>
      <c r="J1166" s="749" t="s">
        <v>2020</v>
      </c>
      <c r="K1166" s="749" t="s">
        <v>2021</v>
      </c>
      <c r="L1166" s="752">
        <v>81.09</v>
      </c>
      <c r="M1166" s="752">
        <v>2</v>
      </c>
      <c r="N1166" s="753">
        <v>162.18</v>
      </c>
    </row>
    <row r="1167" spans="1:14" ht="14.45" customHeight="1" x14ac:dyDescent="0.2">
      <c r="A1167" s="747" t="s">
        <v>567</v>
      </c>
      <c r="B1167" s="748" t="s">
        <v>568</v>
      </c>
      <c r="C1167" s="749" t="s">
        <v>588</v>
      </c>
      <c r="D1167" s="750" t="s">
        <v>589</v>
      </c>
      <c r="E1167" s="751">
        <v>50113001</v>
      </c>
      <c r="F1167" s="750" t="s">
        <v>591</v>
      </c>
      <c r="G1167" s="749" t="s">
        <v>592</v>
      </c>
      <c r="H1167" s="749">
        <v>119653</v>
      </c>
      <c r="I1167" s="749">
        <v>119653</v>
      </c>
      <c r="J1167" s="749" t="s">
        <v>1421</v>
      </c>
      <c r="K1167" s="749" t="s">
        <v>1422</v>
      </c>
      <c r="L1167" s="752">
        <v>157.25</v>
      </c>
      <c r="M1167" s="752">
        <v>1</v>
      </c>
      <c r="N1167" s="753">
        <v>157.25</v>
      </c>
    </row>
    <row r="1168" spans="1:14" ht="14.45" customHeight="1" x14ac:dyDescent="0.2">
      <c r="A1168" s="747" t="s">
        <v>567</v>
      </c>
      <c r="B1168" s="748" t="s">
        <v>568</v>
      </c>
      <c r="C1168" s="749" t="s">
        <v>588</v>
      </c>
      <c r="D1168" s="750" t="s">
        <v>589</v>
      </c>
      <c r="E1168" s="751">
        <v>50113001</v>
      </c>
      <c r="F1168" s="750" t="s">
        <v>591</v>
      </c>
      <c r="G1168" s="749" t="s">
        <v>592</v>
      </c>
      <c r="H1168" s="749">
        <v>848866</v>
      </c>
      <c r="I1168" s="749">
        <v>119654</v>
      </c>
      <c r="J1168" s="749" t="s">
        <v>1421</v>
      </c>
      <c r="K1168" s="749" t="s">
        <v>2022</v>
      </c>
      <c r="L1168" s="752">
        <v>255.40000000000006</v>
      </c>
      <c r="M1168" s="752">
        <v>1</v>
      </c>
      <c r="N1168" s="753">
        <v>255.40000000000006</v>
      </c>
    </row>
    <row r="1169" spans="1:14" ht="14.45" customHeight="1" x14ac:dyDescent="0.2">
      <c r="A1169" s="747" t="s">
        <v>567</v>
      </c>
      <c r="B1169" s="748" t="s">
        <v>568</v>
      </c>
      <c r="C1169" s="749" t="s">
        <v>588</v>
      </c>
      <c r="D1169" s="750" t="s">
        <v>589</v>
      </c>
      <c r="E1169" s="751">
        <v>50113001</v>
      </c>
      <c r="F1169" s="750" t="s">
        <v>591</v>
      </c>
      <c r="G1169" s="749" t="s">
        <v>592</v>
      </c>
      <c r="H1169" s="749">
        <v>844145</v>
      </c>
      <c r="I1169" s="749">
        <v>56350</v>
      </c>
      <c r="J1169" s="749" t="s">
        <v>1425</v>
      </c>
      <c r="K1169" s="749" t="s">
        <v>1004</v>
      </c>
      <c r="L1169" s="752">
        <v>37.684399999999989</v>
      </c>
      <c r="M1169" s="752">
        <v>25</v>
      </c>
      <c r="N1169" s="753">
        <v>942.10999999999967</v>
      </c>
    </row>
    <row r="1170" spans="1:14" ht="14.45" customHeight="1" x14ac:dyDescent="0.2">
      <c r="A1170" s="747" t="s">
        <v>567</v>
      </c>
      <c r="B1170" s="748" t="s">
        <v>568</v>
      </c>
      <c r="C1170" s="749" t="s">
        <v>588</v>
      </c>
      <c r="D1170" s="750" t="s">
        <v>589</v>
      </c>
      <c r="E1170" s="751">
        <v>50113001</v>
      </c>
      <c r="F1170" s="750" t="s">
        <v>591</v>
      </c>
      <c r="G1170" s="749" t="s">
        <v>592</v>
      </c>
      <c r="H1170" s="749">
        <v>223560</v>
      </c>
      <c r="I1170" s="749">
        <v>223560</v>
      </c>
      <c r="J1170" s="749" t="s">
        <v>2023</v>
      </c>
      <c r="K1170" s="749" t="s">
        <v>2024</v>
      </c>
      <c r="L1170" s="752">
        <v>76.23</v>
      </c>
      <c r="M1170" s="752">
        <v>1</v>
      </c>
      <c r="N1170" s="753">
        <v>76.23</v>
      </c>
    </row>
    <row r="1171" spans="1:14" ht="14.45" customHeight="1" x14ac:dyDescent="0.2">
      <c r="A1171" s="747" t="s">
        <v>567</v>
      </c>
      <c r="B1171" s="748" t="s">
        <v>568</v>
      </c>
      <c r="C1171" s="749" t="s">
        <v>588</v>
      </c>
      <c r="D1171" s="750" t="s">
        <v>589</v>
      </c>
      <c r="E1171" s="751">
        <v>50113001</v>
      </c>
      <c r="F1171" s="750" t="s">
        <v>591</v>
      </c>
      <c r="G1171" s="749" t="s">
        <v>592</v>
      </c>
      <c r="H1171" s="749">
        <v>188850</v>
      </c>
      <c r="I1171" s="749">
        <v>188850</v>
      </c>
      <c r="J1171" s="749" t="s">
        <v>1428</v>
      </c>
      <c r="K1171" s="749" t="s">
        <v>1429</v>
      </c>
      <c r="L1171" s="752">
        <v>39.244999999999997</v>
      </c>
      <c r="M1171" s="752">
        <v>2</v>
      </c>
      <c r="N1171" s="753">
        <v>78.489999999999995</v>
      </c>
    </row>
    <row r="1172" spans="1:14" ht="14.45" customHeight="1" x14ac:dyDescent="0.2">
      <c r="A1172" s="747" t="s">
        <v>567</v>
      </c>
      <c r="B1172" s="748" t="s">
        <v>568</v>
      </c>
      <c r="C1172" s="749" t="s">
        <v>588</v>
      </c>
      <c r="D1172" s="750" t="s">
        <v>589</v>
      </c>
      <c r="E1172" s="751">
        <v>50113001</v>
      </c>
      <c r="F1172" s="750" t="s">
        <v>591</v>
      </c>
      <c r="G1172" s="749" t="s">
        <v>592</v>
      </c>
      <c r="H1172" s="749">
        <v>188900</v>
      </c>
      <c r="I1172" s="749">
        <v>88900</v>
      </c>
      <c r="J1172" s="749" t="s">
        <v>1430</v>
      </c>
      <c r="K1172" s="749" t="s">
        <v>1431</v>
      </c>
      <c r="L1172" s="752">
        <v>85.550000000000011</v>
      </c>
      <c r="M1172" s="752">
        <v>3</v>
      </c>
      <c r="N1172" s="753">
        <v>256.65000000000003</v>
      </c>
    </row>
    <row r="1173" spans="1:14" ht="14.45" customHeight="1" x14ac:dyDescent="0.2">
      <c r="A1173" s="747" t="s">
        <v>567</v>
      </c>
      <c r="B1173" s="748" t="s">
        <v>568</v>
      </c>
      <c r="C1173" s="749" t="s">
        <v>588</v>
      </c>
      <c r="D1173" s="750" t="s">
        <v>589</v>
      </c>
      <c r="E1173" s="751">
        <v>50113001</v>
      </c>
      <c r="F1173" s="750" t="s">
        <v>591</v>
      </c>
      <c r="G1173" s="749" t="s">
        <v>599</v>
      </c>
      <c r="H1173" s="749">
        <v>180081</v>
      </c>
      <c r="I1173" s="749">
        <v>180081</v>
      </c>
      <c r="J1173" s="749" t="s">
        <v>2025</v>
      </c>
      <c r="K1173" s="749" t="s">
        <v>718</v>
      </c>
      <c r="L1173" s="752">
        <v>587.13</v>
      </c>
      <c r="M1173" s="752">
        <v>1</v>
      </c>
      <c r="N1173" s="753">
        <v>587.13</v>
      </c>
    </row>
    <row r="1174" spans="1:14" ht="14.45" customHeight="1" x14ac:dyDescent="0.2">
      <c r="A1174" s="747" t="s">
        <v>567</v>
      </c>
      <c r="B1174" s="748" t="s">
        <v>568</v>
      </c>
      <c r="C1174" s="749" t="s">
        <v>588</v>
      </c>
      <c r="D1174" s="750" t="s">
        <v>589</v>
      </c>
      <c r="E1174" s="751">
        <v>50113001</v>
      </c>
      <c r="F1174" s="750" t="s">
        <v>591</v>
      </c>
      <c r="G1174" s="749" t="s">
        <v>592</v>
      </c>
      <c r="H1174" s="749">
        <v>100610</v>
      </c>
      <c r="I1174" s="749">
        <v>610</v>
      </c>
      <c r="J1174" s="749" t="s">
        <v>1442</v>
      </c>
      <c r="K1174" s="749" t="s">
        <v>1443</v>
      </c>
      <c r="L1174" s="752">
        <v>72.487368421052622</v>
      </c>
      <c r="M1174" s="752">
        <v>19</v>
      </c>
      <c r="N1174" s="753">
        <v>1377.2599999999998</v>
      </c>
    </row>
    <row r="1175" spans="1:14" ht="14.45" customHeight="1" x14ac:dyDescent="0.2">
      <c r="A1175" s="747" t="s">
        <v>567</v>
      </c>
      <c r="B1175" s="748" t="s">
        <v>568</v>
      </c>
      <c r="C1175" s="749" t="s">
        <v>588</v>
      </c>
      <c r="D1175" s="750" t="s">
        <v>589</v>
      </c>
      <c r="E1175" s="751">
        <v>50113001</v>
      </c>
      <c r="F1175" s="750" t="s">
        <v>591</v>
      </c>
      <c r="G1175" s="749" t="s">
        <v>592</v>
      </c>
      <c r="H1175" s="749">
        <v>621370</v>
      </c>
      <c r="I1175" s="749">
        <v>0</v>
      </c>
      <c r="J1175" s="749" t="s">
        <v>2026</v>
      </c>
      <c r="K1175" s="749" t="s">
        <v>2027</v>
      </c>
      <c r="L1175" s="752">
        <v>25.360000000000007</v>
      </c>
      <c r="M1175" s="752">
        <v>2</v>
      </c>
      <c r="N1175" s="753">
        <v>50.720000000000013</v>
      </c>
    </row>
    <row r="1176" spans="1:14" ht="14.45" customHeight="1" x14ac:dyDescent="0.2">
      <c r="A1176" s="747" t="s">
        <v>567</v>
      </c>
      <c r="B1176" s="748" t="s">
        <v>568</v>
      </c>
      <c r="C1176" s="749" t="s">
        <v>588</v>
      </c>
      <c r="D1176" s="750" t="s">
        <v>589</v>
      </c>
      <c r="E1176" s="751">
        <v>50113001</v>
      </c>
      <c r="F1176" s="750" t="s">
        <v>591</v>
      </c>
      <c r="G1176" s="749" t="s">
        <v>592</v>
      </c>
      <c r="H1176" s="749">
        <v>110602</v>
      </c>
      <c r="I1176" s="749">
        <v>10602</v>
      </c>
      <c r="J1176" s="749" t="s">
        <v>2028</v>
      </c>
      <c r="K1176" s="749" t="s">
        <v>2029</v>
      </c>
      <c r="L1176" s="752">
        <v>122.72000000000003</v>
      </c>
      <c r="M1176" s="752">
        <v>1</v>
      </c>
      <c r="N1176" s="753">
        <v>122.72000000000003</v>
      </c>
    </row>
    <row r="1177" spans="1:14" ht="14.45" customHeight="1" x14ac:dyDescent="0.2">
      <c r="A1177" s="747" t="s">
        <v>567</v>
      </c>
      <c r="B1177" s="748" t="s">
        <v>568</v>
      </c>
      <c r="C1177" s="749" t="s">
        <v>588</v>
      </c>
      <c r="D1177" s="750" t="s">
        <v>589</v>
      </c>
      <c r="E1177" s="751">
        <v>50113001</v>
      </c>
      <c r="F1177" s="750" t="s">
        <v>591</v>
      </c>
      <c r="G1177" s="749" t="s">
        <v>592</v>
      </c>
      <c r="H1177" s="749">
        <v>114711</v>
      </c>
      <c r="I1177" s="749">
        <v>14711</v>
      </c>
      <c r="J1177" s="749" t="s">
        <v>1447</v>
      </c>
      <c r="K1177" s="749" t="s">
        <v>1448</v>
      </c>
      <c r="L1177" s="752">
        <v>54.359999999999978</v>
      </c>
      <c r="M1177" s="752">
        <v>1</v>
      </c>
      <c r="N1177" s="753">
        <v>54.359999999999978</v>
      </c>
    </row>
    <row r="1178" spans="1:14" ht="14.45" customHeight="1" x14ac:dyDescent="0.2">
      <c r="A1178" s="747" t="s">
        <v>567</v>
      </c>
      <c r="B1178" s="748" t="s">
        <v>568</v>
      </c>
      <c r="C1178" s="749" t="s">
        <v>588</v>
      </c>
      <c r="D1178" s="750" t="s">
        <v>589</v>
      </c>
      <c r="E1178" s="751">
        <v>50113001</v>
      </c>
      <c r="F1178" s="750" t="s">
        <v>591</v>
      </c>
      <c r="G1178" s="749" t="s">
        <v>592</v>
      </c>
      <c r="H1178" s="749">
        <v>185636</v>
      </c>
      <c r="I1178" s="749">
        <v>185636</v>
      </c>
      <c r="J1178" s="749" t="s">
        <v>2030</v>
      </c>
      <c r="K1178" s="749" t="s">
        <v>2031</v>
      </c>
      <c r="L1178" s="752">
        <v>156.54899999999998</v>
      </c>
      <c r="M1178" s="752">
        <v>10</v>
      </c>
      <c r="N1178" s="753">
        <v>1565.4899999999998</v>
      </c>
    </row>
    <row r="1179" spans="1:14" ht="14.45" customHeight="1" x14ac:dyDescent="0.2">
      <c r="A1179" s="747" t="s">
        <v>567</v>
      </c>
      <c r="B1179" s="748" t="s">
        <v>568</v>
      </c>
      <c r="C1179" s="749" t="s">
        <v>588</v>
      </c>
      <c r="D1179" s="750" t="s">
        <v>589</v>
      </c>
      <c r="E1179" s="751">
        <v>50113001</v>
      </c>
      <c r="F1179" s="750" t="s">
        <v>591</v>
      </c>
      <c r="G1179" s="749" t="s">
        <v>592</v>
      </c>
      <c r="H1179" s="749">
        <v>230500</v>
      </c>
      <c r="I1179" s="749">
        <v>230500</v>
      </c>
      <c r="J1179" s="749" t="s">
        <v>2032</v>
      </c>
      <c r="K1179" s="749" t="s">
        <v>2033</v>
      </c>
      <c r="L1179" s="752">
        <v>106.69142857142857</v>
      </c>
      <c r="M1179" s="752">
        <v>7</v>
      </c>
      <c r="N1179" s="753">
        <v>746.84</v>
      </c>
    </row>
    <row r="1180" spans="1:14" ht="14.45" customHeight="1" x14ac:dyDescent="0.2">
      <c r="A1180" s="747" t="s">
        <v>567</v>
      </c>
      <c r="B1180" s="748" t="s">
        <v>568</v>
      </c>
      <c r="C1180" s="749" t="s">
        <v>588</v>
      </c>
      <c r="D1180" s="750" t="s">
        <v>589</v>
      </c>
      <c r="E1180" s="751">
        <v>50113001</v>
      </c>
      <c r="F1180" s="750" t="s">
        <v>591</v>
      </c>
      <c r="G1180" s="749" t="s">
        <v>592</v>
      </c>
      <c r="H1180" s="749">
        <v>130502</v>
      </c>
      <c r="I1180" s="749">
        <v>130502</v>
      </c>
      <c r="J1180" s="749" t="s">
        <v>2034</v>
      </c>
      <c r="K1180" s="749" t="s">
        <v>2035</v>
      </c>
      <c r="L1180" s="752">
        <v>229.99999999999997</v>
      </c>
      <c r="M1180" s="752">
        <v>2</v>
      </c>
      <c r="N1180" s="753">
        <v>459.99999999999994</v>
      </c>
    </row>
    <row r="1181" spans="1:14" ht="14.45" customHeight="1" x14ac:dyDescent="0.2">
      <c r="A1181" s="747" t="s">
        <v>567</v>
      </c>
      <c r="B1181" s="748" t="s">
        <v>568</v>
      </c>
      <c r="C1181" s="749" t="s">
        <v>588</v>
      </c>
      <c r="D1181" s="750" t="s">
        <v>589</v>
      </c>
      <c r="E1181" s="751">
        <v>50113001</v>
      </c>
      <c r="F1181" s="750" t="s">
        <v>591</v>
      </c>
      <c r="G1181" s="749" t="s">
        <v>592</v>
      </c>
      <c r="H1181" s="749">
        <v>116445</v>
      </c>
      <c r="I1181" s="749">
        <v>16445</v>
      </c>
      <c r="J1181" s="749" t="s">
        <v>2036</v>
      </c>
      <c r="K1181" s="749" t="s">
        <v>2037</v>
      </c>
      <c r="L1181" s="752">
        <v>121.44</v>
      </c>
      <c r="M1181" s="752">
        <v>2</v>
      </c>
      <c r="N1181" s="753">
        <v>242.88</v>
      </c>
    </row>
    <row r="1182" spans="1:14" ht="14.45" customHeight="1" x14ac:dyDescent="0.2">
      <c r="A1182" s="747" t="s">
        <v>567</v>
      </c>
      <c r="B1182" s="748" t="s">
        <v>568</v>
      </c>
      <c r="C1182" s="749" t="s">
        <v>588</v>
      </c>
      <c r="D1182" s="750" t="s">
        <v>589</v>
      </c>
      <c r="E1182" s="751">
        <v>50113001</v>
      </c>
      <c r="F1182" s="750" t="s">
        <v>591</v>
      </c>
      <c r="G1182" s="749" t="s">
        <v>569</v>
      </c>
      <c r="H1182" s="749">
        <v>183073</v>
      </c>
      <c r="I1182" s="749">
        <v>183073</v>
      </c>
      <c r="J1182" s="749" t="s">
        <v>1455</v>
      </c>
      <c r="K1182" s="749" t="s">
        <v>1456</v>
      </c>
      <c r="L1182" s="752">
        <v>58.909999999999989</v>
      </c>
      <c r="M1182" s="752">
        <v>3</v>
      </c>
      <c r="N1182" s="753">
        <v>176.72999999999996</v>
      </c>
    </row>
    <row r="1183" spans="1:14" ht="14.45" customHeight="1" x14ac:dyDescent="0.2">
      <c r="A1183" s="747" t="s">
        <v>567</v>
      </c>
      <c r="B1183" s="748" t="s">
        <v>568</v>
      </c>
      <c r="C1183" s="749" t="s">
        <v>588</v>
      </c>
      <c r="D1183" s="750" t="s">
        <v>589</v>
      </c>
      <c r="E1183" s="751">
        <v>50113001</v>
      </c>
      <c r="F1183" s="750" t="s">
        <v>591</v>
      </c>
      <c r="G1183" s="749" t="s">
        <v>592</v>
      </c>
      <c r="H1183" s="749">
        <v>158191</v>
      </c>
      <c r="I1183" s="749">
        <v>158191</v>
      </c>
      <c r="J1183" s="749" t="s">
        <v>1457</v>
      </c>
      <c r="K1183" s="749" t="s">
        <v>1459</v>
      </c>
      <c r="L1183" s="752">
        <v>59.304000000000009</v>
      </c>
      <c r="M1183" s="752">
        <v>5</v>
      </c>
      <c r="N1183" s="753">
        <v>296.52000000000004</v>
      </c>
    </row>
    <row r="1184" spans="1:14" ht="14.45" customHeight="1" x14ac:dyDescent="0.2">
      <c r="A1184" s="747" t="s">
        <v>567</v>
      </c>
      <c r="B1184" s="748" t="s">
        <v>568</v>
      </c>
      <c r="C1184" s="749" t="s">
        <v>588</v>
      </c>
      <c r="D1184" s="750" t="s">
        <v>589</v>
      </c>
      <c r="E1184" s="751">
        <v>50113001</v>
      </c>
      <c r="F1184" s="750" t="s">
        <v>591</v>
      </c>
      <c r="G1184" s="749" t="s">
        <v>592</v>
      </c>
      <c r="H1184" s="749">
        <v>158198</v>
      </c>
      <c r="I1184" s="749">
        <v>158198</v>
      </c>
      <c r="J1184" s="749" t="s">
        <v>1457</v>
      </c>
      <c r="K1184" s="749" t="s">
        <v>1458</v>
      </c>
      <c r="L1184" s="752">
        <v>198.90000000000003</v>
      </c>
      <c r="M1184" s="752">
        <v>4</v>
      </c>
      <c r="N1184" s="753">
        <v>795.60000000000014</v>
      </c>
    </row>
    <row r="1185" spans="1:14" ht="14.45" customHeight="1" x14ac:dyDescent="0.2">
      <c r="A1185" s="747" t="s">
        <v>567</v>
      </c>
      <c r="B1185" s="748" t="s">
        <v>568</v>
      </c>
      <c r="C1185" s="749" t="s">
        <v>588</v>
      </c>
      <c r="D1185" s="750" t="s">
        <v>589</v>
      </c>
      <c r="E1185" s="751">
        <v>50113001</v>
      </c>
      <c r="F1185" s="750" t="s">
        <v>591</v>
      </c>
      <c r="G1185" s="749" t="s">
        <v>599</v>
      </c>
      <c r="H1185" s="749">
        <v>189664</v>
      </c>
      <c r="I1185" s="749">
        <v>189664</v>
      </c>
      <c r="J1185" s="749" t="s">
        <v>2038</v>
      </c>
      <c r="K1185" s="749" t="s">
        <v>2039</v>
      </c>
      <c r="L1185" s="752">
        <v>257.51</v>
      </c>
      <c r="M1185" s="752">
        <v>1</v>
      </c>
      <c r="N1185" s="753">
        <v>257.51</v>
      </c>
    </row>
    <row r="1186" spans="1:14" ht="14.45" customHeight="1" x14ac:dyDescent="0.2">
      <c r="A1186" s="747" t="s">
        <v>567</v>
      </c>
      <c r="B1186" s="748" t="s">
        <v>568</v>
      </c>
      <c r="C1186" s="749" t="s">
        <v>588</v>
      </c>
      <c r="D1186" s="750" t="s">
        <v>589</v>
      </c>
      <c r="E1186" s="751">
        <v>50113001</v>
      </c>
      <c r="F1186" s="750" t="s">
        <v>591</v>
      </c>
      <c r="G1186" s="749" t="s">
        <v>569</v>
      </c>
      <c r="H1186" s="749">
        <v>147989</v>
      </c>
      <c r="I1186" s="749">
        <v>147989</v>
      </c>
      <c r="J1186" s="749" t="s">
        <v>2040</v>
      </c>
      <c r="K1186" s="749" t="s">
        <v>2041</v>
      </c>
      <c r="L1186" s="752">
        <v>193.11</v>
      </c>
      <c r="M1186" s="752">
        <v>1</v>
      </c>
      <c r="N1186" s="753">
        <v>193.11</v>
      </c>
    </row>
    <row r="1187" spans="1:14" ht="14.45" customHeight="1" x14ac:dyDescent="0.2">
      <c r="A1187" s="747" t="s">
        <v>567</v>
      </c>
      <c r="B1187" s="748" t="s">
        <v>568</v>
      </c>
      <c r="C1187" s="749" t="s">
        <v>588</v>
      </c>
      <c r="D1187" s="750" t="s">
        <v>589</v>
      </c>
      <c r="E1187" s="751">
        <v>50113001</v>
      </c>
      <c r="F1187" s="750" t="s">
        <v>591</v>
      </c>
      <c r="G1187" s="749" t="s">
        <v>592</v>
      </c>
      <c r="H1187" s="749">
        <v>845075</v>
      </c>
      <c r="I1187" s="749">
        <v>125641</v>
      </c>
      <c r="J1187" s="749" t="s">
        <v>1462</v>
      </c>
      <c r="K1187" s="749" t="s">
        <v>2042</v>
      </c>
      <c r="L1187" s="752">
        <v>353.94</v>
      </c>
      <c r="M1187" s="752">
        <v>2</v>
      </c>
      <c r="N1187" s="753">
        <v>707.88</v>
      </c>
    </row>
    <row r="1188" spans="1:14" ht="14.45" customHeight="1" x14ac:dyDescent="0.2">
      <c r="A1188" s="747" t="s">
        <v>567</v>
      </c>
      <c r="B1188" s="748" t="s">
        <v>568</v>
      </c>
      <c r="C1188" s="749" t="s">
        <v>588</v>
      </c>
      <c r="D1188" s="750" t="s">
        <v>589</v>
      </c>
      <c r="E1188" s="751">
        <v>50113001</v>
      </c>
      <c r="F1188" s="750" t="s">
        <v>591</v>
      </c>
      <c r="G1188" s="749" t="s">
        <v>592</v>
      </c>
      <c r="H1188" s="749">
        <v>188415</v>
      </c>
      <c r="I1188" s="749">
        <v>188415</v>
      </c>
      <c r="J1188" s="749" t="s">
        <v>2043</v>
      </c>
      <c r="K1188" s="749" t="s">
        <v>2044</v>
      </c>
      <c r="L1188" s="752">
        <v>516.07000000000005</v>
      </c>
      <c r="M1188" s="752">
        <v>1</v>
      </c>
      <c r="N1188" s="753">
        <v>516.07000000000005</v>
      </c>
    </row>
    <row r="1189" spans="1:14" ht="14.45" customHeight="1" x14ac:dyDescent="0.2">
      <c r="A1189" s="747" t="s">
        <v>567</v>
      </c>
      <c r="B1189" s="748" t="s">
        <v>568</v>
      </c>
      <c r="C1189" s="749" t="s">
        <v>588</v>
      </c>
      <c r="D1189" s="750" t="s">
        <v>589</v>
      </c>
      <c r="E1189" s="751">
        <v>50113001</v>
      </c>
      <c r="F1189" s="750" t="s">
        <v>591</v>
      </c>
      <c r="G1189" s="749" t="s">
        <v>592</v>
      </c>
      <c r="H1189" s="749">
        <v>100616</v>
      </c>
      <c r="I1189" s="749">
        <v>616</v>
      </c>
      <c r="J1189" s="749" t="s">
        <v>2045</v>
      </c>
      <c r="K1189" s="749" t="s">
        <v>2046</v>
      </c>
      <c r="L1189" s="752">
        <v>96.789999999999992</v>
      </c>
      <c r="M1189" s="752">
        <v>2</v>
      </c>
      <c r="N1189" s="753">
        <v>193.57999999999998</v>
      </c>
    </row>
    <row r="1190" spans="1:14" ht="14.45" customHeight="1" x14ac:dyDescent="0.2">
      <c r="A1190" s="747" t="s">
        <v>567</v>
      </c>
      <c r="B1190" s="748" t="s">
        <v>568</v>
      </c>
      <c r="C1190" s="749" t="s">
        <v>588</v>
      </c>
      <c r="D1190" s="750" t="s">
        <v>589</v>
      </c>
      <c r="E1190" s="751">
        <v>50113001</v>
      </c>
      <c r="F1190" s="750" t="s">
        <v>591</v>
      </c>
      <c r="G1190" s="749" t="s">
        <v>592</v>
      </c>
      <c r="H1190" s="749">
        <v>187149</v>
      </c>
      <c r="I1190" s="749">
        <v>87149</v>
      </c>
      <c r="J1190" s="749" t="s">
        <v>2047</v>
      </c>
      <c r="K1190" s="749" t="s">
        <v>2048</v>
      </c>
      <c r="L1190" s="752">
        <v>143.13999999999993</v>
      </c>
      <c r="M1190" s="752">
        <v>2</v>
      </c>
      <c r="N1190" s="753">
        <v>286.27999999999986</v>
      </c>
    </row>
    <row r="1191" spans="1:14" ht="14.45" customHeight="1" x14ac:dyDescent="0.2">
      <c r="A1191" s="747" t="s">
        <v>567</v>
      </c>
      <c r="B1191" s="748" t="s">
        <v>568</v>
      </c>
      <c r="C1191" s="749" t="s">
        <v>588</v>
      </c>
      <c r="D1191" s="750" t="s">
        <v>589</v>
      </c>
      <c r="E1191" s="751">
        <v>50113001</v>
      </c>
      <c r="F1191" s="750" t="s">
        <v>591</v>
      </c>
      <c r="G1191" s="749" t="s">
        <v>592</v>
      </c>
      <c r="H1191" s="749">
        <v>148578</v>
      </c>
      <c r="I1191" s="749">
        <v>48578</v>
      </c>
      <c r="J1191" s="749" t="s">
        <v>1472</v>
      </c>
      <c r="K1191" s="749" t="s">
        <v>1473</v>
      </c>
      <c r="L1191" s="752">
        <v>54.958461538461542</v>
      </c>
      <c r="M1191" s="752">
        <v>39</v>
      </c>
      <c r="N1191" s="753">
        <v>2143.38</v>
      </c>
    </row>
    <row r="1192" spans="1:14" ht="14.45" customHeight="1" x14ac:dyDescent="0.2">
      <c r="A1192" s="747" t="s">
        <v>567</v>
      </c>
      <c r="B1192" s="748" t="s">
        <v>568</v>
      </c>
      <c r="C1192" s="749" t="s">
        <v>588</v>
      </c>
      <c r="D1192" s="750" t="s">
        <v>589</v>
      </c>
      <c r="E1192" s="751">
        <v>50113001</v>
      </c>
      <c r="F1192" s="750" t="s">
        <v>591</v>
      </c>
      <c r="G1192" s="749" t="s">
        <v>592</v>
      </c>
      <c r="H1192" s="749">
        <v>850403</v>
      </c>
      <c r="I1192" s="749">
        <v>163305</v>
      </c>
      <c r="J1192" s="749" t="s">
        <v>2049</v>
      </c>
      <c r="K1192" s="749" t="s">
        <v>2050</v>
      </c>
      <c r="L1192" s="752">
        <v>133.92333333333332</v>
      </c>
      <c r="M1192" s="752">
        <v>3</v>
      </c>
      <c r="N1192" s="753">
        <v>401.77</v>
      </c>
    </row>
    <row r="1193" spans="1:14" ht="14.45" customHeight="1" x14ac:dyDescent="0.2">
      <c r="A1193" s="747" t="s">
        <v>567</v>
      </c>
      <c r="B1193" s="748" t="s">
        <v>568</v>
      </c>
      <c r="C1193" s="749" t="s">
        <v>588</v>
      </c>
      <c r="D1193" s="750" t="s">
        <v>589</v>
      </c>
      <c r="E1193" s="751">
        <v>50113001</v>
      </c>
      <c r="F1193" s="750" t="s">
        <v>591</v>
      </c>
      <c r="G1193" s="749" t="s">
        <v>592</v>
      </c>
      <c r="H1193" s="749">
        <v>102429</v>
      </c>
      <c r="I1193" s="749">
        <v>2429</v>
      </c>
      <c r="J1193" s="749" t="s">
        <v>2051</v>
      </c>
      <c r="K1193" s="749" t="s">
        <v>2052</v>
      </c>
      <c r="L1193" s="752">
        <v>50.579999999999991</v>
      </c>
      <c r="M1193" s="752">
        <v>3</v>
      </c>
      <c r="N1193" s="753">
        <v>151.73999999999998</v>
      </c>
    </row>
    <row r="1194" spans="1:14" ht="14.45" customHeight="1" x14ac:dyDescent="0.2">
      <c r="A1194" s="747" t="s">
        <v>567</v>
      </c>
      <c r="B1194" s="748" t="s">
        <v>568</v>
      </c>
      <c r="C1194" s="749" t="s">
        <v>588</v>
      </c>
      <c r="D1194" s="750" t="s">
        <v>589</v>
      </c>
      <c r="E1194" s="751">
        <v>50113001</v>
      </c>
      <c r="F1194" s="750" t="s">
        <v>591</v>
      </c>
      <c r="G1194" s="749" t="s">
        <v>592</v>
      </c>
      <c r="H1194" s="749">
        <v>225172</v>
      </c>
      <c r="I1194" s="749">
        <v>225172</v>
      </c>
      <c r="J1194" s="749" t="s">
        <v>1479</v>
      </c>
      <c r="K1194" s="749" t="s">
        <v>1480</v>
      </c>
      <c r="L1194" s="752">
        <v>58.77</v>
      </c>
      <c r="M1194" s="752">
        <v>2</v>
      </c>
      <c r="N1194" s="753">
        <v>117.54</v>
      </c>
    </row>
    <row r="1195" spans="1:14" ht="14.45" customHeight="1" x14ac:dyDescent="0.2">
      <c r="A1195" s="747" t="s">
        <v>567</v>
      </c>
      <c r="B1195" s="748" t="s">
        <v>568</v>
      </c>
      <c r="C1195" s="749" t="s">
        <v>588</v>
      </c>
      <c r="D1195" s="750" t="s">
        <v>589</v>
      </c>
      <c r="E1195" s="751">
        <v>50113001</v>
      </c>
      <c r="F1195" s="750" t="s">
        <v>591</v>
      </c>
      <c r="G1195" s="749" t="s">
        <v>599</v>
      </c>
      <c r="H1195" s="749">
        <v>187788</v>
      </c>
      <c r="I1195" s="749">
        <v>187788</v>
      </c>
      <c r="J1195" s="749" t="s">
        <v>2053</v>
      </c>
      <c r="K1195" s="749" t="s">
        <v>633</v>
      </c>
      <c r="L1195" s="752">
        <v>56.54</v>
      </c>
      <c r="M1195" s="752">
        <v>4</v>
      </c>
      <c r="N1195" s="753">
        <v>226.16</v>
      </c>
    </row>
    <row r="1196" spans="1:14" ht="14.45" customHeight="1" x14ac:dyDescent="0.2">
      <c r="A1196" s="747" t="s">
        <v>567</v>
      </c>
      <c r="B1196" s="748" t="s">
        <v>568</v>
      </c>
      <c r="C1196" s="749" t="s">
        <v>588</v>
      </c>
      <c r="D1196" s="750" t="s">
        <v>589</v>
      </c>
      <c r="E1196" s="751">
        <v>50113001</v>
      </c>
      <c r="F1196" s="750" t="s">
        <v>591</v>
      </c>
      <c r="G1196" s="749" t="s">
        <v>599</v>
      </c>
      <c r="H1196" s="749">
        <v>187804</v>
      </c>
      <c r="I1196" s="749">
        <v>187804</v>
      </c>
      <c r="J1196" s="749" t="s">
        <v>2054</v>
      </c>
      <c r="K1196" s="749" t="s">
        <v>633</v>
      </c>
      <c r="L1196" s="752">
        <v>134.12999999999994</v>
      </c>
      <c r="M1196" s="752">
        <v>1</v>
      </c>
      <c r="N1196" s="753">
        <v>134.12999999999994</v>
      </c>
    </row>
    <row r="1197" spans="1:14" ht="14.45" customHeight="1" x14ac:dyDescent="0.2">
      <c r="A1197" s="747" t="s">
        <v>567</v>
      </c>
      <c r="B1197" s="748" t="s">
        <v>568</v>
      </c>
      <c r="C1197" s="749" t="s">
        <v>588</v>
      </c>
      <c r="D1197" s="750" t="s">
        <v>589</v>
      </c>
      <c r="E1197" s="751">
        <v>50113001</v>
      </c>
      <c r="F1197" s="750" t="s">
        <v>591</v>
      </c>
      <c r="G1197" s="749" t="s">
        <v>592</v>
      </c>
      <c r="H1197" s="749">
        <v>191836</v>
      </c>
      <c r="I1197" s="749">
        <v>91836</v>
      </c>
      <c r="J1197" s="749" t="s">
        <v>1483</v>
      </c>
      <c r="K1197" s="749" t="s">
        <v>2055</v>
      </c>
      <c r="L1197" s="752">
        <v>44.669999999999995</v>
      </c>
      <c r="M1197" s="752">
        <v>3</v>
      </c>
      <c r="N1197" s="753">
        <v>134.01</v>
      </c>
    </row>
    <row r="1198" spans="1:14" ht="14.45" customHeight="1" x14ac:dyDescent="0.2">
      <c r="A1198" s="747" t="s">
        <v>567</v>
      </c>
      <c r="B1198" s="748" t="s">
        <v>568</v>
      </c>
      <c r="C1198" s="749" t="s">
        <v>588</v>
      </c>
      <c r="D1198" s="750" t="s">
        <v>589</v>
      </c>
      <c r="E1198" s="751">
        <v>50113001</v>
      </c>
      <c r="F1198" s="750" t="s">
        <v>591</v>
      </c>
      <c r="G1198" s="749" t="s">
        <v>592</v>
      </c>
      <c r="H1198" s="749">
        <v>109847</v>
      </c>
      <c r="I1198" s="749">
        <v>9847</v>
      </c>
      <c r="J1198" s="749" t="s">
        <v>1483</v>
      </c>
      <c r="K1198" s="749" t="s">
        <v>1484</v>
      </c>
      <c r="L1198" s="752">
        <v>40.67</v>
      </c>
      <c r="M1198" s="752">
        <v>5</v>
      </c>
      <c r="N1198" s="753">
        <v>203.35000000000002</v>
      </c>
    </row>
    <row r="1199" spans="1:14" ht="14.45" customHeight="1" x14ac:dyDescent="0.2">
      <c r="A1199" s="747" t="s">
        <v>567</v>
      </c>
      <c r="B1199" s="748" t="s">
        <v>568</v>
      </c>
      <c r="C1199" s="749" t="s">
        <v>588</v>
      </c>
      <c r="D1199" s="750" t="s">
        <v>589</v>
      </c>
      <c r="E1199" s="751">
        <v>50113001</v>
      </c>
      <c r="F1199" s="750" t="s">
        <v>591</v>
      </c>
      <c r="G1199" s="749" t="s">
        <v>592</v>
      </c>
      <c r="H1199" s="749">
        <v>109844</v>
      </c>
      <c r="I1199" s="749">
        <v>9844</v>
      </c>
      <c r="J1199" s="749" t="s">
        <v>1483</v>
      </c>
      <c r="K1199" s="749" t="s">
        <v>2056</v>
      </c>
      <c r="L1199" s="752">
        <v>72.390000000000015</v>
      </c>
      <c r="M1199" s="752">
        <v>1</v>
      </c>
      <c r="N1199" s="753">
        <v>72.390000000000015</v>
      </c>
    </row>
    <row r="1200" spans="1:14" ht="14.45" customHeight="1" x14ac:dyDescent="0.2">
      <c r="A1200" s="747" t="s">
        <v>567</v>
      </c>
      <c r="B1200" s="748" t="s">
        <v>568</v>
      </c>
      <c r="C1200" s="749" t="s">
        <v>588</v>
      </c>
      <c r="D1200" s="750" t="s">
        <v>589</v>
      </c>
      <c r="E1200" s="751">
        <v>50113001</v>
      </c>
      <c r="F1200" s="750" t="s">
        <v>591</v>
      </c>
      <c r="G1200" s="749" t="s">
        <v>592</v>
      </c>
      <c r="H1200" s="749">
        <v>210402</v>
      </c>
      <c r="I1200" s="749">
        <v>210402</v>
      </c>
      <c r="J1200" s="749" t="s">
        <v>1485</v>
      </c>
      <c r="K1200" s="749" t="s">
        <v>1486</v>
      </c>
      <c r="L1200" s="752">
        <v>933.1600000000002</v>
      </c>
      <c r="M1200" s="752">
        <v>1</v>
      </c>
      <c r="N1200" s="753">
        <v>933.1600000000002</v>
      </c>
    </row>
    <row r="1201" spans="1:14" ht="14.45" customHeight="1" x14ac:dyDescent="0.2">
      <c r="A1201" s="747" t="s">
        <v>567</v>
      </c>
      <c r="B1201" s="748" t="s">
        <v>568</v>
      </c>
      <c r="C1201" s="749" t="s">
        <v>588</v>
      </c>
      <c r="D1201" s="750" t="s">
        <v>589</v>
      </c>
      <c r="E1201" s="751">
        <v>50113001</v>
      </c>
      <c r="F1201" s="750" t="s">
        <v>591</v>
      </c>
      <c r="G1201" s="749" t="s">
        <v>592</v>
      </c>
      <c r="H1201" s="749">
        <v>128786</v>
      </c>
      <c r="I1201" s="749">
        <v>28786</v>
      </c>
      <c r="J1201" s="749" t="s">
        <v>1487</v>
      </c>
      <c r="K1201" s="749" t="s">
        <v>1375</v>
      </c>
      <c r="L1201" s="752">
        <v>239.71999999999994</v>
      </c>
      <c r="M1201" s="752">
        <v>1</v>
      </c>
      <c r="N1201" s="753">
        <v>239.71999999999994</v>
      </c>
    </row>
    <row r="1202" spans="1:14" ht="14.45" customHeight="1" x14ac:dyDescent="0.2">
      <c r="A1202" s="747" t="s">
        <v>567</v>
      </c>
      <c r="B1202" s="748" t="s">
        <v>568</v>
      </c>
      <c r="C1202" s="749" t="s">
        <v>588</v>
      </c>
      <c r="D1202" s="750" t="s">
        <v>589</v>
      </c>
      <c r="E1202" s="751">
        <v>50113001</v>
      </c>
      <c r="F1202" s="750" t="s">
        <v>591</v>
      </c>
      <c r="G1202" s="749" t="s">
        <v>592</v>
      </c>
      <c r="H1202" s="749">
        <v>168447</v>
      </c>
      <c r="I1202" s="749">
        <v>168447</v>
      </c>
      <c r="J1202" s="749" t="s">
        <v>1488</v>
      </c>
      <c r="K1202" s="749" t="s">
        <v>763</v>
      </c>
      <c r="L1202" s="752">
        <v>748.35</v>
      </c>
      <c r="M1202" s="752">
        <v>4</v>
      </c>
      <c r="N1202" s="753">
        <v>2993.4</v>
      </c>
    </row>
    <row r="1203" spans="1:14" ht="14.45" customHeight="1" x14ac:dyDescent="0.2">
      <c r="A1203" s="747" t="s">
        <v>567</v>
      </c>
      <c r="B1203" s="748" t="s">
        <v>568</v>
      </c>
      <c r="C1203" s="749" t="s">
        <v>588</v>
      </c>
      <c r="D1203" s="750" t="s">
        <v>589</v>
      </c>
      <c r="E1203" s="751">
        <v>50113001</v>
      </c>
      <c r="F1203" s="750" t="s">
        <v>591</v>
      </c>
      <c r="G1203" s="749" t="s">
        <v>592</v>
      </c>
      <c r="H1203" s="749">
        <v>132086</v>
      </c>
      <c r="I1203" s="749">
        <v>32086</v>
      </c>
      <c r="J1203" s="749" t="s">
        <v>2057</v>
      </c>
      <c r="K1203" s="749" t="s">
        <v>2058</v>
      </c>
      <c r="L1203" s="752">
        <v>19.34</v>
      </c>
      <c r="M1203" s="752">
        <v>3</v>
      </c>
      <c r="N1203" s="753">
        <v>58.019999999999996</v>
      </c>
    </row>
    <row r="1204" spans="1:14" ht="14.45" customHeight="1" x14ac:dyDescent="0.2">
      <c r="A1204" s="747" t="s">
        <v>567</v>
      </c>
      <c r="B1204" s="748" t="s">
        <v>568</v>
      </c>
      <c r="C1204" s="749" t="s">
        <v>588</v>
      </c>
      <c r="D1204" s="750" t="s">
        <v>589</v>
      </c>
      <c r="E1204" s="751">
        <v>50113001</v>
      </c>
      <c r="F1204" s="750" t="s">
        <v>591</v>
      </c>
      <c r="G1204" s="749" t="s">
        <v>592</v>
      </c>
      <c r="H1204" s="749">
        <v>207966</v>
      </c>
      <c r="I1204" s="749">
        <v>207966</v>
      </c>
      <c r="J1204" s="749" t="s">
        <v>2057</v>
      </c>
      <c r="K1204" s="749" t="s">
        <v>2058</v>
      </c>
      <c r="L1204" s="752">
        <v>19.350000000000001</v>
      </c>
      <c r="M1204" s="752">
        <v>8</v>
      </c>
      <c r="N1204" s="753">
        <v>154.80000000000001</v>
      </c>
    </row>
    <row r="1205" spans="1:14" ht="14.45" customHeight="1" x14ac:dyDescent="0.2">
      <c r="A1205" s="747" t="s">
        <v>567</v>
      </c>
      <c r="B1205" s="748" t="s">
        <v>568</v>
      </c>
      <c r="C1205" s="749" t="s">
        <v>588</v>
      </c>
      <c r="D1205" s="750" t="s">
        <v>589</v>
      </c>
      <c r="E1205" s="751">
        <v>50113001</v>
      </c>
      <c r="F1205" s="750" t="s">
        <v>591</v>
      </c>
      <c r="G1205" s="749" t="s">
        <v>592</v>
      </c>
      <c r="H1205" s="749">
        <v>132090</v>
      </c>
      <c r="I1205" s="749">
        <v>32090</v>
      </c>
      <c r="J1205" s="749" t="s">
        <v>1489</v>
      </c>
      <c r="K1205" s="749" t="s">
        <v>1490</v>
      </c>
      <c r="L1205" s="752">
        <v>27.420000000000005</v>
      </c>
      <c r="M1205" s="752">
        <v>8</v>
      </c>
      <c r="N1205" s="753">
        <v>219.36000000000004</v>
      </c>
    </row>
    <row r="1206" spans="1:14" ht="14.45" customHeight="1" x14ac:dyDescent="0.2">
      <c r="A1206" s="747" t="s">
        <v>567</v>
      </c>
      <c r="B1206" s="748" t="s">
        <v>568</v>
      </c>
      <c r="C1206" s="749" t="s">
        <v>588</v>
      </c>
      <c r="D1206" s="750" t="s">
        <v>589</v>
      </c>
      <c r="E1206" s="751">
        <v>50113001</v>
      </c>
      <c r="F1206" s="750" t="s">
        <v>591</v>
      </c>
      <c r="G1206" s="749" t="s">
        <v>592</v>
      </c>
      <c r="H1206" s="749">
        <v>230433</v>
      </c>
      <c r="I1206" s="749">
        <v>230433</v>
      </c>
      <c r="J1206" s="749" t="s">
        <v>1491</v>
      </c>
      <c r="K1206" s="749" t="s">
        <v>1492</v>
      </c>
      <c r="L1206" s="752">
        <v>44.775999999999996</v>
      </c>
      <c r="M1206" s="752">
        <v>10</v>
      </c>
      <c r="N1206" s="753">
        <v>447.76</v>
      </c>
    </row>
    <row r="1207" spans="1:14" ht="14.45" customHeight="1" x14ac:dyDescent="0.2">
      <c r="A1207" s="747" t="s">
        <v>567</v>
      </c>
      <c r="B1207" s="748" t="s">
        <v>568</v>
      </c>
      <c r="C1207" s="749" t="s">
        <v>588</v>
      </c>
      <c r="D1207" s="750" t="s">
        <v>589</v>
      </c>
      <c r="E1207" s="751">
        <v>50113001</v>
      </c>
      <c r="F1207" s="750" t="s">
        <v>591</v>
      </c>
      <c r="G1207" s="749" t="s">
        <v>592</v>
      </c>
      <c r="H1207" s="749">
        <v>159672</v>
      </c>
      <c r="I1207" s="749">
        <v>59672</v>
      </c>
      <c r="J1207" s="749" t="s">
        <v>1494</v>
      </c>
      <c r="K1207" s="749" t="s">
        <v>1496</v>
      </c>
      <c r="L1207" s="752">
        <v>47.04999999999999</v>
      </c>
      <c r="M1207" s="752">
        <v>3</v>
      </c>
      <c r="N1207" s="753">
        <v>141.14999999999998</v>
      </c>
    </row>
    <row r="1208" spans="1:14" ht="14.45" customHeight="1" x14ac:dyDescent="0.2">
      <c r="A1208" s="747" t="s">
        <v>567</v>
      </c>
      <c r="B1208" s="748" t="s">
        <v>568</v>
      </c>
      <c r="C1208" s="749" t="s">
        <v>588</v>
      </c>
      <c r="D1208" s="750" t="s">
        <v>589</v>
      </c>
      <c r="E1208" s="751">
        <v>50113001</v>
      </c>
      <c r="F1208" s="750" t="s">
        <v>591</v>
      </c>
      <c r="G1208" s="749" t="s">
        <v>592</v>
      </c>
      <c r="H1208" s="749">
        <v>159673</v>
      </c>
      <c r="I1208" s="749">
        <v>59673</v>
      </c>
      <c r="J1208" s="749" t="s">
        <v>1494</v>
      </c>
      <c r="K1208" s="749" t="s">
        <v>1495</v>
      </c>
      <c r="L1208" s="752">
        <v>71.83</v>
      </c>
      <c r="M1208" s="752">
        <v>3</v>
      </c>
      <c r="N1208" s="753">
        <v>215.49</v>
      </c>
    </row>
    <row r="1209" spans="1:14" ht="14.45" customHeight="1" x14ac:dyDescent="0.2">
      <c r="A1209" s="747" t="s">
        <v>567</v>
      </c>
      <c r="B1209" s="748" t="s">
        <v>568</v>
      </c>
      <c r="C1209" s="749" t="s">
        <v>588</v>
      </c>
      <c r="D1209" s="750" t="s">
        <v>589</v>
      </c>
      <c r="E1209" s="751">
        <v>50113001</v>
      </c>
      <c r="F1209" s="750" t="s">
        <v>591</v>
      </c>
      <c r="G1209" s="749" t="s">
        <v>592</v>
      </c>
      <c r="H1209" s="749">
        <v>230438</v>
      </c>
      <c r="I1209" s="749">
        <v>230438</v>
      </c>
      <c r="J1209" s="749" t="s">
        <v>1494</v>
      </c>
      <c r="K1209" s="749" t="s">
        <v>1495</v>
      </c>
      <c r="L1209" s="752">
        <v>71.819999999999993</v>
      </c>
      <c r="M1209" s="752">
        <v>1</v>
      </c>
      <c r="N1209" s="753">
        <v>71.819999999999993</v>
      </c>
    </row>
    <row r="1210" spans="1:14" ht="14.45" customHeight="1" x14ac:dyDescent="0.2">
      <c r="A1210" s="747" t="s">
        <v>567</v>
      </c>
      <c r="B1210" s="748" t="s">
        <v>568</v>
      </c>
      <c r="C1210" s="749" t="s">
        <v>588</v>
      </c>
      <c r="D1210" s="750" t="s">
        <v>589</v>
      </c>
      <c r="E1210" s="751">
        <v>50113001</v>
      </c>
      <c r="F1210" s="750" t="s">
        <v>591</v>
      </c>
      <c r="G1210" s="749" t="s">
        <v>592</v>
      </c>
      <c r="H1210" s="749">
        <v>201137</v>
      </c>
      <c r="I1210" s="749">
        <v>201137</v>
      </c>
      <c r="J1210" s="749" t="s">
        <v>2059</v>
      </c>
      <c r="K1210" s="749" t="s">
        <v>2060</v>
      </c>
      <c r="L1210" s="752">
        <v>23.319999999999997</v>
      </c>
      <c r="M1210" s="752">
        <v>1</v>
      </c>
      <c r="N1210" s="753">
        <v>23.319999999999997</v>
      </c>
    </row>
    <row r="1211" spans="1:14" ht="14.45" customHeight="1" x14ac:dyDescent="0.2">
      <c r="A1211" s="747" t="s">
        <v>567</v>
      </c>
      <c r="B1211" s="748" t="s">
        <v>568</v>
      </c>
      <c r="C1211" s="749" t="s">
        <v>588</v>
      </c>
      <c r="D1211" s="750" t="s">
        <v>589</v>
      </c>
      <c r="E1211" s="751">
        <v>50113001</v>
      </c>
      <c r="F1211" s="750" t="s">
        <v>591</v>
      </c>
      <c r="G1211" s="749" t="s">
        <v>599</v>
      </c>
      <c r="H1211" s="749">
        <v>142755</v>
      </c>
      <c r="I1211" s="749">
        <v>42755</v>
      </c>
      <c r="J1211" s="749" t="s">
        <v>2061</v>
      </c>
      <c r="K1211" s="749" t="s">
        <v>2062</v>
      </c>
      <c r="L1211" s="752">
        <v>591.36999999999989</v>
      </c>
      <c r="M1211" s="752">
        <v>1</v>
      </c>
      <c r="N1211" s="753">
        <v>591.36999999999989</v>
      </c>
    </row>
    <row r="1212" spans="1:14" ht="14.45" customHeight="1" x14ac:dyDescent="0.2">
      <c r="A1212" s="747" t="s">
        <v>567</v>
      </c>
      <c r="B1212" s="748" t="s">
        <v>568</v>
      </c>
      <c r="C1212" s="749" t="s">
        <v>588</v>
      </c>
      <c r="D1212" s="750" t="s">
        <v>589</v>
      </c>
      <c r="E1212" s="751">
        <v>50113001</v>
      </c>
      <c r="F1212" s="750" t="s">
        <v>591</v>
      </c>
      <c r="G1212" s="749" t="s">
        <v>599</v>
      </c>
      <c r="H1212" s="749">
        <v>142758</v>
      </c>
      <c r="I1212" s="749">
        <v>42758</v>
      </c>
      <c r="J1212" s="749" t="s">
        <v>2063</v>
      </c>
      <c r="K1212" s="749" t="s">
        <v>2064</v>
      </c>
      <c r="L1212" s="752">
        <v>911.85000000000014</v>
      </c>
      <c r="M1212" s="752">
        <v>4</v>
      </c>
      <c r="N1212" s="753">
        <v>3647.4000000000005</v>
      </c>
    </row>
    <row r="1213" spans="1:14" ht="14.45" customHeight="1" x14ac:dyDescent="0.2">
      <c r="A1213" s="747" t="s">
        <v>567</v>
      </c>
      <c r="B1213" s="748" t="s">
        <v>568</v>
      </c>
      <c r="C1213" s="749" t="s">
        <v>588</v>
      </c>
      <c r="D1213" s="750" t="s">
        <v>589</v>
      </c>
      <c r="E1213" s="751">
        <v>50113001</v>
      </c>
      <c r="F1213" s="750" t="s">
        <v>591</v>
      </c>
      <c r="G1213" s="749" t="s">
        <v>592</v>
      </c>
      <c r="H1213" s="749">
        <v>214619</v>
      </c>
      <c r="I1213" s="749">
        <v>214619</v>
      </c>
      <c r="J1213" s="749" t="s">
        <v>2065</v>
      </c>
      <c r="K1213" s="749" t="s">
        <v>2066</v>
      </c>
      <c r="L1213" s="752">
        <v>225.04666666666665</v>
      </c>
      <c r="M1213" s="752">
        <v>3</v>
      </c>
      <c r="N1213" s="753">
        <v>675.14</v>
      </c>
    </row>
    <row r="1214" spans="1:14" ht="14.45" customHeight="1" x14ac:dyDescent="0.2">
      <c r="A1214" s="747" t="s">
        <v>567</v>
      </c>
      <c r="B1214" s="748" t="s">
        <v>568</v>
      </c>
      <c r="C1214" s="749" t="s">
        <v>588</v>
      </c>
      <c r="D1214" s="750" t="s">
        <v>589</v>
      </c>
      <c r="E1214" s="751">
        <v>50113001</v>
      </c>
      <c r="F1214" s="750" t="s">
        <v>591</v>
      </c>
      <c r="G1214" s="749" t="s">
        <v>592</v>
      </c>
      <c r="H1214" s="749">
        <v>102829</v>
      </c>
      <c r="I1214" s="749">
        <v>2829</v>
      </c>
      <c r="J1214" s="749" t="s">
        <v>2067</v>
      </c>
      <c r="K1214" s="749" t="s">
        <v>2068</v>
      </c>
      <c r="L1214" s="752">
        <v>27.030000000000008</v>
      </c>
      <c r="M1214" s="752">
        <v>4</v>
      </c>
      <c r="N1214" s="753">
        <v>108.12000000000003</v>
      </c>
    </row>
    <row r="1215" spans="1:14" ht="14.45" customHeight="1" x14ac:dyDescent="0.2">
      <c r="A1215" s="747" t="s">
        <v>567</v>
      </c>
      <c r="B1215" s="748" t="s">
        <v>568</v>
      </c>
      <c r="C1215" s="749" t="s">
        <v>588</v>
      </c>
      <c r="D1215" s="750" t="s">
        <v>589</v>
      </c>
      <c r="E1215" s="751">
        <v>50113001</v>
      </c>
      <c r="F1215" s="750" t="s">
        <v>591</v>
      </c>
      <c r="G1215" s="749" t="s">
        <v>592</v>
      </c>
      <c r="H1215" s="749">
        <v>150117</v>
      </c>
      <c r="I1215" s="749">
        <v>50117</v>
      </c>
      <c r="J1215" s="749" t="s">
        <v>1502</v>
      </c>
      <c r="K1215" s="749" t="s">
        <v>1501</v>
      </c>
      <c r="L1215" s="752">
        <v>158.37000000000006</v>
      </c>
      <c r="M1215" s="752">
        <v>1</v>
      </c>
      <c r="N1215" s="753">
        <v>158.37000000000006</v>
      </c>
    </row>
    <row r="1216" spans="1:14" ht="14.45" customHeight="1" x14ac:dyDescent="0.2">
      <c r="A1216" s="747" t="s">
        <v>567</v>
      </c>
      <c r="B1216" s="748" t="s">
        <v>568</v>
      </c>
      <c r="C1216" s="749" t="s">
        <v>588</v>
      </c>
      <c r="D1216" s="750" t="s">
        <v>589</v>
      </c>
      <c r="E1216" s="751">
        <v>50113001</v>
      </c>
      <c r="F1216" s="750" t="s">
        <v>591</v>
      </c>
      <c r="G1216" s="749" t="s">
        <v>592</v>
      </c>
      <c r="H1216" s="749">
        <v>190973</v>
      </c>
      <c r="I1216" s="749">
        <v>190973</v>
      </c>
      <c r="J1216" s="749" t="s">
        <v>1503</v>
      </c>
      <c r="K1216" s="749" t="s">
        <v>836</v>
      </c>
      <c r="L1216" s="752">
        <v>224.37</v>
      </c>
      <c r="M1216" s="752">
        <v>4</v>
      </c>
      <c r="N1216" s="753">
        <v>897.48</v>
      </c>
    </row>
    <row r="1217" spans="1:14" ht="14.45" customHeight="1" x14ac:dyDescent="0.2">
      <c r="A1217" s="747" t="s">
        <v>567</v>
      </c>
      <c r="B1217" s="748" t="s">
        <v>568</v>
      </c>
      <c r="C1217" s="749" t="s">
        <v>588</v>
      </c>
      <c r="D1217" s="750" t="s">
        <v>589</v>
      </c>
      <c r="E1217" s="751">
        <v>50113001</v>
      </c>
      <c r="F1217" s="750" t="s">
        <v>591</v>
      </c>
      <c r="G1217" s="749" t="s">
        <v>592</v>
      </c>
      <c r="H1217" s="749">
        <v>190960</v>
      </c>
      <c r="I1217" s="749">
        <v>190960</v>
      </c>
      <c r="J1217" s="749" t="s">
        <v>1504</v>
      </c>
      <c r="K1217" s="749" t="s">
        <v>737</v>
      </c>
      <c r="L1217" s="752">
        <v>365.64</v>
      </c>
      <c r="M1217" s="752">
        <v>1</v>
      </c>
      <c r="N1217" s="753">
        <v>365.64</v>
      </c>
    </row>
    <row r="1218" spans="1:14" ht="14.45" customHeight="1" x14ac:dyDescent="0.2">
      <c r="A1218" s="747" t="s">
        <v>567</v>
      </c>
      <c r="B1218" s="748" t="s">
        <v>568</v>
      </c>
      <c r="C1218" s="749" t="s">
        <v>588</v>
      </c>
      <c r="D1218" s="750" t="s">
        <v>589</v>
      </c>
      <c r="E1218" s="751">
        <v>50113001</v>
      </c>
      <c r="F1218" s="750" t="s">
        <v>591</v>
      </c>
      <c r="G1218" s="749" t="s">
        <v>592</v>
      </c>
      <c r="H1218" s="749">
        <v>190958</v>
      </c>
      <c r="I1218" s="749">
        <v>190958</v>
      </c>
      <c r="J1218" s="749" t="s">
        <v>1504</v>
      </c>
      <c r="K1218" s="749" t="s">
        <v>836</v>
      </c>
      <c r="L1218" s="752">
        <v>140.72000000000003</v>
      </c>
      <c r="M1218" s="752">
        <v>1</v>
      </c>
      <c r="N1218" s="753">
        <v>140.72000000000003</v>
      </c>
    </row>
    <row r="1219" spans="1:14" ht="14.45" customHeight="1" x14ac:dyDescent="0.2">
      <c r="A1219" s="747" t="s">
        <v>567</v>
      </c>
      <c r="B1219" s="748" t="s">
        <v>568</v>
      </c>
      <c r="C1219" s="749" t="s">
        <v>588</v>
      </c>
      <c r="D1219" s="750" t="s">
        <v>589</v>
      </c>
      <c r="E1219" s="751">
        <v>50113001</v>
      </c>
      <c r="F1219" s="750" t="s">
        <v>591</v>
      </c>
      <c r="G1219" s="749" t="s">
        <v>599</v>
      </c>
      <c r="H1219" s="749">
        <v>56972</v>
      </c>
      <c r="I1219" s="749">
        <v>56972</v>
      </c>
      <c r="J1219" s="749" t="s">
        <v>1505</v>
      </c>
      <c r="K1219" s="749" t="s">
        <v>1506</v>
      </c>
      <c r="L1219" s="752">
        <v>14.766521739130438</v>
      </c>
      <c r="M1219" s="752">
        <v>23</v>
      </c>
      <c r="N1219" s="753">
        <v>339.63000000000005</v>
      </c>
    </row>
    <row r="1220" spans="1:14" ht="14.45" customHeight="1" x14ac:dyDescent="0.2">
      <c r="A1220" s="747" t="s">
        <v>567</v>
      </c>
      <c r="B1220" s="748" t="s">
        <v>568</v>
      </c>
      <c r="C1220" s="749" t="s">
        <v>588</v>
      </c>
      <c r="D1220" s="750" t="s">
        <v>589</v>
      </c>
      <c r="E1220" s="751">
        <v>50113001</v>
      </c>
      <c r="F1220" s="750" t="s">
        <v>591</v>
      </c>
      <c r="G1220" s="749" t="s">
        <v>599</v>
      </c>
      <c r="H1220" s="749">
        <v>56976</v>
      </c>
      <c r="I1220" s="749">
        <v>56976</v>
      </c>
      <c r="J1220" s="749" t="s">
        <v>1508</v>
      </c>
      <c r="K1220" s="749" t="s">
        <v>1509</v>
      </c>
      <c r="L1220" s="752">
        <v>11.832142857142857</v>
      </c>
      <c r="M1220" s="752">
        <v>14</v>
      </c>
      <c r="N1220" s="753">
        <v>165.65</v>
      </c>
    </row>
    <row r="1221" spans="1:14" ht="14.45" customHeight="1" x14ac:dyDescent="0.2">
      <c r="A1221" s="747" t="s">
        <v>567</v>
      </c>
      <c r="B1221" s="748" t="s">
        <v>568</v>
      </c>
      <c r="C1221" s="749" t="s">
        <v>588</v>
      </c>
      <c r="D1221" s="750" t="s">
        <v>589</v>
      </c>
      <c r="E1221" s="751">
        <v>50113001</v>
      </c>
      <c r="F1221" s="750" t="s">
        <v>591</v>
      </c>
      <c r="G1221" s="749" t="s">
        <v>599</v>
      </c>
      <c r="H1221" s="749">
        <v>156981</v>
      </c>
      <c r="I1221" s="749">
        <v>56981</v>
      </c>
      <c r="J1221" s="749" t="s">
        <v>1510</v>
      </c>
      <c r="K1221" s="749" t="s">
        <v>1511</v>
      </c>
      <c r="L1221" s="752">
        <v>30.179999999999993</v>
      </c>
      <c r="M1221" s="752">
        <v>3</v>
      </c>
      <c r="N1221" s="753">
        <v>90.539999999999978</v>
      </c>
    </row>
    <row r="1222" spans="1:14" ht="14.45" customHeight="1" x14ac:dyDescent="0.2">
      <c r="A1222" s="747" t="s">
        <v>567</v>
      </c>
      <c r="B1222" s="748" t="s">
        <v>568</v>
      </c>
      <c r="C1222" s="749" t="s">
        <v>588</v>
      </c>
      <c r="D1222" s="750" t="s">
        <v>589</v>
      </c>
      <c r="E1222" s="751">
        <v>50113001</v>
      </c>
      <c r="F1222" s="750" t="s">
        <v>591</v>
      </c>
      <c r="G1222" s="749" t="s">
        <v>599</v>
      </c>
      <c r="H1222" s="749">
        <v>56983</v>
      </c>
      <c r="I1222" s="749">
        <v>56983</v>
      </c>
      <c r="J1222" s="749" t="s">
        <v>1512</v>
      </c>
      <c r="K1222" s="749" t="s">
        <v>1513</v>
      </c>
      <c r="L1222" s="752">
        <v>100.49000000000001</v>
      </c>
      <c r="M1222" s="752">
        <v>3</v>
      </c>
      <c r="N1222" s="753">
        <v>301.47000000000003</v>
      </c>
    </row>
    <row r="1223" spans="1:14" ht="14.45" customHeight="1" x14ac:dyDescent="0.2">
      <c r="A1223" s="747" t="s">
        <v>567</v>
      </c>
      <c r="B1223" s="748" t="s">
        <v>568</v>
      </c>
      <c r="C1223" s="749" t="s">
        <v>588</v>
      </c>
      <c r="D1223" s="750" t="s">
        <v>589</v>
      </c>
      <c r="E1223" s="751">
        <v>50113001</v>
      </c>
      <c r="F1223" s="750" t="s">
        <v>591</v>
      </c>
      <c r="G1223" s="749" t="s">
        <v>592</v>
      </c>
      <c r="H1223" s="749">
        <v>146444</v>
      </c>
      <c r="I1223" s="749">
        <v>46444</v>
      </c>
      <c r="J1223" s="749" t="s">
        <v>1514</v>
      </c>
      <c r="K1223" s="749" t="s">
        <v>1515</v>
      </c>
      <c r="L1223" s="752">
        <v>347.5</v>
      </c>
      <c r="M1223" s="752">
        <v>3</v>
      </c>
      <c r="N1223" s="753">
        <v>1042.5</v>
      </c>
    </row>
    <row r="1224" spans="1:14" ht="14.45" customHeight="1" x14ac:dyDescent="0.2">
      <c r="A1224" s="747" t="s">
        <v>567</v>
      </c>
      <c r="B1224" s="748" t="s">
        <v>568</v>
      </c>
      <c r="C1224" s="749" t="s">
        <v>588</v>
      </c>
      <c r="D1224" s="750" t="s">
        <v>589</v>
      </c>
      <c r="E1224" s="751">
        <v>50113001</v>
      </c>
      <c r="F1224" s="750" t="s">
        <v>591</v>
      </c>
      <c r="G1224" s="749" t="s">
        <v>592</v>
      </c>
      <c r="H1224" s="749">
        <v>154094</v>
      </c>
      <c r="I1224" s="749">
        <v>54094</v>
      </c>
      <c r="J1224" s="749" t="s">
        <v>1516</v>
      </c>
      <c r="K1224" s="749" t="s">
        <v>1517</v>
      </c>
      <c r="L1224" s="752">
        <v>111.23999999999998</v>
      </c>
      <c r="M1224" s="752">
        <v>2</v>
      </c>
      <c r="N1224" s="753">
        <v>222.47999999999996</v>
      </c>
    </row>
    <row r="1225" spans="1:14" ht="14.45" customHeight="1" x14ac:dyDescent="0.2">
      <c r="A1225" s="747" t="s">
        <v>567</v>
      </c>
      <c r="B1225" s="748" t="s">
        <v>568</v>
      </c>
      <c r="C1225" s="749" t="s">
        <v>588</v>
      </c>
      <c r="D1225" s="750" t="s">
        <v>589</v>
      </c>
      <c r="E1225" s="751">
        <v>50113001</v>
      </c>
      <c r="F1225" s="750" t="s">
        <v>591</v>
      </c>
      <c r="G1225" s="749" t="s">
        <v>599</v>
      </c>
      <c r="H1225" s="749">
        <v>138854</v>
      </c>
      <c r="I1225" s="749">
        <v>138854</v>
      </c>
      <c r="J1225" s="749" t="s">
        <v>1520</v>
      </c>
      <c r="K1225" s="749" t="s">
        <v>1521</v>
      </c>
      <c r="L1225" s="752">
        <v>422.83</v>
      </c>
      <c r="M1225" s="752">
        <v>1</v>
      </c>
      <c r="N1225" s="753">
        <v>422.83</v>
      </c>
    </row>
    <row r="1226" spans="1:14" ht="14.45" customHeight="1" x14ac:dyDescent="0.2">
      <c r="A1226" s="747" t="s">
        <v>567</v>
      </c>
      <c r="B1226" s="748" t="s">
        <v>568</v>
      </c>
      <c r="C1226" s="749" t="s">
        <v>588</v>
      </c>
      <c r="D1226" s="750" t="s">
        <v>589</v>
      </c>
      <c r="E1226" s="751">
        <v>50113001</v>
      </c>
      <c r="F1226" s="750" t="s">
        <v>591</v>
      </c>
      <c r="G1226" s="749" t="s">
        <v>599</v>
      </c>
      <c r="H1226" s="749">
        <v>174730</v>
      </c>
      <c r="I1226" s="749">
        <v>174730</v>
      </c>
      <c r="J1226" s="749" t="s">
        <v>1522</v>
      </c>
      <c r="K1226" s="749" t="s">
        <v>1523</v>
      </c>
      <c r="L1226" s="752">
        <v>1505.94</v>
      </c>
      <c r="M1226" s="752">
        <v>1</v>
      </c>
      <c r="N1226" s="753">
        <v>1505.94</v>
      </c>
    </row>
    <row r="1227" spans="1:14" ht="14.45" customHeight="1" x14ac:dyDescent="0.2">
      <c r="A1227" s="747" t="s">
        <v>567</v>
      </c>
      <c r="B1227" s="748" t="s">
        <v>568</v>
      </c>
      <c r="C1227" s="749" t="s">
        <v>588</v>
      </c>
      <c r="D1227" s="750" t="s">
        <v>589</v>
      </c>
      <c r="E1227" s="751">
        <v>50113001</v>
      </c>
      <c r="F1227" s="750" t="s">
        <v>591</v>
      </c>
      <c r="G1227" s="749" t="s">
        <v>599</v>
      </c>
      <c r="H1227" s="749">
        <v>174681</v>
      </c>
      <c r="I1227" s="749">
        <v>174681</v>
      </c>
      <c r="J1227" s="749" t="s">
        <v>1524</v>
      </c>
      <c r="K1227" s="749" t="s">
        <v>839</v>
      </c>
      <c r="L1227" s="752">
        <v>169.29000000000002</v>
      </c>
      <c r="M1227" s="752">
        <v>2</v>
      </c>
      <c r="N1227" s="753">
        <v>338.58000000000004</v>
      </c>
    </row>
    <row r="1228" spans="1:14" ht="14.45" customHeight="1" x14ac:dyDescent="0.2">
      <c r="A1228" s="747" t="s">
        <v>567</v>
      </c>
      <c r="B1228" s="748" t="s">
        <v>568</v>
      </c>
      <c r="C1228" s="749" t="s">
        <v>588</v>
      </c>
      <c r="D1228" s="750" t="s">
        <v>589</v>
      </c>
      <c r="E1228" s="751">
        <v>50113001</v>
      </c>
      <c r="F1228" s="750" t="s">
        <v>591</v>
      </c>
      <c r="G1228" s="749" t="s">
        <v>599</v>
      </c>
      <c r="H1228" s="749">
        <v>174700</v>
      </c>
      <c r="I1228" s="749">
        <v>174700</v>
      </c>
      <c r="J1228" s="749" t="s">
        <v>1525</v>
      </c>
      <c r="K1228" s="749" t="s">
        <v>1526</v>
      </c>
      <c r="L1228" s="752">
        <v>723.39</v>
      </c>
      <c r="M1228" s="752">
        <v>3</v>
      </c>
      <c r="N1228" s="753">
        <v>2170.17</v>
      </c>
    </row>
    <row r="1229" spans="1:14" ht="14.45" customHeight="1" x14ac:dyDescent="0.2">
      <c r="A1229" s="747" t="s">
        <v>567</v>
      </c>
      <c r="B1229" s="748" t="s">
        <v>568</v>
      </c>
      <c r="C1229" s="749" t="s">
        <v>588</v>
      </c>
      <c r="D1229" s="750" t="s">
        <v>589</v>
      </c>
      <c r="E1229" s="751">
        <v>50113001</v>
      </c>
      <c r="F1229" s="750" t="s">
        <v>591</v>
      </c>
      <c r="G1229" s="749" t="s">
        <v>599</v>
      </c>
      <c r="H1229" s="749">
        <v>150311</v>
      </c>
      <c r="I1229" s="749">
        <v>50311</v>
      </c>
      <c r="J1229" s="749" t="s">
        <v>1527</v>
      </c>
      <c r="K1229" s="749" t="s">
        <v>1589</v>
      </c>
      <c r="L1229" s="752">
        <v>104.06</v>
      </c>
      <c r="M1229" s="752">
        <v>1</v>
      </c>
      <c r="N1229" s="753">
        <v>104.06</v>
      </c>
    </row>
    <row r="1230" spans="1:14" ht="14.45" customHeight="1" x14ac:dyDescent="0.2">
      <c r="A1230" s="747" t="s">
        <v>567</v>
      </c>
      <c r="B1230" s="748" t="s">
        <v>568</v>
      </c>
      <c r="C1230" s="749" t="s">
        <v>588</v>
      </c>
      <c r="D1230" s="750" t="s">
        <v>589</v>
      </c>
      <c r="E1230" s="751">
        <v>50113001</v>
      </c>
      <c r="F1230" s="750" t="s">
        <v>591</v>
      </c>
      <c r="G1230" s="749" t="s">
        <v>599</v>
      </c>
      <c r="H1230" s="749">
        <v>150309</v>
      </c>
      <c r="I1230" s="749">
        <v>50309</v>
      </c>
      <c r="J1230" s="749" t="s">
        <v>1527</v>
      </c>
      <c r="K1230" s="749" t="s">
        <v>644</v>
      </c>
      <c r="L1230" s="752">
        <v>34.673999999999999</v>
      </c>
      <c r="M1230" s="752">
        <v>5</v>
      </c>
      <c r="N1230" s="753">
        <v>173.37</v>
      </c>
    </row>
    <row r="1231" spans="1:14" ht="14.45" customHeight="1" x14ac:dyDescent="0.2">
      <c r="A1231" s="747" t="s">
        <v>567</v>
      </c>
      <c r="B1231" s="748" t="s">
        <v>568</v>
      </c>
      <c r="C1231" s="749" t="s">
        <v>588</v>
      </c>
      <c r="D1231" s="750" t="s">
        <v>589</v>
      </c>
      <c r="E1231" s="751">
        <v>50113001</v>
      </c>
      <c r="F1231" s="750" t="s">
        <v>591</v>
      </c>
      <c r="G1231" s="749" t="s">
        <v>599</v>
      </c>
      <c r="H1231" s="749">
        <v>150316</v>
      </c>
      <c r="I1231" s="749">
        <v>50316</v>
      </c>
      <c r="J1231" s="749" t="s">
        <v>1528</v>
      </c>
      <c r="K1231" s="749" t="s">
        <v>610</v>
      </c>
      <c r="L1231" s="752">
        <v>69.34714285714287</v>
      </c>
      <c r="M1231" s="752">
        <v>7</v>
      </c>
      <c r="N1231" s="753">
        <v>485.43000000000012</v>
      </c>
    </row>
    <row r="1232" spans="1:14" ht="14.45" customHeight="1" x14ac:dyDescent="0.2">
      <c r="A1232" s="747" t="s">
        <v>567</v>
      </c>
      <c r="B1232" s="748" t="s">
        <v>568</v>
      </c>
      <c r="C1232" s="749" t="s">
        <v>588</v>
      </c>
      <c r="D1232" s="750" t="s">
        <v>589</v>
      </c>
      <c r="E1232" s="751">
        <v>50113001</v>
      </c>
      <c r="F1232" s="750" t="s">
        <v>591</v>
      </c>
      <c r="G1232" s="749" t="s">
        <v>599</v>
      </c>
      <c r="H1232" s="749">
        <v>150318</v>
      </c>
      <c r="I1232" s="749">
        <v>50318</v>
      </c>
      <c r="J1232" s="749" t="s">
        <v>1528</v>
      </c>
      <c r="K1232" s="749" t="s">
        <v>2069</v>
      </c>
      <c r="L1232" s="752">
        <v>209.30000000000007</v>
      </c>
      <c r="M1232" s="752">
        <v>4</v>
      </c>
      <c r="N1232" s="753">
        <v>837.20000000000027</v>
      </c>
    </row>
    <row r="1233" spans="1:14" ht="14.45" customHeight="1" x14ac:dyDescent="0.2">
      <c r="A1233" s="747" t="s">
        <v>567</v>
      </c>
      <c r="B1233" s="748" t="s">
        <v>568</v>
      </c>
      <c r="C1233" s="749" t="s">
        <v>588</v>
      </c>
      <c r="D1233" s="750" t="s">
        <v>589</v>
      </c>
      <c r="E1233" s="751">
        <v>50113001</v>
      </c>
      <c r="F1233" s="750" t="s">
        <v>591</v>
      </c>
      <c r="G1233" s="749" t="s">
        <v>592</v>
      </c>
      <c r="H1233" s="749">
        <v>148306</v>
      </c>
      <c r="I1233" s="749">
        <v>148306</v>
      </c>
      <c r="J1233" s="749" t="s">
        <v>1529</v>
      </c>
      <c r="K1233" s="749" t="s">
        <v>1456</v>
      </c>
      <c r="L1233" s="752">
        <v>106.58999999999997</v>
      </c>
      <c r="M1233" s="752">
        <v>1</v>
      </c>
      <c r="N1233" s="753">
        <v>106.58999999999997</v>
      </c>
    </row>
    <row r="1234" spans="1:14" ht="14.45" customHeight="1" x14ac:dyDescent="0.2">
      <c r="A1234" s="747" t="s">
        <v>567</v>
      </c>
      <c r="B1234" s="748" t="s">
        <v>568</v>
      </c>
      <c r="C1234" s="749" t="s">
        <v>588</v>
      </c>
      <c r="D1234" s="750" t="s">
        <v>589</v>
      </c>
      <c r="E1234" s="751">
        <v>50113001</v>
      </c>
      <c r="F1234" s="750" t="s">
        <v>591</v>
      </c>
      <c r="G1234" s="749" t="s">
        <v>592</v>
      </c>
      <c r="H1234" s="749">
        <v>113808</v>
      </c>
      <c r="I1234" s="749">
        <v>13808</v>
      </c>
      <c r="J1234" s="749" t="s">
        <v>1537</v>
      </c>
      <c r="K1234" s="749" t="s">
        <v>2070</v>
      </c>
      <c r="L1234" s="752">
        <v>600.59</v>
      </c>
      <c r="M1234" s="752">
        <v>2</v>
      </c>
      <c r="N1234" s="753">
        <v>1201.18</v>
      </c>
    </row>
    <row r="1235" spans="1:14" ht="14.45" customHeight="1" x14ac:dyDescent="0.2">
      <c r="A1235" s="747" t="s">
        <v>567</v>
      </c>
      <c r="B1235" s="748" t="s">
        <v>568</v>
      </c>
      <c r="C1235" s="749" t="s">
        <v>588</v>
      </c>
      <c r="D1235" s="750" t="s">
        <v>589</v>
      </c>
      <c r="E1235" s="751">
        <v>50113001</v>
      </c>
      <c r="F1235" s="750" t="s">
        <v>591</v>
      </c>
      <c r="G1235" s="749" t="s">
        <v>592</v>
      </c>
      <c r="H1235" s="749">
        <v>197864</v>
      </c>
      <c r="I1235" s="749">
        <v>97864</v>
      </c>
      <c r="J1235" s="749" t="s">
        <v>1537</v>
      </c>
      <c r="K1235" s="749" t="s">
        <v>1538</v>
      </c>
      <c r="L1235" s="752">
        <v>301.66199999999998</v>
      </c>
      <c r="M1235" s="752">
        <v>5</v>
      </c>
      <c r="N1235" s="753">
        <v>1508.31</v>
      </c>
    </row>
    <row r="1236" spans="1:14" ht="14.45" customHeight="1" x14ac:dyDescent="0.2">
      <c r="A1236" s="747" t="s">
        <v>567</v>
      </c>
      <c r="B1236" s="748" t="s">
        <v>568</v>
      </c>
      <c r="C1236" s="749" t="s">
        <v>588</v>
      </c>
      <c r="D1236" s="750" t="s">
        <v>589</v>
      </c>
      <c r="E1236" s="751">
        <v>50113001</v>
      </c>
      <c r="F1236" s="750" t="s">
        <v>591</v>
      </c>
      <c r="G1236" s="749" t="s">
        <v>592</v>
      </c>
      <c r="H1236" s="749">
        <v>845108</v>
      </c>
      <c r="I1236" s="749">
        <v>125595</v>
      </c>
      <c r="J1236" s="749" t="s">
        <v>2071</v>
      </c>
      <c r="K1236" s="749" t="s">
        <v>2072</v>
      </c>
      <c r="L1236" s="752">
        <v>121.96000000000002</v>
      </c>
      <c r="M1236" s="752">
        <v>1</v>
      </c>
      <c r="N1236" s="753">
        <v>121.96000000000002</v>
      </c>
    </row>
    <row r="1237" spans="1:14" ht="14.45" customHeight="1" x14ac:dyDescent="0.2">
      <c r="A1237" s="747" t="s">
        <v>567</v>
      </c>
      <c r="B1237" s="748" t="s">
        <v>568</v>
      </c>
      <c r="C1237" s="749" t="s">
        <v>588</v>
      </c>
      <c r="D1237" s="750" t="s">
        <v>589</v>
      </c>
      <c r="E1237" s="751">
        <v>50113001</v>
      </c>
      <c r="F1237" s="750" t="s">
        <v>591</v>
      </c>
      <c r="G1237" s="749" t="s">
        <v>592</v>
      </c>
      <c r="H1237" s="749">
        <v>845237</v>
      </c>
      <c r="I1237" s="749">
        <v>125589</v>
      </c>
      <c r="J1237" s="749" t="s">
        <v>2073</v>
      </c>
      <c r="K1237" s="749" t="s">
        <v>2074</v>
      </c>
      <c r="L1237" s="752">
        <v>67.583333333333329</v>
      </c>
      <c r="M1237" s="752">
        <v>3</v>
      </c>
      <c r="N1237" s="753">
        <v>202.75</v>
      </c>
    </row>
    <row r="1238" spans="1:14" ht="14.45" customHeight="1" x14ac:dyDescent="0.2">
      <c r="A1238" s="747" t="s">
        <v>567</v>
      </c>
      <c r="B1238" s="748" t="s">
        <v>568</v>
      </c>
      <c r="C1238" s="749" t="s">
        <v>588</v>
      </c>
      <c r="D1238" s="750" t="s">
        <v>589</v>
      </c>
      <c r="E1238" s="751">
        <v>50113001</v>
      </c>
      <c r="F1238" s="750" t="s">
        <v>591</v>
      </c>
      <c r="G1238" s="749" t="s">
        <v>599</v>
      </c>
      <c r="H1238" s="749">
        <v>214628</v>
      </c>
      <c r="I1238" s="749">
        <v>214628</v>
      </c>
      <c r="J1238" s="749" t="s">
        <v>1544</v>
      </c>
      <c r="K1238" s="749" t="s">
        <v>1545</v>
      </c>
      <c r="L1238" s="752">
        <v>71.799999999999983</v>
      </c>
      <c r="M1238" s="752">
        <v>2</v>
      </c>
      <c r="N1238" s="753">
        <v>143.59999999999997</v>
      </c>
    </row>
    <row r="1239" spans="1:14" ht="14.45" customHeight="1" x14ac:dyDescent="0.2">
      <c r="A1239" s="747" t="s">
        <v>567</v>
      </c>
      <c r="B1239" s="748" t="s">
        <v>568</v>
      </c>
      <c r="C1239" s="749" t="s">
        <v>588</v>
      </c>
      <c r="D1239" s="750" t="s">
        <v>589</v>
      </c>
      <c r="E1239" s="751">
        <v>50113001</v>
      </c>
      <c r="F1239" s="750" t="s">
        <v>591</v>
      </c>
      <c r="G1239" s="749" t="s">
        <v>599</v>
      </c>
      <c r="H1239" s="749">
        <v>115551</v>
      </c>
      <c r="I1239" s="749">
        <v>115551</v>
      </c>
      <c r="J1239" s="749" t="s">
        <v>1546</v>
      </c>
      <c r="K1239" s="749" t="s">
        <v>1547</v>
      </c>
      <c r="L1239" s="752">
        <v>71.084999999999994</v>
      </c>
      <c r="M1239" s="752">
        <v>2</v>
      </c>
      <c r="N1239" s="753">
        <v>142.16999999999999</v>
      </c>
    </row>
    <row r="1240" spans="1:14" ht="14.45" customHeight="1" x14ac:dyDescent="0.2">
      <c r="A1240" s="747" t="s">
        <v>567</v>
      </c>
      <c r="B1240" s="748" t="s">
        <v>568</v>
      </c>
      <c r="C1240" s="749" t="s">
        <v>588</v>
      </c>
      <c r="D1240" s="750" t="s">
        <v>589</v>
      </c>
      <c r="E1240" s="751">
        <v>50113001</v>
      </c>
      <c r="F1240" s="750" t="s">
        <v>591</v>
      </c>
      <c r="G1240" s="749" t="s">
        <v>599</v>
      </c>
      <c r="H1240" s="749">
        <v>131934</v>
      </c>
      <c r="I1240" s="749">
        <v>31934</v>
      </c>
      <c r="J1240" s="749" t="s">
        <v>1548</v>
      </c>
      <c r="K1240" s="749" t="s">
        <v>1549</v>
      </c>
      <c r="L1240" s="752">
        <v>49.779999999999994</v>
      </c>
      <c r="M1240" s="752">
        <v>1</v>
      </c>
      <c r="N1240" s="753">
        <v>49.779999999999994</v>
      </c>
    </row>
    <row r="1241" spans="1:14" ht="14.45" customHeight="1" x14ac:dyDescent="0.2">
      <c r="A1241" s="747" t="s">
        <v>567</v>
      </c>
      <c r="B1241" s="748" t="s">
        <v>568</v>
      </c>
      <c r="C1241" s="749" t="s">
        <v>588</v>
      </c>
      <c r="D1241" s="750" t="s">
        <v>589</v>
      </c>
      <c r="E1241" s="751">
        <v>50113001</v>
      </c>
      <c r="F1241" s="750" t="s">
        <v>591</v>
      </c>
      <c r="G1241" s="749" t="s">
        <v>592</v>
      </c>
      <c r="H1241" s="749">
        <v>202790</v>
      </c>
      <c r="I1241" s="749">
        <v>202790</v>
      </c>
      <c r="J1241" s="749" t="s">
        <v>1550</v>
      </c>
      <c r="K1241" s="749" t="s">
        <v>1551</v>
      </c>
      <c r="L1241" s="752">
        <v>117.1075</v>
      </c>
      <c r="M1241" s="752">
        <v>4</v>
      </c>
      <c r="N1241" s="753">
        <v>468.43</v>
      </c>
    </row>
    <row r="1242" spans="1:14" ht="14.45" customHeight="1" x14ac:dyDescent="0.2">
      <c r="A1242" s="747" t="s">
        <v>567</v>
      </c>
      <c r="B1242" s="748" t="s">
        <v>568</v>
      </c>
      <c r="C1242" s="749" t="s">
        <v>588</v>
      </c>
      <c r="D1242" s="750" t="s">
        <v>589</v>
      </c>
      <c r="E1242" s="751">
        <v>50113001</v>
      </c>
      <c r="F1242" s="750" t="s">
        <v>591</v>
      </c>
      <c r="G1242" s="749" t="s">
        <v>592</v>
      </c>
      <c r="H1242" s="749">
        <v>202789</v>
      </c>
      <c r="I1242" s="749">
        <v>202789</v>
      </c>
      <c r="J1242" s="749" t="s">
        <v>1550</v>
      </c>
      <c r="K1242" s="749" t="s">
        <v>1552</v>
      </c>
      <c r="L1242" s="752">
        <v>73.401030927835052</v>
      </c>
      <c r="M1242" s="752">
        <v>97</v>
      </c>
      <c r="N1242" s="753">
        <v>7119.9000000000005</v>
      </c>
    </row>
    <row r="1243" spans="1:14" ht="14.45" customHeight="1" x14ac:dyDescent="0.2">
      <c r="A1243" s="747" t="s">
        <v>567</v>
      </c>
      <c r="B1243" s="748" t="s">
        <v>568</v>
      </c>
      <c r="C1243" s="749" t="s">
        <v>588</v>
      </c>
      <c r="D1243" s="750" t="s">
        <v>589</v>
      </c>
      <c r="E1243" s="751">
        <v>50113001</v>
      </c>
      <c r="F1243" s="750" t="s">
        <v>591</v>
      </c>
      <c r="G1243" s="749" t="s">
        <v>592</v>
      </c>
      <c r="H1243" s="749">
        <v>130434</v>
      </c>
      <c r="I1243" s="749">
        <v>30434</v>
      </c>
      <c r="J1243" s="749" t="s">
        <v>1553</v>
      </c>
      <c r="K1243" s="749" t="s">
        <v>1554</v>
      </c>
      <c r="L1243" s="752">
        <v>156.61999999999998</v>
      </c>
      <c r="M1243" s="752">
        <v>8</v>
      </c>
      <c r="N1243" s="753">
        <v>1252.9599999999998</v>
      </c>
    </row>
    <row r="1244" spans="1:14" ht="14.45" customHeight="1" x14ac:dyDescent="0.2">
      <c r="A1244" s="747" t="s">
        <v>567</v>
      </c>
      <c r="B1244" s="748" t="s">
        <v>568</v>
      </c>
      <c r="C1244" s="749" t="s">
        <v>588</v>
      </c>
      <c r="D1244" s="750" t="s">
        <v>589</v>
      </c>
      <c r="E1244" s="751">
        <v>50113001</v>
      </c>
      <c r="F1244" s="750" t="s">
        <v>591</v>
      </c>
      <c r="G1244" s="749" t="s">
        <v>592</v>
      </c>
      <c r="H1244" s="749">
        <v>103550</v>
      </c>
      <c r="I1244" s="749">
        <v>3550</v>
      </c>
      <c r="J1244" s="749" t="s">
        <v>1553</v>
      </c>
      <c r="K1244" s="749" t="s">
        <v>1018</v>
      </c>
      <c r="L1244" s="752">
        <v>39.842500000000001</v>
      </c>
      <c r="M1244" s="752">
        <v>8</v>
      </c>
      <c r="N1244" s="753">
        <v>318.74</v>
      </c>
    </row>
    <row r="1245" spans="1:14" ht="14.45" customHeight="1" x14ac:dyDescent="0.2">
      <c r="A1245" s="747" t="s">
        <v>567</v>
      </c>
      <c r="B1245" s="748" t="s">
        <v>568</v>
      </c>
      <c r="C1245" s="749" t="s">
        <v>588</v>
      </c>
      <c r="D1245" s="750" t="s">
        <v>589</v>
      </c>
      <c r="E1245" s="751">
        <v>50113001</v>
      </c>
      <c r="F1245" s="750" t="s">
        <v>591</v>
      </c>
      <c r="G1245" s="749" t="s">
        <v>569</v>
      </c>
      <c r="H1245" s="749">
        <v>201082</v>
      </c>
      <c r="I1245" s="749">
        <v>201082</v>
      </c>
      <c r="J1245" s="749" t="s">
        <v>2075</v>
      </c>
      <c r="K1245" s="749" t="s">
        <v>2076</v>
      </c>
      <c r="L1245" s="752">
        <v>77.240000000000009</v>
      </c>
      <c r="M1245" s="752">
        <v>2</v>
      </c>
      <c r="N1245" s="753">
        <v>154.48000000000002</v>
      </c>
    </row>
    <row r="1246" spans="1:14" ht="14.45" customHeight="1" x14ac:dyDescent="0.2">
      <c r="A1246" s="747" t="s">
        <v>567</v>
      </c>
      <c r="B1246" s="748" t="s">
        <v>568</v>
      </c>
      <c r="C1246" s="749" t="s">
        <v>588</v>
      </c>
      <c r="D1246" s="750" t="s">
        <v>589</v>
      </c>
      <c r="E1246" s="751">
        <v>50113001</v>
      </c>
      <c r="F1246" s="750" t="s">
        <v>591</v>
      </c>
      <c r="G1246" s="749" t="s">
        <v>592</v>
      </c>
      <c r="H1246" s="749">
        <v>118279</v>
      </c>
      <c r="I1246" s="749">
        <v>18279</v>
      </c>
      <c r="J1246" s="749" t="s">
        <v>1558</v>
      </c>
      <c r="K1246" s="749" t="s">
        <v>709</v>
      </c>
      <c r="L1246" s="752">
        <v>1241</v>
      </c>
      <c r="M1246" s="752">
        <v>1</v>
      </c>
      <c r="N1246" s="753">
        <v>1241</v>
      </c>
    </row>
    <row r="1247" spans="1:14" ht="14.45" customHeight="1" x14ac:dyDescent="0.2">
      <c r="A1247" s="747" t="s">
        <v>567</v>
      </c>
      <c r="B1247" s="748" t="s">
        <v>568</v>
      </c>
      <c r="C1247" s="749" t="s">
        <v>588</v>
      </c>
      <c r="D1247" s="750" t="s">
        <v>589</v>
      </c>
      <c r="E1247" s="751">
        <v>50113001</v>
      </c>
      <c r="F1247" s="750" t="s">
        <v>591</v>
      </c>
      <c r="G1247" s="749" t="s">
        <v>592</v>
      </c>
      <c r="H1247" s="749">
        <v>225452</v>
      </c>
      <c r="I1247" s="749">
        <v>225452</v>
      </c>
      <c r="J1247" s="749" t="s">
        <v>1559</v>
      </c>
      <c r="K1247" s="749" t="s">
        <v>1560</v>
      </c>
      <c r="L1247" s="752">
        <v>509.68428571428569</v>
      </c>
      <c r="M1247" s="752">
        <v>7</v>
      </c>
      <c r="N1247" s="753">
        <v>3567.79</v>
      </c>
    </row>
    <row r="1248" spans="1:14" ht="14.45" customHeight="1" x14ac:dyDescent="0.2">
      <c r="A1248" s="747" t="s">
        <v>567</v>
      </c>
      <c r="B1248" s="748" t="s">
        <v>568</v>
      </c>
      <c r="C1248" s="749" t="s">
        <v>588</v>
      </c>
      <c r="D1248" s="750" t="s">
        <v>589</v>
      </c>
      <c r="E1248" s="751">
        <v>50113001</v>
      </c>
      <c r="F1248" s="750" t="s">
        <v>591</v>
      </c>
      <c r="G1248" s="749" t="s">
        <v>592</v>
      </c>
      <c r="H1248" s="749">
        <v>184325</v>
      </c>
      <c r="I1248" s="749">
        <v>84325</v>
      </c>
      <c r="J1248" s="749" t="s">
        <v>1561</v>
      </c>
      <c r="K1248" s="749" t="s">
        <v>1562</v>
      </c>
      <c r="L1248" s="752">
        <v>76.75</v>
      </c>
      <c r="M1248" s="752">
        <v>2</v>
      </c>
      <c r="N1248" s="753">
        <v>153.5</v>
      </c>
    </row>
    <row r="1249" spans="1:14" ht="14.45" customHeight="1" x14ac:dyDescent="0.2">
      <c r="A1249" s="747" t="s">
        <v>567</v>
      </c>
      <c r="B1249" s="748" t="s">
        <v>568</v>
      </c>
      <c r="C1249" s="749" t="s">
        <v>588</v>
      </c>
      <c r="D1249" s="750" t="s">
        <v>589</v>
      </c>
      <c r="E1249" s="751">
        <v>50113001</v>
      </c>
      <c r="F1249" s="750" t="s">
        <v>591</v>
      </c>
      <c r="G1249" s="749" t="s">
        <v>592</v>
      </c>
      <c r="H1249" s="749">
        <v>112023</v>
      </c>
      <c r="I1249" s="749">
        <v>12023</v>
      </c>
      <c r="J1249" s="749" t="s">
        <v>1563</v>
      </c>
      <c r="K1249" s="749" t="s">
        <v>1564</v>
      </c>
      <c r="L1249" s="752">
        <v>74.080998763141608</v>
      </c>
      <c r="M1249" s="752">
        <v>28</v>
      </c>
      <c r="N1249" s="753">
        <v>2074.2679653679652</v>
      </c>
    </row>
    <row r="1250" spans="1:14" ht="14.45" customHeight="1" x14ac:dyDescent="0.2">
      <c r="A1250" s="747" t="s">
        <v>567</v>
      </c>
      <c r="B1250" s="748" t="s">
        <v>568</v>
      </c>
      <c r="C1250" s="749" t="s">
        <v>588</v>
      </c>
      <c r="D1250" s="750" t="s">
        <v>589</v>
      </c>
      <c r="E1250" s="751">
        <v>50113001</v>
      </c>
      <c r="F1250" s="750" t="s">
        <v>591</v>
      </c>
      <c r="G1250" s="749" t="s">
        <v>592</v>
      </c>
      <c r="H1250" s="749">
        <v>100643</v>
      </c>
      <c r="I1250" s="749">
        <v>643</v>
      </c>
      <c r="J1250" s="749" t="s">
        <v>1567</v>
      </c>
      <c r="K1250" s="749" t="s">
        <v>1568</v>
      </c>
      <c r="L1250" s="752">
        <v>63.601333333333329</v>
      </c>
      <c r="M1250" s="752">
        <v>15</v>
      </c>
      <c r="N1250" s="753">
        <v>954.02</v>
      </c>
    </row>
    <row r="1251" spans="1:14" ht="14.45" customHeight="1" x14ac:dyDescent="0.2">
      <c r="A1251" s="747" t="s">
        <v>567</v>
      </c>
      <c r="B1251" s="748" t="s">
        <v>568</v>
      </c>
      <c r="C1251" s="749" t="s">
        <v>588</v>
      </c>
      <c r="D1251" s="750" t="s">
        <v>589</v>
      </c>
      <c r="E1251" s="751">
        <v>50113001</v>
      </c>
      <c r="F1251" s="750" t="s">
        <v>591</v>
      </c>
      <c r="G1251" s="749" t="s">
        <v>592</v>
      </c>
      <c r="H1251" s="749">
        <v>100641</v>
      </c>
      <c r="I1251" s="749">
        <v>641</v>
      </c>
      <c r="J1251" s="749" t="s">
        <v>2077</v>
      </c>
      <c r="K1251" s="749" t="s">
        <v>2078</v>
      </c>
      <c r="L1251" s="752">
        <v>31.240000000000006</v>
      </c>
      <c r="M1251" s="752">
        <v>3</v>
      </c>
      <c r="N1251" s="753">
        <v>93.720000000000013</v>
      </c>
    </row>
    <row r="1252" spans="1:14" ht="14.45" customHeight="1" x14ac:dyDescent="0.2">
      <c r="A1252" s="747" t="s">
        <v>567</v>
      </c>
      <c r="B1252" s="748" t="s">
        <v>568</v>
      </c>
      <c r="C1252" s="749" t="s">
        <v>588</v>
      </c>
      <c r="D1252" s="750" t="s">
        <v>589</v>
      </c>
      <c r="E1252" s="751">
        <v>50113001</v>
      </c>
      <c r="F1252" s="750" t="s">
        <v>591</v>
      </c>
      <c r="G1252" s="749" t="s">
        <v>592</v>
      </c>
      <c r="H1252" s="749">
        <v>840464</v>
      </c>
      <c r="I1252" s="749">
        <v>0</v>
      </c>
      <c r="J1252" s="749" t="s">
        <v>1570</v>
      </c>
      <c r="K1252" s="749" t="s">
        <v>1571</v>
      </c>
      <c r="L1252" s="752">
        <v>45.432500000000005</v>
      </c>
      <c r="M1252" s="752">
        <v>8</v>
      </c>
      <c r="N1252" s="753">
        <v>363.46000000000004</v>
      </c>
    </row>
    <row r="1253" spans="1:14" ht="14.45" customHeight="1" x14ac:dyDescent="0.2">
      <c r="A1253" s="747" t="s">
        <v>567</v>
      </c>
      <c r="B1253" s="748" t="s">
        <v>568</v>
      </c>
      <c r="C1253" s="749" t="s">
        <v>588</v>
      </c>
      <c r="D1253" s="750" t="s">
        <v>589</v>
      </c>
      <c r="E1253" s="751">
        <v>50113001</v>
      </c>
      <c r="F1253" s="750" t="s">
        <v>591</v>
      </c>
      <c r="G1253" s="749" t="s">
        <v>592</v>
      </c>
      <c r="H1253" s="749">
        <v>148673</v>
      </c>
      <c r="I1253" s="749">
        <v>148673</v>
      </c>
      <c r="J1253" s="749" t="s">
        <v>1575</v>
      </c>
      <c r="K1253" s="749" t="s">
        <v>1266</v>
      </c>
      <c r="L1253" s="752">
        <v>147.60000000000002</v>
      </c>
      <c r="M1253" s="752">
        <v>1</v>
      </c>
      <c r="N1253" s="753">
        <v>147.60000000000002</v>
      </c>
    </row>
    <row r="1254" spans="1:14" ht="14.45" customHeight="1" x14ac:dyDescent="0.2">
      <c r="A1254" s="747" t="s">
        <v>567</v>
      </c>
      <c r="B1254" s="748" t="s">
        <v>568</v>
      </c>
      <c r="C1254" s="749" t="s">
        <v>588</v>
      </c>
      <c r="D1254" s="750" t="s">
        <v>589</v>
      </c>
      <c r="E1254" s="751">
        <v>50113001</v>
      </c>
      <c r="F1254" s="750" t="s">
        <v>591</v>
      </c>
      <c r="G1254" s="749" t="s">
        <v>592</v>
      </c>
      <c r="H1254" s="749">
        <v>148675</v>
      </c>
      <c r="I1254" s="749">
        <v>148675</v>
      </c>
      <c r="J1254" s="749" t="s">
        <v>1575</v>
      </c>
      <c r="K1254" s="749" t="s">
        <v>2079</v>
      </c>
      <c r="L1254" s="752">
        <v>243.79000000000002</v>
      </c>
      <c r="M1254" s="752">
        <v>1</v>
      </c>
      <c r="N1254" s="753">
        <v>243.79000000000002</v>
      </c>
    </row>
    <row r="1255" spans="1:14" ht="14.45" customHeight="1" x14ac:dyDescent="0.2">
      <c r="A1255" s="747" t="s">
        <v>567</v>
      </c>
      <c r="B1255" s="748" t="s">
        <v>568</v>
      </c>
      <c r="C1255" s="749" t="s">
        <v>588</v>
      </c>
      <c r="D1255" s="750" t="s">
        <v>589</v>
      </c>
      <c r="E1255" s="751">
        <v>50113001</v>
      </c>
      <c r="F1255" s="750" t="s">
        <v>591</v>
      </c>
      <c r="G1255" s="749" t="s">
        <v>592</v>
      </c>
      <c r="H1255" s="749">
        <v>181425</v>
      </c>
      <c r="I1255" s="749">
        <v>81425</v>
      </c>
      <c r="J1255" s="749" t="s">
        <v>1576</v>
      </c>
      <c r="K1255" s="749" t="s">
        <v>1577</v>
      </c>
      <c r="L1255" s="752">
        <v>116.61000000000003</v>
      </c>
      <c r="M1255" s="752">
        <v>1</v>
      </c>
      <c r="N1255" s="753">
        <v>116.61000000000003</v>
      </c>
    </row>
    <row r="1256" spans="1:14" ht="14.45" customHeight="1" x14ac:dyDescent="0.2">
      <c r="A1256" s="747" t="s">
        <v>567</v>
      </c>
      <c r="B1256" s="748" t="s">
        <v>568</v>
      </c>
      <c r="C1256" s="749" t="s">
        <v>588</v>
      </c>
      <c r="D1256" s="750" t="s">
        <v>589</v>
      </c>
      <c r="E1256" s="751">
        <v>50113001</v>
      </c>
      <c r="F1256" s="750" t="s">
        <v>591</v>
      </c>
      <c r="G1256" s="749" t="s">
        <v>592</v>
      </c>
      <c r="H1256" s="749">
        <v>158893</v>
      </c>
      <c r="I1256" s="749">
        <v>58893</v>
      </c>
      <c r="J1256" s="749" t="s">
        <v>1578</v>
      </c>
      <c r="K1256" s="749" t="s">
        <v>1579</v>
      </c>
      <c r="L1256" s="752">
        <v>151.28100000000001</v>
      </c>
      <c r="M1256" s="752">
        <v>10</v>
      </c>
      <c r="N1256" s="753">
        <v>1512.8100000000002</v>
      </c>
    </row>
    <row r="1257" spans="1:14" ht="14.45" customHeight="1" x14ac:dyDescent="0.2">
      <c r="A1257" s="747" t="s">
        <v>567</v>
      </c>
      <c r="B1257" s="748" t="s">
        <v>568</v>
      </c>
      <c r="C1257" s="749" t="s">
        <v>588</v>
      </c>
      <c r="D1257" s="750" t="s">
        <v>589</v>
      </c>
      <c r="E1257" s="751">
        <v>50113001</v>
      </c>
      <c r="F1257" s="750" t="s">
        <v>591</v>
      </c>
      <c r="G1257" s="749" t="s">
        <v>592</v>
      </c>
      <c r="H1257" s="749">
        <v>847729</v>
      </c>
      <c r="I1257" s="749">
        <v>500718</v>
      </c>
      <c r="J1257" s="749" t="s">
        <v>1580</v>
      </c>
      <c r="K1257" s="749" t="s">
        <v>644</v>
      </c>
      <c r="L1257" s="752">
        <v>1593.23</v>
      </c>
      <c r="M1257" s="752">
        <v>2</v>
      </c>
      <c r="N1257" s="753">
        <v>3186.46</v>
      </c>
    </row>
    <row r="1258" spans="1:14" ht="14.45" customHeight="1" x14ac:dyDescent="0.2">
      <c r="A1258" s="747" t="s">
        <v>567</v>
      </c>
      <c r="B1258" s="748" t="s">
        <v>568</v>
      </c>
      <c r="C1258" s="749" t="s">
        <v>588</v>
      </c>
      <c r="D1258" s="750" t="s">
        <v>589</v>
      </c>
      <c r="E1258" s="751">
        <v>50113001</v>
      </c>
      <c r="F1258" s="750" t="s">
        <v>591</v>
      </c>
      <c r="G1258" s="749" t="s">
        <v>592</v>
      </c>
      <c r="H1258" s="749">
        <v>168899</v>
      </c>
      <c r="I1258" s="749">
        <v>168899</v>
      </c>
      <c r="J1258" s="749" t="s">
        <v>1581</v>
      </c>
      <c r="K1258" s="749" t="s">
        <v>2080</v>
      </c>
      <c r="L1258" s="752">
        <v>5232.29</v>
      </c>
      <c r="M1258" s="752">
        <v>1</v>
      </c>
      <c r="N1258" s="753">
        <v>5232.29</v>
      </c>
    </row>
    <row r="1259" spans="1:14" ht="14.45" customHeight="1" x14ac:dyDescent="0.2">
      <c r="A1259" s="747" t="s">
        <v>567</v>
      </c>
      <c r="B1259" s="748" t="s">
        <v>568</v>
      </c>
      <c r="C1259" s="749" t="s">
        <v>588</v>
      </c>
      <c r="D1259" s="750" t="s">
        <v>589</v>
      </c>
      <c r="E1259" s="751">
        <v>50113001</v>
      </c>
      <c r="F1259" s="750" t="s">
        <v>591</v>
      </c>
      <c r="G1259" s="749" t="s">
        <v>592</v>
      </c>
      <c r="H1259" s="749">
        <v>168897</v>
      </c>
      <c r="I1259" s="749">
        <v>168897</v>
      </c>
      <c r="J1259" s="749" t="s">
        <v>1581</v>
      </c>
      <c r="K1259" s="749" t="s">
        <v>1582</v>
      </c>
      <c r="L1259" s="752">
        <v>1493.085</v>
      </c>
      <c r="M1259" s="752">
        <v>2</v>
      </c>
      <c r="N1259" s="753">
        <v>2986.17</v>
      </c>
    </row>
    <row r="1260" spans="1:14" ht="14.45" customHeight="1" x14ac:dyDescent="0.2">
      <c r="A1260" s="747" t="s">
        <v>567</v>
      </c>
      <c r="B1260" s="748" t="s">
        <v>568</v>
      </c>
      <c r="C1260" s="749" t="s">
        <v>588</v>
      </c>
      <c r="D1260" s="750" t="s">
        <v>589</v>
      </c>
      <c r="E1260" s="751">
        <v>50113001</v>
      </c>
      <c r="F1260" s="750" t="s">
        <v>591</v>
      </c>
      <c r="G1260" s="749" t="s">
        <v>592</v>
      </c>
      <c r="H1260" s="749">
        <v>168903</v>
      </c>
      <c r="I1260" s="749">
        <v>168903</v>
      </c>
      <c r="J1260" s="749" t="s">
        <v>2081</v>
      </c>
      <c r="K1260" s="749" t="s">
        <v>1155</v>
      </c>
      <c r="L1260" s="752">
        <v>1505.64</v>
      </c>
      <c r="M1260" s="752">
        <v>1</v>
      </c>
      <c r="N1260" s="753">
        <v>1505.64</v>
      </c>
    </row>
    <row r="1261" spans="1:14" ht="14.45" customHeight="1" x14ac:dyDescent="0.2">
      <c r="A1261" s="747" t="s">
        <v>567</v>
      </c>
      <c r="B1261" s="748" t="s">
        <v>568</v>
      </c>
      <c r="C1261" s="749" t="s">
        <v>588</v>
      </c>
      <c r="D1261" s="750" t="s">
        <v>589</v>
      </c>
      <c r="E1261" s="751">
        <v>50113001</v>
      </c>
      <c r="F1261" s="750" t="s">
        <v>591</v>
      </c>
      <c r="G1261" s="749" t="s">
        <v>592</v>
      </c>
      <c r="H1261" s="749">
        <v>200901</v>
      </c>
      <c r="I1261" s="749">
        <v>200901</v>
      </c>
      <c r="J1261" s="749" t="s">
        <v>2082</v>
      </c>
      <c r="K1261" s="749" t="s">
        <v>2083</v>
      </c>
      <c r="L1261" s="752">
        <v>128.97999999999999</v>
      </c>
      <c r="M1261" s="752">
        <v>8</v>
      </c>
      <c r="N1261" s="753">
        <v>1031.8399999999999</v>
      </c>
    </row>
    <row r="1262" spans="1:14" ht="14.45" customHeight="1" x14ac:dyDescent="0.2">
      <c r="A1262" s="747" t="s">
        <v>567</v>
      </c>
      <c r="B1262" s="748" t="s">
        <v>568</v>
      </c>
      <c r="C1262" s="749" t="s">
        <v>588</v>
      </c>
      <c r="D1262" s="750" t="s">
        <v>589</v>
      </c>
      <c r="E1262" s="751">
        <v>50113001</v>
      </c>
      <c r="F1262" s="750" t="s">
        <v>591</v>
      </c>
      <c r="G1262" s="749" t="s">
        <v>592</v>
      </c>
      <c r="H1262" s="749">
        <v>201608</v>
      </c>
      <c r="I1262" s="749">
        <v>201608</v>
      </c>
      <c r="J1262" s="749" t="s">
        <v>1583</v>
      </c>
      <c r="K1262" s="749" t="s">
        <v>837</v>
      </c>
      <c r="L1262" s="752">
        <v>36.035106382978718</v>
      </c>
      <c r="M1262" s="752">
        <v>47</v>
      </c>
      <c r="N1262" s="753">
        <v>1693.6499999999999</v>
      </c>
    </row>
    <row r="1263" spans="1:14" ht="14.45" customHeight="1" x14ac:dyDescent="0.2">
      <c r="A1263" s="747" t="s">
        <v>567</v>
      </c>
      <c r="B1263" s="748" t="s">
        <v>568</v>
      </c>
      <c r="C1263" s="749" t="s">
        <v>588</v>
      </c>
      <c r="D1263" s="750" t="s">
        <v>589</v>
      </c>
      <c r="E1263" s="751">
        <v>50113001</v>
      </c>
      <c r="F1263" s="750" t="s">
        <v>591</v>
      </c>
      <c r="G1263" s="749" t="s">
        <v>592</v>
      </c>
      <c r="H1263" s="749">
        <v>117926</v>
      </c>
      <c r="I1263" s="749">
        <v>201609</v>
      </c>
      <c r="J1263" s="749" t="s">
        <v>1583</v>
      </c>
      <c r="K1263" s="749" t="s">
        <v>1584</v>
      </c>
      <c r="L1263" s="752">
        <v>41.153999999999996</v>
      </c>
      <c r="M1263" s="752">
        <v>30</v>
      </c>
      <c r="N1263" s="753">
        <v>1234.6199999999999</v>
      </c>
    </row>
    <row r="1264" spans="1:14" ht="14.45" customHeight="1" x14ac:dyDescent="0.2">
      <c r="A1264" s="747" t="s">
        <v>567</v>
      </c>
      <c r="B1264" s="748" t="s">
        <v>568</v>
      </c>
      <c r="C1264" s="749" t="s">
        <v>588</v>
      </c>
      <c r="D1264" s="750" t="s">
        <v>589</v>
      </c>
      <c r="E1264" s="751">
        <v>50113001</v>
      </c>
      <c r="F1264" s="750" t="s">
        <v>591</v>
      </c>
      <c r="G1264" s="749" t="s">
        <v>599</v>
      </c>
      <c r="H1264" s="749">
        <v>105496</v>
      </c>
      <c r="I1264" s="749">
        <v>5496</v>
      </c>
      <c r="J1264" s="749" t="s">
        <v>1587</v>
      </c>
      <c r="K1264" s="749" t="s">
        <v>2084</v>
      </c>
      <c r="L1264" s="752">
        <v>75.024000000000015</v>
      </c>
      <c r="M1264" s="752">
        <v>5</v>
      </c>
      <c r="N1264" s="753">
        <v>375.12000000000006</v>
      </c>
    </row>
    <row r="1265" spans="1:14" ht="14.45" customHeight="1" x14ac:dyDescent="0.2">
      <c r="A1265" s="747" t="s">
        <v>567</v>
      </c>
      <c r="B1265" s="748" t="s">
        <v>568</v>
      </c>
      <c r="C1265" s="749" t="s">
        <v>588</v>
      </c>
      <c r="D1265" s="750" t="s">
        <v>589</v>
      </c>
      <c r="E1265" s="751">
        <v>50113001</v>
      </c>
      <c r="F1265" s="750" t="s">
        <v>591</v>
      </c>
      <c r="G1265" s="749" t="s">
        <v>599</v>
      </c>
      <c r="H1265" s="749">
        <v>166029</v>
      </c>
      <c r="I1265" s="749">
        <v>66029</v>
      </c>
      <c r="J1265" s="749" t="s">
        <v>1587</v>
      </c>
      <c r="K1265" s="749" t="s">
        <v>1588</v>
      </c>
      <c r="L1265" s="752">
        <v>28.500000000000007</v>
      </c>
      <c r="M1265" s="752">
        <v>2</v>
      </c>
      <c r="N1265" s="753">
        <v>57.000000000000014</v>
      </c>
    </row>
    <row r="1266" spans="1:14" ht="14.45" customHeight="1" x14ac:dyDescent="0.2">
      <c r="A1266" s="747" t="s">
        <v>567</v>
      </c>
      <c r="B1266" s="748" t="s">
        <v>568</v>
      </c>
      <c r="C1266" s="749" t="s">
        <v>588</v>
      </c>
      <c r="D1266" s="750" t="s">
        <v>589</v>
      </c>
      <c r="E1266" s="751">
        <v>50113001</v>
      </c>
      <c r="F1266" s="750" t="s">
        <v>591</v>
      </c>
      <c r="G1266" s="749" t="s">
        <v>599</v>
      </c>
      <c r="H1266" s="749">
        <v>166030</v>
      </c>
      <c r="I1266" s="749">
        <v>66030</v>
      </c>
      <c r="J1266" s="749" t="s">
        <v>1587</v>
      </c>
      <c r="K1266" s="749" t="s">
        <v>1590</v>
      </c>
      <c r="L1266" s="752">
        <v>29.85</v>
      </c>
      <c r="M1266" s="752">
        <v>1</v>
      </c>
      <c r="N1266" s="753">
        <v>29.85</v>
      </c>
    </row>
    <row r="1267" spans="1:14" ht="14.45" customHeight="1" x14ac:dyDescent="0.2">
      <c r="A1267" s="747" t="s">
        <v>567</v>
      </c>
      <c r="B1267" s="748" t="s">
        <v>568</v>
      </c>
      <c r="C1267" s="749" t="s">
        <v>588</v>
      </c>
      <c r="D1267" s="750" t="s">
        <v>589</v>
      </c>
      <c r="E1267" s="751">
        <v>50113001</v>
      </c>
      <c r="F1267" s="750" t="s">
        <v>591</v>
      </c>
      <c r="G1267" s="749" t="s">
        <v>599</v>
      </c>
      <c r="H1267" s="749">
        <v>153950</v>
      </c>
      <c r="I1267" s="749">
        <v>53950</v>
      </c>
      <c r="J1267" s="749" t="s">
        <v>1591</v>
      </c>
      <c r="K1267" s="749" t="s">
        <v>1592</v>
      </c>
      <c r="L1267" s="752">
        <v>91.504285714285714</v>
      </c>
      <c r="M1267" s="752">
        <v>7</v>
      </c>
      <c r="N1267" s="753">
        <v>640.53</v>
      </c>
    </row>
    <row r="1268" spans="1:14" ht="14.45" customHeight="1" x14ac:dyDescent="0.2">
      <c r="A1268" s="747" t="s">
        <v>567</v>
      </c>
      <c r="B1268" s="748" t="s">
        <v>568</v>
      </c>
      <c r="C1268" s="749" t="s">
        <v>588</v>
      </c>
      <c r="D1268" s="750" t="s">
        <v>589</v>
      </c>
      <c r="E1268" s="751">
        <v>50113001</v>
      </c>
      <c r="F1268" s="750" t="s">
        <v>591</v>
      </c>
      <c r="G1268" s="749" t="s">
        <v>599</v>
      </c>
      <c r="H1268" s="749">
        <v>233366</v>
      </c>
      <c r="I1268" s="749">
        <v>233366</v>
      </c>
      <c r="J1268" s="749" t="s">
        <v>1593</v>
      </c>
      <c r="K1268" s="749" t="s">
        <v>1595</v>
      </c>
      <c r="L1268" s="752">
        <v>45.702727272727273</v>
      </c>
      <c r="M1268" s="752">
        <v>11</v>
      </c>
      <c r="N1268" s="753">
        <v>502.73</v>
      </c>
    </row>
    <row r="1269" spans="1:14" ht="14.45" customHeight="1" x14ac:dyDescent="0.2">
      <c r="A1269" s="747" t="s">
        <v>567</v>
      </c>
      <c r="B1269" s="748" t="s">
        <v>568</v>
      </c>
      <c r="C1269" s="749" t="s">
        <v>588</v>
      </c>
      <c r="D1269" s="750" t="s">
        <v>589</v>
      </c>
      <c r="E1269" s="751">
        <v>50113001</v>
      </c>
      <c r="F1269" s="750" t="s">
        <v>591</v>
      </c>
      <c r="G1269" s="749" t="s">
        <v>599</v>
      </c>
      <c r="H1269" s="749">
        <v>233360</v>
      </c>
      <c r="I1269" s="749">
        <v>233360</v>
      </c>
      <c r="J1269" s="749" t="s">
        <v>1593</v>
      </c>
      <c r="K1269" s="749" t="s">
        <v>1594</v>
      </c>
      <c r="L1269" s="752">
        <v>22.116666666666664</v>
      </c>
      <c r="M1269" s="752">
        <v>6</v>
      </c>
      <c r="N1269" s="753">
        <v>132.69999999999999</v>
      </c>
    </row>
    <row r="1270" spans="1:14" ht="14.45" customHeight="1" x14ac:dyDescent="0.2">
      <c r="A1270" s="747" t="s">
        <v>567</v>
      </c>
      <c r="B1270" s="748" t="s">
        <v>568</v>
      </c>
      <c r="C1270" s="749" t="s">
        <v>588</v>
      </c>
      <c r="D1270" s="750" t="s">
        <v>589</v>
      </c>
      <c r="E1270" s="751">
        <v>50113001</v>
      </c>
      <c r="F1270" s="750" t="s">
        <v>591</v>
      </c>
      <c r="G1270" s="749" t="s">
        <v>569</v>
      </c>
      <c r="H1270" s="749">
        <v>989453</v>
      </c>
      <c r="I1270" s="749">
        <v>146899</v>
      </c>
      <c r="J1270" s="749" t="s">
        <v>1593</v>
      </c>
      <c r="K1270" s="749" t="s">
        <v>1595</v>
      </c>
      <c r="L1270" s="752">
        <v>45.881818181818176</v>
      </c>
      <c r="M1270" s="752">
        <v>11</v>
      </c>
      <c r="N1270" s="753">
        <v>504.69999999999993</v>
      </c>
    </row>
    <row r="1271" spans="1:14" ht="14.45" customHeight="1" x14ac:dyDescent="0.2">
      <c r="A1271" s="747" t="s">
        <v>567</v>
      </c>
      <c r="B1271" s="748" t="s">
        <v>568</v>
      </c>
      <c r="C1271" s="749" t="s">
        <v>588</v>
      </c>
      <c r="D1271" s="750" t="s">
        <v>589</v>
      </c>
      <c r="E1271" s="751">
        <v>50113001</v>
      </c>
      <c r="F1271" s="750" t="s">
        <v>591</v>
      </c>
      <c r="G1271" s="749" t="s">
        <v>592</v>
      </c>
      <c r="H1271" s="749">
        <v>113703</v>
      </c>
      <c r="I1271" s="749">
        <v>13703</v>
      </c>
      <c r="J1271" s="749" t="s">
        <v>2085</v>
      </c>
      <c r="K1271" s="749" t="s">
        <v>2086</v>
      </c>
      <c r="L1271" s="752">
        <v>174.38</v>
      </c>
      <c r="M1271" s="752">
        <v>1</v>
      </c>
      <c r="N1271" s="753">
        <v>174.38</v>
      </c>
    </row>
    <row r="1272" spans="1:14" ht="14.45" customHeight="1" x14ac:dyDescent="0.2">
      <c r="A1272" s="747" t="s">
        <v>567</v>
      </c>
      <c r="B1272" s="748" t="s">
        <v>568</v>
      </c>
      <c r="C1272" s="749" t="s">
        <v>588</v>
      </c>
      <c r="D1272" s="750" t="s">
        <v>589</v>
      </c>
      <c r="E1272" s="751">
        <v>50113001</v>
      </c>
      <c r="F1272" s="750" t="s">
        <v>591</v>
      </c>
      <c r="G1272" s="749" t="s">
        <v>592</v>
      </c>
      <c r="H1272" s="749">
        <v>113705</v>
      </c>
      <c r="I1272" s="749">
        <v>13705</v>
      </c>
      <c r="J1272" s="749" t="s">
        <v>1596</v>
      </c>
      <c r="K1272" s="749" t="s">
        <v>1597</v>
      </c>
      <c r="L1272" s="752">
        <v>760.56</v>
      </c>
      <c r="M1272" s="752">
        <v>1</v>
      </c>
      <c r="N1272" s="753">
        <v>760.56</v>
      </c>
    </row>
    <row r="1273" spans="1:14" ht="14.45" customHeight="1" x14ac:dyDescent="0.2">
      <c r="A1273" s="747" t="s">
        <v>567</v>
      </c>
      <c r="B1273" s="748" t="s">
        <v>568</v>
      </c>
      <c r="C1273" s="749" t="s">
        <v>588</v>
      </c>
      <c r="D1273" s="750" t="s">
        <v>589</v>
      </c>
      <c r="E1273" s="751">
        <v>50113001</v>
      </c>
      <c r="F1273" s="750" t="s">
        <v>591</v>
      </c>
      <c r="G1273" s="749" t="s">
        <v>599</v>
      </c>
      <c r="H1273" s="749">
        <v>149483</v>
      </c>
      <c r="I1273" s="749">
        <v>149483</v>
      </c>
      <c r="J1273" s="749" t="s">
        <v>1600</v>
      </c>
      <c r="K1273" s="749" t="s">
        <v>1601</v>
      </c>
      <c r="L1273" s="752">
        <v>138.44000000000003</v>
      </c>
      <c r="M1273" s="752">
        <v>2</v>
      </c>
      <c r="N1273" s="753">
        <v>276.88000000000005</v>
      </c>
    </row>
    <row r="1274" spans="1:14" ht="14.45" customHeight="1" x14ac:dyDescent="0.2">
      <c r="A1274" s="747" t="s">
        <v>567</v>
      </c>
      <c r="B1274" s="748" t="s">
        <v>568</v>
      </c>
      <c r="C1274" s="749" t="s">
        <v>588</v>
      </c>
      <c r="D1274" s="750" t="s">
        <v>589</v>
      </c>
      <c r="E1274" s="751">
        <v>50113001</v>
      </c>
      <c r="F1274" s="750" t="s">
        <v>591</v>
      </c>
      <c r="G1274" s="749" t="s">
        <v>599</v>
      </c>
      <c r="H1274" s="749">
        <v>849578</v>
      </c>
      <c r="I1274" s="749">
        <v>149480</v>
      </c>
      <c r="J1274" s="749" t="s">
        <v>1600</v>
      </c>
      <c r="K1274" s="749" t="s">
        <v>1602</v>
      </c>
      <c r="L1274" s="752">
        <v>67.48</v>
      </c>
      <c r="M1274" s="752">
        <v>13</v>
      </c>
      <c r="N1274" s="753">
        <v>877.24</v>
      </c>
    </row>
    <row r="1275" spans="1:14" ht="14.45" customHeight="1" x14ac:dyDescent="0.2">
      <c r="A1275" s="747" t="s">
        <v>567</v>
      </c>
      <c r="B1275" s="748" t="s">
        <v>568</v>
      </c>
      <c r="C1275" s="749" t="s">
        <v>588</v>
      </c>
      <c r="D1275" s="750" t="s">
        <v>589</v>
      </c>
      <c r="E1275" s="751">
        <v>50113002</v>
      </c>
      <c r="F1275" s="750" t="s">
        <v>1603</v>
      </c>
      <c r="G1275" s="749" t="s">
        <v>592</v>
      </c>
      <c r="H1275" s="749">
        <v>397302</v>
      </c>
      <c r="I1275" s="749">
        <v>3290</v>
      </c>
      <c r="J1275" s="749" t="s">
        <v>1606</v>
      </c>
      <c r="K1275" s="749" t="s">
        <v>1607</v>
      </c>
      <c r="L1275" s="752">
        <v>1322.7299999999998</v>
      </c>
      <c r="M1275" s="752">
        <v>13</v>
      </c>
      <c r="N1275" s="753">
        <v>17195.489999999998</v>
      </c>
    </row>
    <row r="1276" spans="1:14" ht="14.45" customHeight="1" x14ac:dyDescent="0.2">
      <c r="A1276" s="747" t="s">
        <v>567</v>
      </c>
      <c r="B1276" s="748" t="s">
        <v>568</v>
      </c>
      <c r="C1276" s="749" t="s">
        <v>588</v>
      </c>
      <c r="D1276" s="750" t="s">
        <v>589</v>
      </c>
      <c r="E1276" s="751">
        <v>50113006</v>
      </c>
      <c r="F1276" s="750" t="s">
        <v>1609</v>
      </c>
      <c r="G1276" s="749" t="s">
        <v>592</v>
      </c>
      <c r="H1276" s="749">
        <v>217108</v>
      </c>
      <c r="I1276" s="749">
        <v>217108</v>
      </c>
      <c r="J1276" s="749" t="s">
        <v>1610</v>
      </c>
      <c r="K1276" s="749" t="s">
        <v>1611</v>
      </c>
      <c r="L1276" s="752">
        <v>158.45931034482757</v>
      </c>
      <c r="M1276" s="752">
        <v>29</v>
      </c>
      <c r="N1276" s="753">
        <v>4595.32</v>
      </c>
    </row>
    <row r="1277" spans="1:14" ht="14.45" customHeight="1" x14ac:dyDescent="0.2">
      <c r="A1277" s="747" t="s">
        <v>567</v>
      </c>
      <c r="B1277" s="748" t="s">
        <v>568</v>
      </c>
      <c r="C1277" s="749" t="s">
        <v>588</v>
      </c>
      <c r="D1277" s="750" t="s">
        <v>589</v>
      </c>
      <c r="E1277" s="751">
        <v>50113006</v>
      </c>
      <c r="F1277" s="750" t="s">
        <v>1609</v>
      </c>
      <c r="G1277" s="749" t="s">
        <v>599</v>
      </c>
      <c r="H1277" s="749">
        <v>217109</v>
      </c>
      <c r="I1277" s="749">
        <v>217109</v>
      </c>
      <c r="J1277" s="749" t="s">
        <v>1612</v>
      </c>
      <c r="K1277" s="749" t="s">
        <v>1611</v>
      </c>
      <c r="L1277" s="752">
        <v>159.42604166666666</v>
      </c>
      <c r="M1277" s="752">
        <v>48</v>
      </c>
      <c r="N1277" s="753">
        <v>7652.45</v>
      </c>
    </row>
    <row r="1278" spans="1:14" ht="14.45" customHeight="1" x14ac:dyDescent="0.2">
      <c r="A1278" s="747" t="s">
        <v>567</v>
      </c>
      <c r="B1278" s="748" t="s">
        <v>568</v>
      </c>
      <c r="C1278" s="749" t="s">
        <v>588</v>
      </c>
      <c r="D1278" s="750" t="s">
        <v>589</v>
      </c>
      <c r="E1278" s="751">
        <v>50113006</v>
      </c>
      <c r="F1278" s="750" t="s">
        <v>1609</v>
      </c>
      <c r="G1278" s="749" t="s">
        <v>599</v>
      </c>
      <c r="H1278" s="749">
        <v>217110</v>
      </c>
      <c r="I1278" s="749">
        <v>217110</v>
      </c>
      <c r="J1278" s="749" t="s">
        <v>1613</v>
      </c>
      <c r="K1278" s="749" t="s">
        <v>1611</v>
      </c>
      <c r="L1278" s="752">
        <v>159.67861111111102</v>
      </c>
      <c r="M1278" s="752">
        <v>36</v>
      </c>
      <c r="N1278" s="753">
        <v>5748.4299999999967</v>
      </c>
    </row>
    <row r="1279" spans="1:14" ht="14.45" customHeight="1" x14ac:dyDescent="0.2">
      <c r="A1279" s="747" t="s">
        <v>567</v>
      </c>
      <c r="B1279" s="748" t="s">
        <v>568</v>
      </c>
      <c r="C1279" s="749" t="s">
        <v>588</v>
      </c>
      <c r="D1279" s="750" t="s">
        <v>589</v>
      </c>
      <c r="E1279" s="751">
        <v>50113006</v>
      </c>
      <c r="F1279" s="750" t="s">
        <v>1609</v>
      </c>
      <c r="G1279" s="749" t="s">
        <v>599</v>
      </c>
      <c r="H1279" s="749">
        <v>33833</v>
      </c>
      <c r="I1279" s="749">
        <v>33833</v>
      </c>
      <c r="J1279" s="749" t="s">
        <v>1614</v>
      </c>
      <c r="K1279" s="749" t="s">
        <v>1611</v>
      </c>
      <c r="L1279" s="752">
        <v>163.66999999999999</v>
      </c>
      <c r="M1279" s="752">
        <v>12</v>
      </c>
      <c r="N1279" s="753">
        <v>1964.04</v>
      </c>
    </row>
    <row r="1280" spans="1:14" ht="14.45" customHeight="1" x14ac:dyDescent="0.2">
      <c r="A1280" s="747" t="s">
        <v>567</v>
      </c>
      <c r="B1280" s="748" t="s">
        <v>568</v>
      </c>
      <c r="C1280" s="749" t="s">
        <v>588</v>
      </c>
      <c r="D1280" s="750" t="s">
        <v>589</v>
      </c>
      <c r="E1280" s="751">
        <v>50113006</v>
      </c>
      <c r="F1280" s="750" t="s">
        <v>1609</v>
      </c>
      <c r="G1280" s="749" t="s">
        <v>599</v>
      </c>
      <c r="H1280" s="749">
        <v>133339</v>
      </c>
      <c r="I1280" s="749">
        <v>33339</v>
      </c>
      <c r="J1280" s="749" t="s">
        <v>1615</v>
      </c>
      <c r="K1280" s="749" t="s">
        <v>1616</v>
      </c>
      <c r="L1280" s="752">
        <v>41.394000000000013</v>
      </c>
      <c r="M1280" s="752">
        <v>80</v>
      </c>
      <c r="N1280" s="753">
        <v>3311.5200000000009</v>
      </c>
    </row>
    <row r="1281" spans="1:14" ht="14.45" customHeight="1" x14ac:dyDescent="0.2">
      <c r="A1281" s="747" t="s">
        <v>567</v>
      </c>
      <c r="B1281" s="748" t="s">
        <v>568</v>
      </c>
      <c r="C1281" s="749" t="s">
        <v>588</v>
      </c>
      <c r="D1281" s="750" t="s">
        <v>589</v>
      </c>
      <c r="E1281" s="751">
        <v>50113006</v>
      </c>
      <c r="F1281" s="750" t="s">
        <v>1609</v>
      </c>
      <c r="G1281" s="749" t="s">
        <v>599</v>
      </c>
      <c r="H1281" s="749">
        <v>133340</v>
      </c>
      <c r="I1281" s="749">
        <v>33340</v>
      </c>
      <c r="J1281" s="749" t="s">
        <v>1617</v>
      </c>
      <c r="K1281" s="749" t="s">
        <v>1616</v>
      </c>
      <c r="L1281" s="752">
        <v>40.920000000000009</v>
      </c>
      <c r="M1281" s="752">
        <v>75</v>
      </c>
      <c r="N1281" s="753">
        <v>3069.0000000000005</v>
      </c>
    </row>
    <row r="1282" spans="1:14" ht="14.45" customHeight="1" x14ac:dyDescent="0.2">
      <c r="A1282" s="747" t="s">
        <v>567</v>
      </c>
      <c r="B1282" s="748" t="s">
        <v>568</v>
      </c>
      <c r="C1282" s="749" t="s">
        <v>588</v>
      </c>
      <c r="D1282" s="750" t="s">
        <v>589</v>
      </c>
      <c r="E1282" s="751">
        <v>50113006</v>
      </c>
      <c r="F1282" s="750" t="s">
        <v>1609</v>
      </c>
      <c r="G1282" s="749" t="s">
        <v>569</v>
      </c>
      <c r="H1282" s="749">
        <v>33915</v>
      </c>
      <c r="I1282" s="749">
        <v>33915</v>
      </c>
      <c r="J1282" s="749" t="s">
        <v>1618</v>
      </c>
      <c r="K1282" s="749" t="s">
        <v>1619</v>
      </c>
      <c r="L1282" s="752">
        <v>141.48785714285714</v>
      </c>
      <c r="M1282" s="752">
        <v>28</v>
      </c>
      <c r="N1282" s="753">
        <v>3961.66</v>
      </c>
    </row>
    <row r="1283" spans="1:14" ht="14.45" customHeight="1" x14ac:dyDescent="0.2">
      <c r="A1283" s="747" t="s">
        <v>567</v>
      </c>
      <c r="B1283" s="748" t="s">
        <v>568</v>
      </c>
      <c r="C1283" s="749" t="s">
        <v>588</v>
      </c>
      <c r="D1283" s="750" t="s">
        <v>589</v>
      </c>
      <c r="E1283" s="751">
        <v>50113006</v>
      </c>
      <c r="F1283" s="750" t="s">
        <v>1609</v>
      </c>
      <c r="G1283" s="749" t="s">
        <v>569</v>
      </c>
      <c r="H1283" s="749">
        <v>33914</v>
      </c>
      <c r="I1283" s="749">
        <v>33914</v>
      </c>
      <c r="J1283" s="749" t="s">
        <v>1620</v>
      </c>
      <c r="K1283" s="749" t="s">
        <v>1619</v>
      </c>
      <c r="L1283" s="752">
        <v>141.53090909090906</v>
      </c>
      <c r="M1283" s="752">
        <v>33</v>
      </c>
      <c r="N1283" s="753">
        <v>4670.5199999999986</v>
      </c>
    </row>
    <row r="1284" spans="1:14" ht="14.45" customHeight="1" x14ac:dyDescent="0.2">
      <c r="A1284" s="747" t="s">
        <v>567</v>
      </c>
      <c r="B1284" s="748" t="s">
        <v>568</v>
      </c>
      <c r="C1284" s="749" t="s">
        <v>588</v>
      </c>
      <c r="D1284" s="750" t="s">
        <v>589</v>
      </c>
      <c r="E1284" s="751">
        <v>50113006</v>
      </c>
      <c r="F1284" s="750" t="s">
        <v>1609</v>
      </c>
      <c r="G1284" s="749" t="s">
        <v>569</v>
      </c>
      <c r="H1284" s="749">
        <v>33916</v>
      </c>
      <c r="I1284" s="749">
        <v>33916</v>
      </c>
      <c r="J1284" s="749" t="s">
        <v>1621</v>
      </c>
      <c r="K1284" s="749" t="s">
        <v>1619</v>
      </c>
      <c r="L1284" s="752">
        <v>141.16</v>
      </c>
      <c r="M1284" s="752">
        <v>6</v>
      </c>
      <c r="N1284" s="753">
        <v>846.96</v>
      </c>
    </row>
    <row r="1285" spans="1:14" ht="14.45" customHeight="1" x14ac:dyDescent="0.2">
      <c r="A1285" s="747" t="s">
        <v>567</v>
      </c>
      <c r="B1285" s="748" t="s">
        <v>568</v>
      </c>
      <c r="C1285" s="749" t="s">
        <v>588</v>
      </c>
      <c r="D1285" s="750" t="s">
        <v>589</v>
      </c>
      <c r="E1285" s="751">
        <v>50113006</v>
      </c>
      <c r="F1285" s="750" t="s">
        <v>1609</v>
      </c>
      <c r="G1285" s="749" t="s">
        <v>592</v>
      </c>
      <c r="H1285" s="749">
        <v>990223</v>
      </c>
      <c r="I1285" s="749">
        <v>0</v>
      </c>
      <c r="J1285" s="749" t="s">
        <v>1624</v>
      </c>
      <c r="K1285" s="749" t="s">
        <v>569</v>
      </c>
      <c r="L1285" s="752">
        <v>149.64999999999998</v>
      </c>
      <c r="M1285" s="752">
        <v>8</v>
      </c>
      <c r="N1285" s="753">
        <v>1197.1999999999998</v>
      </c>
    </row>
    <row r="1286" spans="1:14" ht="14.45" customHeight="1" x14ac:dyDescent="0.2">
      <c r="A1286" s="747" t="s">
        <v>567</v>
      </c>
      <c r="B1286" s="748" t="s">
        <v>568</v>
      </c>
      <c r="C1286" s="749" t="s">
        <v>588</v>
      </c>
      <c r="D1286" s="750" t="s">
        <v>589</v>
      </c>
      <c r="E1286" s="751">
        <v>50113006</v>
      </c>
      <c r="F1286" s="750" t="s">
        <v>1609</v>
      </c>
      <c r="G1286" s="749" t="s">
        <v>599</v>
      </c>
      <c r="H1286" s="749">
        <v>217112</v>
      </c>
      <c r="I1286" s="749">
        <v>217112</v>
      </c>
      <c r="J1286" s="749" t="s">
        <v>1625</v>
      </c>
      <c r="K1286" s="749" t="s">
        <v>1626</v>
      </c>
      <c r="L1286" s="752">
        <v>168.41</v>
      </c>
      <c r="M1286" s="752">
        <v>2</v>
      </c>
      <c r="N1286" s="753">
        <v>336.82</v>
      </c>
    </row>
    <row r="1287" spans="1:14" ht="14.45" customHeight="1" x14ac:dyDescent="0.2">
      <c r="A1287" s="747" t="s">
        <v>567</v>
      </c>
      <c r="B1287" s="748" t="s">
        <v>568</v>
      </c>
      <c r="C1287" s="749" t="s">
        <v>588</v>
      </c>
      <c r="D1287" s="750" t="s">
        <v>589</v>
      </c>
      <c r="E1287" s="751">
        <v>50113006</v>
      </c>
      <c r="F1287" s="750" t="s">
        <v>1609</v>
      </c>
      <c r="G1287" s="749" t="s">
        <v>599</v>
      </c>
      <c r="H1287" s="749">
        <v>33898</v>
      </c>
      <c r="I1287" s="749">
        <v>33898</v>
      </c>
      <c r="J1287" s="749" t="s">
        <v>1627</v>
      </c>
      <c r="K1287" s="749" t="s">
        <v>1619</v>
      </c>
      <c r="L1287" s="752">
        <v>135.6</v>
      </c>
      <c r="M1287" s="752">
        <v>4</v>
      </c>
      <c r="N1287" s="753">
        <v>542.4</v>
      </c>
    </row>
    <row r="1288" spans="1:14" ht="14.45" customHeight="1" x14ac:dyDescent="0.2">
      <c r="A1288" s="747" t="s">
        <v>567</v>
      </c>
      <c r="B1288" s="748" t="s">
        <v>568</v>
      </c>
      <c r="C1288" s="749" t="s">
        <v>588</v>
      </c>
      <c r="D1288" s="750" t="s">
        <v>589</v>
      </c>
      <c r="E1288" s="751">
        <v>50113006</v>
      </c>
      <c r="F1288" s="750" t="s">
        <v>1609</v>
      </c>
      <c r="G1288" s="749" t="s">
        <v>599</v>
      </c>
      <c r="H1288" s="749">
        <v>33741</v>
      </c>
      <c r="I1288" s="749">
        <v>33741</v>
      </c>
      <c r="J1288" s="749" t="s">
        <v>2087</v>
      </c>
      <c r="K1288" s="749" t="s">
        <v>1619</v>
      </c>
      <c r="L1288" s="752">
        <v>120.35</v>
      </c>
      <c r="M1288" s="752">
        <v>2</v>
      </c>
      <c r="N1288" s="753">
        <v>240.7</v>
      </c>
    </row>
    <row r="1289" spans="1:14" ht="14.45" customHeight="1" x14ac:dyDescent="0.2">
      <c r="A1289" s="747" t="s">
        <v>567</v>
      </c>
      <c r="B1289" s="748" t="s">
        <v>568</v>
      </c>
      <c r="C1289" s="749" t="s">
        <v>588</v>
      </c>
      <c r="D1289" s="750" t="s">
        <v>589</v>
      </c>
      <c r="E1289" s="751">
        <v>50113006</v>
      </c>
      <c r="F1289" s="750" t="s">
        <v>1609</v>
      </c>
      <c r="G1289" s="749" t="s">
        <v>599</v>
      </c>
      <c r="H1289" s="749">
        <v>33742</v>
      </c>
      <c r="I1289" s="749">
        <v>33742</v>
      </c>
      <c r="J1289" s="749" t="s">
        <v>1629</v>
      </c>
      <c r="K1289" s="749" t="s">
        <v>1619</v>
      </c>
      <c r="L1289" s="752">
        <v>123.98333333333335</v>
      </c>
      <c r="M1289" s="752">
        <v>6</v>
      </c>
      <c r="N1289" s="753">
        <v>743.90000000000009</v>
      </c>
    </row>
    <row r="1290" spans="1:14" ht="14.45" customHeight="1" x14ac:dyDescent="0.2">
      <c r="A1290" s="747" t="s">
        <v>567</v>
      </c>
      <c r="B1290" s="748" t="s">
        <v>568</v>
      </c>
      <c r="C1290" s="749" t="s">
        <v>588</v>
      </c>
      <c r="D1290" s="750" t="s">
        <v>589</v>
      </c>
      <c r="E1290" s="751">
        <v>50113006</v>
      </c>
      <c r="F1290" s="750" t="s">
        <v>1609</v>
      </c>
      <c r="G1290" s="749" t="s">
        <v>599</v>
      </c>
      <c r="H1290" s="749">
        <v>33740</v>
      </c>
      <c r="I1290" s="749">
        <v>33740</v>
      </c>
      <c r="J1290" s="749" t="s">
        <v>1630</v>
      </c>
      <c r="K1290" s="749" t="s">
        <v>1619</v>
      </c>
      <c r="L1290" s="752">
        <v>109.44999999999999</v>
      </c>
      <c r="M1290" s="752">
        <v>1</v>
      </c>
      <c r="N1290" s="753">
        <v>109.44999999999999</v>
      </c>
    </row>
    <row r="1291" spans="1:14" ht="14.45" customHeight="1" x14ac:dyDescent="0.2">
      <c r="A1291" s="747" t="s">
        <v>567</v>
      </c>
      <c r="B1291" s="748" t="s">
        <v>568</v>
      </c>
      <c r="C1291" s="749" t="s">
        <v>588</v>
      </c>
      <c r="D1291" s="750" t="s">
        <v>589</v>
      </c>
      <c r="E1291" s="751">
        <v>50113006</v>
      </c>
      <c r="F1291" s="750" t="s">
        <v>1609</v>
      </c>
      <c r="G1291" s="749" t="s">
        <v>599</v>
      </c>
      <c r="H1291" s="749">
        <v>33739</v>
      </c>
      <c r="I1291" s="749">
        <v>33739</v>
      </c>
      <c r="J1291" s="749" t="s">
        <v>1631</v>
      </c>
      <c r="K1291" s="749" t="s">
        <v>1619</v>
      </c>
      <c r="L1291" s="752">
        <v>133.97400000000002</v>
      </c>
      <c r="M1291" s="752">
        <v>5</v>
      </c>
      <c r="N1291" s="753">
        <v>669.87000000000012</v>
      </c>
    </row>
    <row r="1292" spans="1:14" ht="14.45" customHeight="1" x14ac:dyDescent="0.2">
      <c r="A1292" s="747" t="s">
        <v>567</v>
      </c>
      <c r="B1292" s="748" t="s">
        <v>568</v>
      </c>
      <c r="C1292" s="749" t="s">
        <v>588</v>
      </c>
      <c r="D1292" s="750" t="s">
        <v>589</v>
      </c>
      <c r="E1292" s="751">
        <v>50113006</v>
      </c>
      <c r="F1292" s="750" t="s">
        <v>1609</v>
      </c>
      <c r="G1292" s="749" t="s">
        <v>599</v>
      </c>
      <c r="H1292" s="749">
        <v>846763</v>
      </c>
      <c r="I1292" s="749">
        <v>33419</v>
      </c>
      <c r="J1292" s="749" t="s">
        <v>1632</v>
      </c>
      <c r="K1292" s="749" t="s">
        <v>1619</v>
      </c>
      <c r="L1292" s="752">
        <v>128.34149999999994</v>
      </c>
      <c r="M1292" s="752">
        <v>20</v>
      </c>
      <c r="N1292" s="753">
        <v>2566.829999999999</v>
      </c>
    </row>
    <row r="1293" spans="1:14" ht="14.45" customHeight="1" x14ac:dyDescent="0.2">
      <c r="A1293" s="747" t="s">
        <v>567</v>
      </c>
      <c r="B1293" s="748" t="s">
        <v>568</v>
      </c>
      <c r="C1293" s="749" t="s">
        <v>588</v>
      </c>
      <c r="D1293" s="750" t="s">
        <v>589</v>
      </c>
      <c r="E1293" s="751">
        <v>50113006</v>
      </c>
      <c r="F1293" s="750" t="s">
        <v>1609</v>
      </c>
      <c r="G1293" s="749" t="s">
        <v>599</v>
      </c>
      <c r="H1293" s="749">
        <v>846764</v>
      </c>
      <c r="I1293" s="749">
        <v>33418</v>
      </c>
      <c r="J1293" s="749" t="s">
        <v>1633</v>
      </c>
      <c r="K1293" s="749" t="s">
        <v>1619</v>
      </c>
      <c r="L1293" s="752">
        <v>135.59999999999997</v>
      </c>
      <c r="M1293" s="752">
        <v>23</v>
      </c>
      <c r="N1293" s="753">
        <v>3118.7999999999993</v>
      </c>
    </row>
    <row r="1294" spans="1:14" ht="14.45" customHeight="1" x14ac:dyDescent="0.2">
      <c r="A1294" s="747" t="s">
        <v>567</v>
      </c>
      <c r="B1294" s="748" t="s">
        <v>568</v>
      </c>
      <c r="C1294" s="749" t="s">
        <v>588</v>
      </c>
      <c r="D1294" s="750" t="s">
        <v>589</v>
      </c>
      <c r="E1294" s="751">
        <v>50113006</v>
      </c>
      <c r="F1294" s="750" t="s">
        <v>1609</v>
      </c>
      <c r="G1294" s="749" t="s">
        <v>599</v>
      </c>
      <c r="H1294" s="749">
        <v>846765</v>
      </c>
      <c r="I1294" s="749">
        <v>33421</v>
      </c>
      <c r="J1294" s="749" t="s">
        <v>1634</v>
      </c>
      <c r="K1294" s="749" t="s">
        <v>1619</v>
      </c>
      <c r="L1294" s="752">
        <v>135.59999999999994</v>
      </c>
      <c r="M1294" s="752">
        <v>24</v>
      </c>
      <c r="N1294" s="753">
        <v>3254.3999999999987</v>
      </c>
    </row>
    <row r="1295" spans="1:14" ht="14.45" customHeight="1" x14ac:dyDescent="0.2">
      <c r="A1295" s="747" t="s">
        <v>567</v>
      </c>
      <c r="B1295" s="748" t="s">
        <v>568</v>
      </c>
      <c r="C1295" s="749" t="s">
        <v>588</v>
      </c>
      <c r="D1295" s="750" t="s">
        <v>589</v>
      </c>
      <c r="E1295" s="751">
        <v>50113006</v>
      </c>
      <c r="F1295" s="750" t="s">
        <v>1609</v>
      </c>
      <c r="G1295" s="749" t="s">
        <v>599</v>
      </c>
      <c r="H1295" s="749">
        <v>33865</v>
      </c>
      <c r="I1295" s="749">
        <v>33865</v>
      </c>
      <c r="J1295" s="749" t="s">
        <v>1635</v>
      </c>
      <c r="K1295" s="749" t="s">
        <v>1619</v>
      </c>
      <c r="L1295" s="752">
        <v>135.6</v>
      </c>
      <c r="M1295" s="752">
        <v>17</v>
      </c>
      <c r="N1295" s="753">
        <v>2305.1999999999998</v>
      </c>
    </row>
    <row r="1296" spans="1:14" ht="14.45" customHeight="1" x14ac:dyDescent="0.2">
      <c r="A1296" s="747" t="s">
        <v>567</v>
      </c>
      <c r="B1296" s="748" t="s">
        <v>568</v>
      </c>
      <c r="C1296" s="749" t="s">
        <v>588</v>
      </c>
      <c r="D1296" s="750" t="s">
        <v>589</v>
      </c>
      <c r="E1296" s="751">
        <v>50113006</v>
      </c>
      <c r="F1296" s="750" t="s">
        <v>1609</v>
      </c>
      <c r="G1296" s="749" t="s">
        <v>599</v>
      </c>
      <c r="H1296" s="749">
        <v>33866</v>
      </c>
      <c r="I1296" s="749">
        <v>33866</v>
      </c>
      <c r="J1296" s="749" t="s">
        <v>1636</v>
      </c>
      <c r="K1296" s="749" t="s">
        <v>1619</v>
      </c>
      <c r="L1296" s="752">
        <v>135.60000000000002</v>
      </c>
      <c r="M1296" s="752">
        <v>17</v>
      </c>
      <c r="N1296" s="753">
        <v>2305.2000000000003</v>
      </c>
    </row>
    <row r="1297" spans="1:14" ht="14.45" customHeight="1" x14ac:dyDescent="0.2">
      <c r="A1297" s="747" t="s">
        <v>567</v>
      </c>
      <c r="B1297" s="748" t="s">
        <v>568</v>
      </c>
      <c r="C1297" s="749" t="s">
        <v>588</v>
      </c>
      <c r="D1297" s="750" t="s">
        <v>589</v>
      </c>
      <c r="E1297" s="751">
        <v>50113006</v>
      </c>
      <c r="F1297" s="750" t="s">
        <v>1609</v>
      </c>
      <c r="G1297" s="749" t="s">
        <v>599</v>
      </c>
      <c r="H1297" s="749">
        <v>846766</v>
      </c>
      <c r="I1297" s="749">
        <v>33420</v>
      </c>
      <c r="J1297" s="749" t="s">
        <v>1637</v>
      </c>
      <c r="K1297" s="749" t="s">
        <v>1619</v>
      </c>
      <c r="L1297" s="752">
        <v>135.6</v>
      </c>
      <c r="M1297" s="752">
        <v>31</v>
      </c>
      <c r="N1297" s="753">
        <v>4203.5999999999995</v>
      </c>
    </row>
    <row r="1298" spans="1:14" ht="14.45" customHeight="1" x14ac:dyDescent="0.2">
      <c r="A1298" s="747" t="s">
        <v>567</v>
      </c>
      <c r="B1298" s="748" t="s">
        <v>568</v>
      </c>
      <c r="C1298" s="749" t="s">
        <v>588</v>
      </c>
      <c r="D1298" s="750" t="s">
        <v>589</v>
      </c>
      <c r="E1298" s="751">
        <v>50113006</v>
      </c>
      <c r="F1298" s="750" t="s">
        <v>1609</v>
      </c>
      <c r="G1298" s="749" t="s">
        <v>599</v>
      </c>
      <c r="H1298" s="749">
        <v>987792</v>
      </c>
      <c r="I1298" s="749">
        <v>33749</v>
      </c>
      <c r="J1298" s="749" t="s">
        <v>1638</v>
      </c>
      <c r="K1298" s="749" t="s">
        <v>1639</v>
      </c>
      <c r="L1298" s="752">
        <v>111.95000000000002</v>
      </c>
      <c r="M1298" s="752">
        <v>10</v>
      </c>
      <c r="N1298" s="753">
        <v>1119.5000000000002</v>
      </c>
    </row>
    <row r="1299" spans="1:14" ht="14.45" customHeight="1" x14ac:dyDescent="0.2">
      <c r="A1299" s="747" t="s">
        <v>567</v>
      </c>
      <c r="B1299" s="748" t="s">
        <v>568</v>
      </c>
      <c r="C1299" s="749" t="s">
        <v>588</v>
      </c>
      <c r="D1299" s="750" t="s">
        <v>589</v>
      </c>
      <c r="E1299" s="751">
        <v>50113006</v>
      </c>
      <c r="F1299" s="750" t="s">
        <v>1609</v>
      </c>
      <c r="G1299" s="749" t="s">
        <v>599</v>
      </c>
      <c r="H1299" s="749">
        <v>33751</v>
      </c>
      <c r="I1299" s="749">
        <v>33751</v>
      </c>
      <c r="J1299" s="749" t="s">
        <v>1640</v>
      </c>
      <c r="K1299" s="749" t="s">
        <v>1639</v>
      </c>
      <c r="L1299" s="752">
        <v>110.98055555555555</v>
      </c>
      <c r="M1299" s="752">
        <v>18</v>
      </c>
      <c r="N1299" s="753">
        <v>1997.65</v>
      </c>
    </row>
    <row r="1300" spans="1:14" ht="14.45" customHeight="1" x14ac:dyDescent="0.2">
      <c r="A1300" s="747" t="s">
        <v>567</v>
      </c>
      <c r="B1300" s="748" t="s">
        <v>568</v>
      </c>
      <c r="C1300" s="749" t="s">
        <v>588</v>
      </c>
      <c r="D1300" s="750" t="s">
        <v>589</v>
      </c>
      <c r="E1300" s="751">
        <v>50113006</v>
      </c>
      <c r="F1300" s="750" t="s">
        <v>1609</v>
      </c>
      <c r="G1300" s="749" t="s">
        <v>599</v>
      </c>
      <c r="H1300" s="749">
        <v>395579</v>
      </c>
      <c r="I1300" s="749">
        <v>33752</v>
      </c>
      <c r="J1300" s="749" t="s">
        <v>1641</v>
      </c>
      <c r="K1300" s="749" t="s">
        <v>1642</v>
      </c>
      <c r="L1300" s="752">
        <v>111.95</v>
      </c>
      <c r="M1300" s="752">
        <v>27</v>
      </c>
      <c r="N1300" s="753">
        <v>3022.65</v>
      </c>
    </row>
    <row r="1301" spans="1:14" ht="14.45" customHeight="1" x14ac:dyDescent="0.2">
      <c r="A1301" s="747" t="s">
        <v>567</v>
      </c>
      <c r="B1301" s="748" t="s">
        <v>568</v>
      </c>
      <c r="C1301" s="749" t="s">
        <v>588</v>
      </c>
      <c r="D1301" s="750" t="s">
        <v>589</v>
      </c>
      <c r="E1301" s="751">
        <v>50113006</v>
      </c>
      <c r="F1301" s="750" t="s">
        <v>1609</v>
      </c>
      <c r="G1301" s="749" t="s">
        <v>599</v>
      </c>
      <c r="H1301" s="749">
        <v>33750</v>
      </c>
      <c r="I1301" s="749">
        <v>33750</v>
      </c>
      <c r="J1301" s="749" t="s">
        <v>1643</v>
      </c>
      <c r="K1301" s="749" t="s">
        <v>1639</v>
      </c>
      <c r="L1301" s="752">
        <v>111.95000000000003</v>
      </c>
      <c r="M1301" s="752">
        <v>11</v>
      </c>
      <c r="N1301" s="753">
        <v>1231.4500000000003</v>
      </c>
    </row>
    <row r="1302" spans="1:14" ht="14.45" customHeight="1" x14ac:dyDescent="0.2">
      <c r="A1302" s="747" t="s">
        <v>567</v>
      </c>
      <c r="B1302" s="748" t="s">
        <v>568</v>
      </c>
      <c r="C1302" s="749" t="s">
        <v>588</v>
      </c>
      <c r="D1302" s="750" t="s">
        <v>589</v>
      </c>
      <c r="E1302" s="751">
        <v>50113006</v>
      </c>
      <c r="F1302" s="750" t="s">
        <v>1609</v>
      </c>
      <c r="G1302" s="749" t="s">
        <v>599</v>
      </c>
      <c r="H1302" s="749">
        <v>33527</v>
      </c>
      <c r="I1302" s="749">
        <v>33527</v>
      </c>
      <c r="J1302" s="749" t="s">
        <v>2088</v>
      </c>
      <c r="K1302" s="749" t="s">
        <v>2089</v>
      </c>
      <c r="L1302" s="752">
        <v>54.379999999999988</v>
      </c>
      <c r="M1302" s="752">
        <v>50</v>
      </c>
      <c r="N1302" s="753">
        <v>2718.9999999999995</v>
      </c>
    </row>
    <row r="1303" spans="1:14" ht="14.45" customHeight="1" x14ac:dyDescent="0.2">
      <c r="A1303" s="747" t="s">
        <v>567</v>
      </c>
      <c r="B1303" s="748" t="s">
        <v>568</v>
      </c>
      <c r="C1303" s="749" t="s">
        <v>588</v>
      </c>
      <c r="D1303" s="750" t="s">
        <v>589</v>
      </c>
      <c r="E1303" s="751">
        <v>50113006</v>
      </c>
      <c r="F1303" s="750" t="s">
        <v>1609</v>
      </c>
      <c r="G1303" s="749" t="s">
        <v>592</v>
      </c>
      <c r="H1303" s="749">
        <v>217054</v>
      </c>
      <c r="I1303" s="749">
        <v>217054</v>
      </c>
      <c r="J1303" s="749" t="s">
        <v>2088</v>
      </c>
      <c r="K1303" s="749" t="s">
        <v>1654</v>
      </c>
      <c r="L1303" s="752">
        <v>1109.0400000000004</v>
      </c>
      <c r="M1303" s="752">
        <v>26</v>
      </c>
      <c r="N1303" s="753">
        <v>28835.040000000008</v>
      </c>
    </row>
    <row r="1304" spans="1:14" ht="14.45" customHeight="1" x14ac:dyDescent="0.2">
      <c r="A1304" s="747" t="s">
        <v>567</v>
      </c>
      <c r="B1304" s="748" t="s">
        <v>568</v>
      </c>
      <c r="C1304" s="749" t="s">
        <v>588</v>
      </c>
      <c r="D1304" s="750" t="s">
        <v>589</v>
      </c>
      <c r="E1304" s="751">
        <v>50113006</v>
      </c>
      <c r="F1304" s="750" t="s">
        <v>1609</v>
      </c>
      <c r="G1304" s="749" t="s">
        <v>592</v>
      </c>
      <c r="H1304" s="749">
        <v>988740</v>
      </c>
      <c r="I1304" s="749">
        <v>0</v>
      </c>
      <c r="J1304" s="749" t="s">
        <v>1652</v>
      </c>
      <c r="K1304" s="749" t="s">
        <v>569</v>
      </c>
      <c r="L1304" s="752">
        <v>253.76000000000008</v>
      </c>
      <c r="M1304" s="752">
        <v>84</v>
      </c>
      <c r="N1304" s="753">
        <v>21315.840000000007</v>
      </c>
    </row>
    <row r="1305" spans="1:14" ht="14.45" customHeight="1" x14ac:dyDescent="0.2">
      <c r="A1305" s="747" t="s">
        <v>567</v>
      </c>
      <c r="B1305" s="748" t="s">
        <v>568</v>
      </c>
      <c r="C1305" s="749" t="s">
        <v>588</v>
      </c>
      <c r="D1305" s="750" t="s">
        <v>589</v>
      </c>
      <c r="E1305" s="751">
        <v>50113006</v>
      </c>
      <c r="F1305" s="750" t="s">
        <v>1609</v>
      </c>
      <c r="G1305" s="749" t="s">
        <v>599</v>
      </c>
      <c r="H1305" s="749">
        <v>848207</v>
      </c>
      <c r="I1305" s="749">
        <v>33422</v>
      </c>
      <c r="J1305" s="749" t="s">
        <v>2090</v>
      </c>
      <c r="K1305" s="749" t="s">
        <v>2091</v>
      </c>
      <c r="L1305" s="752">
        <v>164.43000000000004</v>
      </c>
      <c r="M1305" s="752">
        <v>8</v>
      </c>
      <c r="N1305" s="753">
        <v>1315.4400000000003</v>
      </c>
    </row>
    <row r="1306" spans="1:14" ht="14.45" customHeight="1" x14ac:dyDescent="0.2">
      <c r="A1306" s="747" t="s">
        <v>567</v>
      </c>
      <c r="B1306" s="748" t="s">
        <v>568</v>
      </c>
      <c r="C1306" s="749" t="s">
        <v>588</v>
      </c>
      <c r="D1306" s="750" t="s">
        <v>589</v>
      </c>
      <c r="E1306" s="751">
        <v>50113006</v>
      </c>
      <c r="F1306" s="750" t="s">
        <v>1609</v>
      </c>
      <c r="G1306" s="749" t="s">
        <v>592</v>
      </c>
      <c r="H1306" s="749">
        <v>217052</v>
      </c>
      <c r="I1306" s="749">
        <v>217052</v>
      </c>
      <c r="J1306" s="749" t="s">
        <v>1653</v>
      </c>
      <c r="K1306" s="749" t="s">
        <v>1654</v>
      </c>
      <c r="L1306" s="752">
        <v>1470.33</v>
      </c>
      <c r="M1306" s="752">
        <v>4</v>
      </c>
      <c r="N1306" s="753">
        <v>5881.32</v>
      </c>
    </row>
    <row r="1307" spans="1:14" ht="14.45" customHeight="1" x14ac:dyDescent="0.2">
      <c r="A1307" s="747" t="s">
        <v>567</v>
      </c>
      <c r="B1307" s="748" t="s">
        <v>568</v>
      </c>
      <c r="C1307" s="749" t="s">
        <v>588</v>
      </c>
      <c r="D1307" s="750" t="s">
        <v>589</v>
      </c>
      <c r="E1307" s="751">
        <v>50113006</v>
      </c>
      <c r="F1307" s="750" t="s">
        <v>1609</v>
      </c>
      <c r="G1307" s="749" t="s">
        <v>599</v>
      </c>
      <c r="H1307" s="749">
        <v>133146</v>
      </c>
      <c r="I1307" s="749">
        <v>33530</v>
      </c>
      <c r="J1307" s="749" t="s">
        <v>1655</v>
      </c>
      <c r="K1307" s="749" t="s">
        <v>1656</v>
      </c>
      <c r="L1307" s="752">
        <v>156.49</v>
      </c>
      <c r="M1307" s="752">
        <v>2</v>
      </c>
      <c r="N1307" s="753">
        <v>312.98</v>
      </c>
    </row>
    <row r="1308" spans="1:14" ht="14.45" customHeight="1" x14ac:dyDescent="0.2">
      <c r="A1308" s="747" t="s">
        <v>567</v>
      </c>
      <c r="B1308" s="748" t="s">
        <v>568</v>
      </c>
      <c r="C1308" s="749" t="s">
        <v>588</v>
      </c>
      <c r="D1308" s="750" t="s">
        <v>589</v>
      </c>
      <c r="E1308" s="751">
        <v>50113006</v>
      </c>
      <c r="F1308" s="750" t="s">
        <v>1609</v>
      </c>
      <c r="G1308" s="749" t="s">
        <v>592</v>
      </c>
      <c r="H1308" s="749">
        <v>993484</v>
      </c>
      <c r="I1308" s="749">
        <v>0</v>
      </c>
      <c r="J1308" s="749" t="s">
        <v>2092</v>
      </c>
      <c r="K1308" s="749" t="s">
        <v>569</v>
      </c>
      <c r="L1308" s="752">
        <v>1707.3449999999998</v>
      </c>
      <c r="M1308" s="752">
        <v>2</v>
      </c>
      <c r="N1308" s="753">
        <v>3414.6899999999996</v>
      </c>
    </row>
    <row r="1309" spans="1:14" ht="14.45" customHeight="1" x14ac:dyDescent="0.2">
      <c r="A1309" s="747" t="s">
        <v>567</v>
      </c>
      <c r="B1309" s="748" t="s">
        <v>568</v>
      </c>
      <c r="C1309" s="749" t="s">
        <v>588</v>
      </c>
      <c r="D1309" s="750" t="s">
        <v>589</v>
      </c>
      <c r="E1309" s="751">
        <v>50113006</v>
      </c>
      <c r="F1309" s="750" t="s">
        <v>1609</v>
      </c>
      <c r="G1309" s="749" t="s">
        <v>599</v>
      </c>
      <c r="H1309" s="749">
        <v>133220</v>
      </c>
      <c r="I1309" s="749">
        <v>33220</v>
      </c>
      <c r="J1309" s="749" t="s">
        <v>1657</v>
      </c>
      <c r="K1309" s="749" t="s">
        <v>1658</v>
      </c>
      <c r="L1309" s="752">
        <v>195.99</v>
      </c>
      <c r="M1309" s="752">
        <v>4</v>
      </c>
      <c r="N1309" s="753">
        <v>783.96</v>
      </c>
    </row>
    <row r="1310" spans="1:14" ht="14.45" customHeight="1" x14ac:dyDescent="0.2">
      <c r="A1310" s="747" t="s">
        <v>567</v>
      </c>
      <c r="B1310" s="748" t="s">
        <v>568</v>
      </c>
      <c r="C1310" s="749" t="s">
        <v>588</v>
      </c>
      <c r="D1310" s="750" t="s">
        <v>589</v>
      </c>
      <c r="E1310" s="751">
        <v>50113006</v>
      </c>
      <c r="F1310" s="750" t="s">
        <v>1609</v>
      </c>
      <c r="G1310" s="749" t="s">
        <v>592</v>
      </c>
      <c r="H1310" s="749">
        <v>217125</v>
      </c>
      <c r="I1310" s="749">
        <v>217125</v>
      </c>
      <c r="J1310" s="749" t="s">
        <v>1661</v>
      </c>
      <c r="K1310" s="749" t="s">
        <v>1662</v>
      </c>
      <c r="L1310" s="752">
        <v>109.76816326530611</v>
      </c>
      <c r="M1310" s="752">
        <v>49</v>
      </c>
      <c r="N1310" s="753">
        <v>5378.6399999999994</v>
      </c>
    </row>
    <row r="1311" spans="1:14" ht="14.45" customHeight="1" x14ac:dyDescent="0.2">
      <c r="A1311" s="747" t="s">
        <v>567</v>
      </c>
      <c r="B1311" s="748" t="s">
        <v>568</v>
      </c>
      <c r="C1311" s="749" t="s">
        <v>588</v>
      </c>
      <c r="D1311" s="750" t="s">
        <v>589</v>
      </c>
      <c r="E1311" s="751">
        <v>50113006</v>
      </c>
      <c r="F1311" s="750" t="s">
        <v>1609</v>
      </c>
      <c r="G1311" s="749" t="s">
        <v>592</v>
      </c>
      <c r="H1311" s="749">
        <v>217131</v>
      </c>
      <c r="I1311" s="749">
        <v>217131</v>
      </c>
      <c r="J1311" s="749" t="s">
        <v>1663</v>
      </c>
      <c r="K1311" s="749" t="s">
        <v>1662</v>
      </c>
      <c r="L1311" s="752">
        <v>106.69810810810813</v>
      </c>
      <c r="M1311" s="752">
        <v>37</v>
      </c>
      <c r="N1311" s="753">
        <v>3947.8300000000008</v>
      </c>
    </row>
    <row r="1312" spans="1:14" ht="14.45" customHeight="1" x14ac:dyDescent="0.2">
      <c r="A1312" s="747" t="s">
        <v>567</v>
      </c>
      <c r="B1312" s="748" t="s">
        <v>568</v>
      </c>
      <c r="C1312" s="749" t="s">
        <v>588</v>
      </c>
      <c r="D1312" s="750" t="s">
        <v>589</v>
      </c>
      <c r="E1312" s="751">
        <v>50113006</v>
      </c>
      <c r="F1312" s="750" t="s">
        <v>1609</v>
      </c>
      <c r="G1312" s="749" t="s">
        <v>592</v>
      </c>
      <c r="H1312" s="749">
        <v>217129</v>
      </c>
      <c r="I1312" s="749">
        <v>217129</v>
      </c>
      <c r="J1312" s="749" t="s">
        <v>1664</v>
      </c>
      <c r="K1312" s="749" t="s">
        <v>1662</v>
      </c>
      <c r="L1312" s="752">
        <v>94.115200000000002</v>
      </c>
      <c r="M1312" s="752">
        <v>25</v>
      </c>
      <c r="N1312" s="753">
        <v>2352.88</v>
      </c>
    </row>
    <row r="1313" spans="1:14" ht="14.45" customHeight="1" x14ac:dyDescent="0.2">
      <c r="A1313" s="747" t="s">
        <v>567</v>
      </c>
      <c r="B1313" s="748" t="s">
        <v>568</v>
      </c>
      <c r="C1313" s="749" t="s">
        <v>588</v>
      </c>
      <c r="D1313" s="750" t="s">
        <v>589</v>
      </c>
      <c r="E1313" s="751">
        <v>50113006</v>
      </c>
      <c r="F1313" s="750" t="s">
        <v>1609</v>
      </c>
      <c r="G1313" s="749" t="s">
        <v>592</v>
      </c>
      <c r="H1313" s="749">
        <v>217127</v>
      </c>
      <c r="I1313" s="749">
        <v>217127</v>
      </c>
      <c r="J1313" s="749" t="s">
        <v>1665</v>
      </c>
      <c r="K1313" s="749" t="s">
        <v>1662</v>
      </c>
      <c r="L1313" s="752">
        <v>108.0772727272727</v>
      </c>
      <c r="M1313" s="752">
        <v>44</v>
      </c>
      <c r="N1313" s="753">
        <v>4755.3999999999987</v>
      </c>
    </row>
    <row r="1314" spans="1:14" ht="14.45" customHeight="1" x14ac:dyDescent="0.2">
      <c r="A1314" s="747" t="s">
        <v>567</v>
      </c>
      <c r="B1314" s="748" t="s">
        <v>568</v>
      </c>
      <c r="C1314" s="749" t="s">
        <v>588</v>
      </c>
      <c r="D1314" s="750" t="s">
        <v>589</v>
      </c>
      <c r="E1314" s="751">
        <v>50113006</v>
      </c>
      <c r="F1314" s="750" t="s">
        <v>1609</v>
      </c>
      <c r="G1314" s="749" t="s">
        <v>592</v>
      </c>
      <c r="H1314" s="749">
        <v>217142</v>
      </c>
      <c r="I1314" s="749">
        <v>217142</v>
      </c>
      <c r="J1314" s="749" t="s">
        <v>2093</v>
      </c>
      <c r="K1314" s="749" t="s">
        <v>1611</v>
      </c>
      <c r="L1314" s="752">
        <v>140.76</v>
      </c>
      <c r="M1314" s="752">
        <v>2</v>
      </c>
      <c r="N1314" s="753">
        <v>281.52</v>
      </c>
    </row>
    <row r="1315" spans="1:14" ht="14.45" customHeight="1" x14ac:dyDescent="0.2">
      <c r="A1315" s="747" t="s">
        <v>567</v>
      </c>
      <c r="B1315" s="748" t="s">
        <v>568</v>
      </c>
      <c r="C1315" s="749" t="s">
        <v>588</v>
      </c>
      <c r="D1315" s="750" t="s">
        <v>589</v>
      </c>
      <c r="E1315" s="751">
        <v>50113006</v>
      </c>
      <c r="F1315" s="750" t="s">
        <v>1609</v>
      </c>
      <c r="G1315" s="749" t="s">
        <v>592</v>
      </c>
      <c r="H1315" s="749">
        <v>217144</v>
      </c>
      <c r="I1315" s="749">
        <v>217144</v>
      </c>
      <c r="J1315" s="749" t="s">
        <v>1667</v>
      </c>
      <c r="K1315" s="749" t="s">
        <v>1611</v>
      </c>
      <c r="L1315" s="752">
        <v>140.75999999999996</v>
      </c>
      <c r="M1315" s="752">
        <v>4</v>
      </c>
      <c r="N1315" s="753">
        <v>563.03999999999985</v>
      </c>
    </row>
    <row r="1316" spans="1:14" ht="14.45" customHeight="1" x14ac:dyDescent="0.2">
      <c r="A1316" s="747" t="s">
        <v>567</v>
      </c>
      <c r="B1316" s="748" t="s">
        <v>568</v>
      </c>
      <c r="C1316" s="749" t="s">
        <v>588</v>
      </c>
      <c r="D1316" s="750" t="s">
        <v>589</v>
      </c>
      <c r="E1316" s="751">
        <v>50113006</v>
      </c>
      <c r="F1316" s="750" t="s">
        <v>1609</v>
      </c>
      <c r="G1316" s="749" t="s">
        <v>592</v>
      </c>
      <c r="H1316" s="749">
        <v>217143</v>
      </c>
      <c r="I1316" s="749">
        <v>217143</v>
      </c>
      <c r="J1316" s="749" t="s">
        <v>2094</v>
      </c>
      <c r="K1316" s="749" t="s">
        <v>1611</v>
      </c>
      <c r="L1316" s="752">
        <v>140.76</v>
      </c>
      <c r="M1316" s="752">
        <v>2</v>
      </c>
      <c r="N1316" s="753">
        <v>281.52</v>
      </c>
    </row>
    <row r="1317" spans="1:14" ht="14.45" customHeight="1" x14ac:dyDescent="0.2">
      <c r="A1317" s="747" t="s">
        <v>567</v>
      </c>
      <c r="B1317" s="748" t="s">
        <v>568</v>
      </c>
      <c r="C1317" s="749" t="s">
        <v>588</v>
      </c>
      <c r="D1317" s="750" t="s">
        <v>589</v>
      </c>
      <c r="E1317" s="751">
        <v>50113006</v>
      </c>
      <c r="F1317" s="750" t="s">
        <v>1609</v>
      </c>
      <c r="G1317" s="749" t="s">
        <v>592</v>
      </c>
      <c r="H1317" s="749">
        <v>217141</v>
      </c>
      <c r="I1317" s="749">
        <v>217141</v>
      </c>
      <c r="J1317" s="749" t="s">
        <v>2095</v>
      </c>
      <c r="K1317" s="749" t="s">
        <v>1611</v>
      </c>
      <c r="L1317" s="752">
        <v>140.76000000000002</v>
      </c>
      <c r="M1317" s="752">
        <v>1</v>
      </c>
      <c r="N1317" s="753">
        <v>140.76000000000002</v>
      </c>
    </row>
    <row r="1318" spans="1:14" ht="14.45" customHeight="1" x14ac:dyDescent="0.2">
      <c r="A1318" s="747" t="s">
        <v>567</v>
      </c>
      <c r="B1318" s="748" t="s">
        <v>568</v>
      </c>
      <c r="C1318" s="749" t="s">
        <v>588</v>
      </c>
      <c r="D1318" s="750" t="s">
        <v>589</v>
      </c>
      <c r="E1318" s="751">
        <v>50113013</v>
      </c>
      <c r="F1318" s="750" t="s">
        <v>1668</v>
      </c>
      <c r="G1318" s="749" t="s">
        <v>599</v>
      </c>
      <c r="H1318" s="749">
        <v>195147</v>
      </c>
      <c r="I1318" s="749">
        <v>195147</v>
      </c>
      <c r="J1318" s="749" t="s">
        <v>1669</v>
      </c>
      <c r="K1318" s="749" t="s">
        <v>1670</v>
      </c>
      <c r="L1318" s="752">
        <v>584.19607594936713</v>
      </c>
      <c r="M1318" s="752">
        <v>7.9</v>
      </c>
      <c r="N1318" s="753">
        <v>4615.1490000000003</v>
      </c>
    </row>
    <row r="1319" spans="1:14" ht="14.45" customHeight="1" x14ac:dyDescent="0.2">
      <c r="A1319" s="747" t="s">
        <v>567</v>
      </c>
      <c r="B1319" s="748" t="s">
        <v>568</v>
      </c>
      <c r="C1319" s="749" t="s">
        <v>588</v>
      </c>
      <c r="D1319" s="750" t="s">
        <v>589</v>
      </c>
      <c r="E1319" s="751">
        <v>50113013</v>
      </c>
      <c r="F1319" s="750" t="s">
        <v>1668</v>
      </c>
      <c r="G1319" s="749" t="s">
        <v>599</v>
      </c>
      <c r="H1319" s="749">
        <v>185525</v>
      </c>
      <c r="I1319" s="749">
        <v>85525</v>
      </c>
      <c r="J1319" s="749" t="s">
        <v>1671</v>
      </c>
      <c r="K1319" s="749" t="s">
        <v>1672</v>
      </c>
      <c r="L1319" s="752">
        <v>110.42800000000003</v>
      </c>
      <c r="M1319" s="752">
        <v>5</v>
      </c>
      <c r="N1319" s="753">
        <v>552.1400000000001</v>
      </c>
    </row>
    <row r="1320" spans="1:14" ht="14.45" customHeight="1" x14ac:dyDescent="0.2">
      <c r="A1320" s="747" t="s">
        <v>567</v>
      </c>
      <c r="B1320" s="748" t="s">
        <v>568</v>
      </c>
      <c r="C1320" s="749" t="s">
        <v>588</v>
      </c>
      <c r="D1320" s="750" t="s">
        <v>589</v>
      </c>
      <c r="E1320" s="751">
        <v>50113013</v>
      </c>
      <c r="F1320" s="750" t="s">
        <v>1668</v>
      </c>
      <c r="G1320" s="749" t="s">
        <v>592</v>
      </c>
      <c r="H1320" s="749">
        <v>203097</v>
      </c>
      <c r="I1320" s="749">
        <v>203097</v>
      </c>
      <c r="J1320" s="749" t="s">
        <v>1673</v>
      </c>
      <c r="K1320" s="749" t="s">
        <v>1674</v>
      </c>
      <c r="L1320" s="752">
        <v>167.17199999999997</v>
      </c>
      <c r="M1320" s="752">
        <v>10</v>
      </c>
      <c r="N1320" s="753">
        <v>1671.7199999999998</v>
      </c>
    </row>
    <row r="1321" spans="1:14" ht="14.45" customHeight="1" x14ac:dyDescent="0.2">
      <c r="A1321" s="747" t="s">
        <v>567</v>
      </c>
      <c r="B1321" s="748" t="s">
        <v>568</v>
      </c>
      <c r="C1321" s="749" t="s">
        <v>588</v>
      </c>
      <c r="D1321" s="750" t="s">
        <v>589</v>
      </c>
      <c r="E1321" s="751">
        <v>50113013</v>
      </c>
      <c r="F1321" s="750" t="s">
        <v>1668</v>
      </c>
      <c r="G1321" s="749" t="s">
        <v>592</v>
      </c>
      <c r="H1321" s="749">
        <v>172972</v>
      </c>
      <c r="I1321" s="749">
        <v>72972</v>
      </c>
      <c r="J1321" s="749" t="s">
        <v>1675</v>
      </c>
      <c r="K1321" s="749" t="s">
        <v>1676</v>
      </c>
      <c r="L1321" s="752">
        <v>181.57999999999996</v>
      </c>
      <c r="M1321" s="752">
        <v>43</v>
      </c>
      <c r="N1321" s="753">
        <v>7807.9399999999987</v>
      </c>
    </row>
    <row r="1322" spans="1:14" ht="14.45" customHeight="1" x14ac:dyDescent="0.2">
      <c r="A1322" s="747" t="s">
        <v>567</v>
      </c>
      <c r="B1322" s="748" t="s">
        <v>568</v>
      </c>
      <c r="C1322" s="749" t="s">
        <v>588</v>
      </c>
      <c r="D1322" s="750" t="s">
        <v>589</v>
      </c>
      <c r="E1322" s="751">
        <v>50113013</v>
      </c>
      <c r="F1322" s="750" t="s">
        <v>1668</v>
      </c>
      <c r="G1322" s="749" t="s">
        <v>569</v>
      </c>
      <c r="H1322" s="749">
        <v>183817</v>
      </c>
      <c r="I1322" s="749">
        <v>183817</v>
      </c>
      <c r="J1322" s="749" t="s">
        <v>1681</v>
      </c>
      <c r="K1322" s="749" t="s">
        <v>1682</v>
      </c>
      <c r="L1322" s="752">
        <v>1256.4866666666667</v>
      </c>
      <c r="M1322" s="752">
        <v>18</v>
      </c>
      <c r="N1322" s="753">
        <v>22616.760000000002</v>
      </c>
    </row>
    <row r="1323" spans="1:14" ht="14.45" customHeight="1" x14ac:dyDescent="0.2">
      <c r="A1323" s="747" t="s">
        <v>567</v>
      </c>
      <c r="B1323" s="748" t="s">
        <v>568</v>
      </c>
      <c r="C1323" s="749" t="s">
        <v>588</v>
      </c>
      <c r="D1323" s="750" t="s">
        <v>589</v>
      </c>
      <c r="E1323" s="751">
        <v>50113013</v>
      </c>
      <c r="F1323" s="750" t="s">
        <v>1668</v>
      </c>
      <c r="G1323" s="749" t="s">
        <v>569</v>
      </c>
      <c r="H1323" s="749">
        <v>183812</v>
      </c>
      <c r="I1323" s="749">
        <v>183812</v>
      </c>
      <c r="J1323" s="749" t="s">
        <v>1683</v>
      </c>
      <c r="K1323" s="749" t="s">
        <v>1684</v>
      </c>
      <c r="L1323" s="752">
        <v>1216.1299999999999</v>
      </c>
      <c r="M1323" s="752">
        <v>1.5</v>
      </c>
      <c r="N1323" s="753">
        <v>1824.1949999999997</v>
      </c>
    </row>
    <row r="1324" spans="1:14" ht="14.45" customHeight="1" x14ac:dyDescent="0.2">
      <c r="A1324" s="747" t="s">
        <v>567</v>
      </c>
      <c r="B1324" s="748" t="s">
        <v>568</v>
      </c>
      <c r="C1324" s="749" t="s">
        <v>588</v>
      </c>
      <c r="D1324" s="750" t="s">
        <v>589</v>
      </c>
      <c r="E1324" s="751">
        <v>50113013</v>
      </c>
      <c r="F1324" s="750" t="s">
        <v>1668</v>
      </c>
      <c r="G1324" s="749" t="s">
        <v>592</v>
      </c>
      <c r="H1324" s="749">
        <v>117170</v>
      </c>
      <c r="I1324" s="749">
        <v>17170</v>
      </c>
      <c r="J1324" s="749" t="s">
        <v>1689</v>
      </c>
      <c r="K1324" s="749" t="s">
        <v>1690</v>
      </c>
      <c r="L1324" s="752">
        <v>72.920000000000016</v>
      </c>
      <c r="M1324" s="752">
        <v>4</v>
      </c>
      <c r="N1324" s="753">
        <v>291.68000000000006</v>
      </c>
    </row>
    <row r="1325" spans="1:14" ht="14.45" customHeight="1" x14ac:dyDescent="0.2">
      <c r="A1325" s="747" t="s">
        <v>567</v>
      </c>
      <c r="B1325" s="748" t="s">
        <v>568</v>
      </c>
      <c r="C1325" s="749" t="s">
        <v>588</v>
      </c>
      <c r="D1325" s="750" t="s">
        <v>589</v>
      </c>
      <c r="E1325" s="751">
        <v>50113013</v>
      </c>
      <c r="F1325" s="750" t="s">
        <v>1668</v>
      </c>
      <c r="G1325" s="749" t="s">
        <v>592</v>
      </c>
      <c r="H1325" s="749">
        <v>117171</v>
      </c>
      <c r="I1325" s="749">
        <v>17171</v>
      </c>
      <c r="J1325" s="749" t="s">
        <v>1691</v>
      </c>
      <c r="K1325" s="749" t="s">
        <v>1692</v>
      </c>
      <c r="L1325" s="752">
        <v>72.908000000000001</v>
      </c>
      <c r="M1325" s="752">
        <v>10</v>
      </c>
      <c r="N1325" s="753">
        <v>729.08</v>
      </c>
    </row>
    <row r="1326" spans="1:14" ht="14.45" customHeight="1" x14ac:dyDescent="0.2">
      <c r="A1326" s="747" t="s">
        <v>567</v>
      </c>
      <c r="B1326" s="748" t="s">
        <v>568</v>
      </c>
      <c r="C1326" s="749" t="s">
        <v>588</v>
      </c>
      <c r="D1326" s="750" t="s">
        <v>589</v>
      </c>
      <c r="E1326" s="751">
        <v>50113013</v>
      </c>
      <c r="F1326" s="750" t="s">
        <v>1668</v>
      </c>
      <c r="G1326" s="749" t="s">
        <v>592</v>
      </c>
      <c r="H1326" s="749">
        <v>111706</v>
      </c>
      <c r="I1326" s="749">
        <v>11706</v>
      </c>
      <c r="J1326" s="749" t="s">
        <v>1693</v>
      </c>
      <c r="K1326" s="749" t="s">
        <v>1694</v>
      </c>
      <c r="L1326" s="752">
        <v>527.5577777777778</v>
      </c>
      <c r="M1326" s="752">
        <v>18</v>
      </c>
      <c r="N1326" s="753">
        <v>9496.0400000000009</v>
      </c>
    </row>
    <row r="1327" spans="1:14" ht="14.45" customHeight="1" x14ac:dyDescent="0.2">
      <c r="A1327" s="747" t="s">
        <v>567</v>
      </c>
      <c r="B1327" s="748" t="s">
        <v>568</v>
      </c>
      <c r="C1327" s="749" t="s">
        <v>588</v>
      </c>
      <c r="D1327" s="750" t="s">
        <v>589</v>
      </c>
      <c r="E1327" s="751">
        <v>50113013</v>
      </c>
      <c r="F1327" s="750" t="s">
        <v>1668</v>
      </c>
      <c r="G1327" s="749" t="s">
        <v>592</v>
      </c>
      <c r="H1327" s="749">
        <v>131654</v>
      </c>
      <c r="I1327" s="749">
        <v>131654</v>
      </c>
      <c r="J1327" s="749" t="s">
        <v>1695</v>
      </c>
      <c r="K1327" s="749" t="s">
        <v>1696</v>
      </c>
      <c r="L1327" s="752">
        <v>264</v>
      </c>
      <c r="M1327" s="752">
        <v>4.5</v>
      </c>
      <c r="N1327" s="753">
        <v>1188</v>
      </c>
    </row>
    <row r="1328" spans="1:14" ht="14.45" customHeight="1" x14ac:dyDescent="0.2">
      <c r="A1328" s="747" t="s">
        <v>567</v>
      </c>
      <c r="B1328" s="748" t="s">
        <v>568</v>
      </c>
      <c r="C1328" s="749" t="s">
        <v>588</v>
      </c>
      <c r="D1328" s="750" t="s">
        <v>589</v>
      </c>
      <c r="E1328" s="751">
        <v>50113013</v>
      </c>
      <c r="F1328" s="750" t="s">
        <v>1668</v>
      </c>
      <c r="G1328" s="749" t="s">
        <v>592</v>
      </c>
      <c r="H1328" s="749">
        <v>131656</v>
      </c>
      <c r="I1328" s="749">
        <v>131656</v>
      </c>
      <c r="J1328" s="749" t="s">
        <v>1697</v>
      </c>
      <c r="K1328" s="749" t="s">
        <v>1698</v>
      </c>
      <c r="L1328" s="752">
        <v>517</v>
      </c>
      <c r="M1328" s="752">
        <v>9</v>
      </c>
      <c r="N1328" s="753">
        <v>4653</v>
      </c>
    </row>
    <row r="1329" spans="1:14" ht="14.45" customHeight="1" x14ac:dyDescent="0.2">
      <c r="A1329" s="747" t="s">
        <v>567</v>
      </c>
      <c r="B1329" s="748" t="s">
        <v>568</v>
      </c>
      <c r="C1329" s="749" t="s">
        <v>588</v>
      </c>
      <c r="D1329" s="750" t="s">
        <v>589</v>
      </c>
      <c r="E1329" s="751">
        <v>50113013</v>
      </c>
      <c r="F1329" s="750" t="s">
        <v>1668</v>
      </c>
      <c r="G1329" s="749" t="s">
        <v>592</v>
      </c>
      <c r="H1329" s="749">
        <v>87104</v>
      </c>
      <c r="I1329" s="749">
        <v>87104</v>
      </c>
      <c r="J1329" s="749" t="s">
        <v>1699</v>
      </c>
      <c r="K1329" s="749" t="s">
        <v>1700</v>
      </c>
      <c r="L1329" s="752">
        <v>44.07</v>
      </c>
      <c r="M1329" s="752">
        <v>4</v>
      </c>
      <c r="N1329" s="753">
        <v>176.28</v>
      </c>
    </row>
    <row r="1330" spans="1:14" ht="14.45" customHeight="1" x14ac:dyDescent="0.2">
      <c r="A1330" s="747" t="s">
        <v>567</v>
      </c>
      <c r="B1330" s="748" t="s">
        <v>568</v>
      </c>
      <c r="C1330" s="749" t="s">
        <v>588</v>
      </c>
      <c r="D1330" s="750" t="s">
        <v>589</v>
      </c>
      <c r="E1330" s="751">
        <v>50113013</v>
      </c>
      <c r="F1330" s="750" t="s">
        <v>1668</v>
      </c>
      <c r="G1330" s="749" t="s">
        <v>592</v>
      </c>
      <c r="H1330" s="749">
        <v>108606</v>
      </c>
      <c r="I1330" s="749">
        <v>108606</v>
      </c>
      <c r="J1330" s="749" t="s">
        <v>1699</v>
      </c>
      <c r="K1330" s="749" t="s">
        <v>1701</v>
      </c>
      <c r="L1330" s="752">
        <v>73.227499999999992</v>
      </c>
      <c r="M1330" s="752">
        <v>8</v>
      </c>
      <c r="N1330" s="753">
        <v>585.81999999999994</v>
      </c>
    </row>
    <row r="1331" spans="1:14" ht="14.45" customHeight="1" x14ac:dyDescent="0.2">
      <c r="A1331" s="747" t="s">
        <v>567</v>
      </c>
      <c r="B1331" s="748" t="s">
        <v>568</v>
      </c>
      <c r="C1331" s="749" t="s">
        <v>588</v>
      </c>
      <c r="D1331" s="750" t="s">
        <v>589</v>
      </c>
      <c r="E1331" s="751">
        <v>50113013</v>
      </c>
      <c r="F1331" s="750" t="s">
        <v>1668</v>
      </c>
      <c r="G1331" s="749" t="s">
        <v>592</v>
      </c>
      <c r="H1331" s="749">
        <v>162187</v>
      </c>
      <c r="I1331" s="749">
        <v>162187</v>
      </c>
      <c r="J1331" s="749" t="s">
        <v>1702</v>
      </c>
      <c r="K1331" s="749" t="s">
        <v>1703</v>
      </c>
      <c r="L1331" s="752">
        <v>286</v>
      </c>
      <c r="M1331" s="752">
        <v>9</v>
      </c>
      <c r="N1331" s="753">
        <v>2574</v>
      </c>
    </row>
    <row r="1332" spans="1:14" ht="14.45" customHeight="1" x14ac:dyDescent="0.2">
      <c r="A1332" s="747" t="s">
        <v>567</v>
      </c>
      <c r="B1332" s="748" t="s">
        <v>568</v>
      </c>
      <c r="C1332" s="749" t="s">
        <v>588</v>
      </c>
      <c r="D1332" s="750" t="s">
        <v>589</v>
      </c>
      <c r="E1332" s="751">
        <v>50113013</v>
      </c>
      <c r="F1332" s="750" t="s">
        <v>1668</v>
      </c>
      <c r="G1332" s="749" t="s">
        <v>599</v>
      </c>
      <c r="H1332" s="749">
        <v>849655</v>
      </c>
      <c r="I1332" s="749">
        <v>129836</v>
      </c>
      <c r="J1332" s="749" t="s">
        <v>1704</v>
      </c>
      <c r="K1332" s="749" t="s">
        <v>1705</v>
      </c>
      <c r="L1332" s="752">
        <v>262.90000000000003</v>
      </c>
      <c r="M1332" s="752">
        <v>16</v>
      </c>
      <c r="N1332" s="753">
        <v>4206.4000000000005</v>
      </c>
    </row>
    <row r="1333" spans="1:14" ht="14.45" customHeight="1" x14ac:dyDescent="0.2">
      <c r="A1333" s="747" t="s">
        <v>567</v>
      </c>
      <c r="B1333" s="748" t="s">
        <v>568</v>
      </c>
      <c r="C1333" s="749" t="s">
        <v>588</v>
      </c>
      <c r="D1333" s="750" t="s">
        <v>589</v>
      </c>
      <c r="E1333" s="751">
        <v>50113013</v>
      </c>
      <c r="F1333" s="750" t="s">
        <v>1668</v>
      </c>
      <c r="G1333" s="749" t="s">
        <v>599</v>
      </c>
      <c r="H1333" s="749">
        <v>849887</v>
      </c>
      <c r="I1333" s="749">
        <v>129834</v>
      </c>
      <c r="J1333" s="749" t="s">
        <v>1706</v>
      </c>
      <c r="K1333" s="749" t="s">
        <v>569</v>
      </c>
      <c r="L1333" s="752">
        <v>154</v>
      </c>
      <c r="M1333" s="752">
        <v>18</v>
      </c>
      <c r="N1333" s="753">
        <v>2772</v>
      </c>
    </row>
    <row r="1334" spans="1:14" ht="14.45" customHeight="1" x14ac:dyDescent="0.2">
      <c r="A1334" s="747" t="s">
        <v>567</v>
      </c>
      <c r="B1334" s="748" t="s">
        <v>568</v>
      </c>
      <c r="C1334" s="749" t="s">
        <v>588</v>
      </c>
      <c r="D1334" s="750" t="s">
        <v>589</v>
      </c>
      <c r="E1334" s="751">
        <v>50113013</v>
      </c>
      <c r="F1334" s="750" t="s">
        <v>1668</v>
      </c>
      <c r="G1334" s="749" t="s">
        <v>592</v>
      </c>
      <c r="H1334" s="749">
        <v>844576</v>
      </c>
      <c r="I1334" s="749">
        <v>100339</v>
      </c>
      <c r="J1334" s="749" t="s">
        <v>1709</v>
      </c>
      <c r="K1334" s="749" t="s">
        <v>1710</v>
      </c>
      <c r="L1334" s="752">
        <v>97.602592592592558</v>
      </c>
      <c r="M1334" s="752">
        <v>27</v>
      </c>
      <c r="N1334" s="753">
        <v>2635.2699999999991</v>
      </c>
    </row>
    <row r="1335" spans="1:14" ht="14.45" customHeight="1" x14ac:dyDescent="0.2">
      <c r="A1335" s="747" t="s">
        <v>567</v>
      </c>
      <c r="B1335" s="748" t="s">
        <v>568</v>
      </c>
      <c r="C1335" s="749" t="s">
        <v>588</v>
      </c>
      <c r="D1335" s="750" t="s">
        <v>589</v>
      </c>
      <c r="E1335" s="751">
        <v>50113013</v>
      </c>
      <c r="F1335" s="750" t="s">
        <v>1668</v>
      </c>
      <c r="G1335" s="749" t="s">
        <v>592</v>
      </c>
      <c r="H1335" s="749">
        <v>132954</v>
      </c>
      <c r="I1335" s="749">
        <v>32954</v>
      </c>
      <c r="J1335" s="749" t="s">
        <v>1713</v>
      </c>
      <c r="K1335" s="749" t="s">
        <v>1714</v>
      </c>
      <c r="L1335" s="752">
        <v>84.5</v>
      </c>
      <c r="M1335" s="752">
        <v>2</v>
      </c>
      <c r="N1335" s="753">
        <v>169</v>
      </c>
    </row>
    <row r="1336" spans="1:14" ht="14.45" customHeight="1" x14ac:dyDescent="0.2">
      <c r="A1336" s="747" t="s">
        <v>567</v>
      </c>
      <c r="B1336" s="748" t="s">
        <v>568</v>
      </c>
      <c r="C1336" s="749" t="s">
        <v>588</v>
      </c>
      <c r="D1336" s="750" t="s">
        <v>589</v>
      </c>
      <c r="E1336" s="751">
        <v>50113013</v>
      </c>
      <c r="F1336" s="750" t="s">
        <v>1668</v>
      </c>
      <c r="G1336" s="749" t="s">
        <v>592</v>
      </c>
      <c r="H1336" s="749">
        <v>102427</v>
      </c>
      <c r="I1336" s="749">
        <v>2427</v>
      </c>
      <c r="J1336" s="749" t="s">
        <v>1715</v>
      </c>
      <c r="K1336" s="749" t="s">
        <v>1716</v>
      </c>
      <c r="L1336" s="752">
        <v>88.432500000000005</v>
      </c>
      <c r="M1336" s="752">
        <v>8</v>
      </c>
      <c r="N1336" s="753">
        <v>707.46</v>
      </c>
    </row>
    <row r="1337" spans="1:14" ht="14.45" customHeight="1" x14ac:dyDescent="0.2">
      <c r="A1337" s="747" t="s">
        <v>567</v>
      </c>
      <c r="B1337" s="748" t="s">
        <v>568</v>
      </c>
      <c r="C1337" s="749" t="s">
        <v>588</v>
      </c>
      <c r="D1337" s="750" t="s">
        <v>589</v>
      </c>
      <c r="E1337" s="751">
        <v>50113013</v>
      </c>
      <c r="F1337" s="750" t="s">
        <v>1668</v>
      </c>
      <c r="G1337" s="749" t="s">
        <v>592</v>
      </c>
      <c r="H1337" s="749">
        <v>101066</v>
      </c>
      <c r="I1337" s="749">
        <v>1066</v>
      </c>
      <c r="J1337" s="749" t="s">
        <v>1717</v>
      </c>
      <c r="K1337" s="749" t="s">
        <v>1719</v>
      </c>
      <c r="L1337" s="752">
        <v>57.407499999999999</v>
      </c>
      <c r="M1337" s="752">
        <v>8</v>
      </c>
      <c r="N1337" s="753">
        <v>459.26</v>
      </c>
    </row>
    <row r="1338" spans="1:14" ht="14.45" customHeight="1" x14ac:dyDescent="0.2">
      <c r="A1338" s="747" t="s">
        <v>567</v>
      </c>
      <c r="B1338" s="748" t="s">
        <v>568</v>
      </c>
      <c r="C1338" s="749" t="s">
        <v>588</v>
      </c>
      <c r="D1338" s="750" t="s">
        <v>589</v>
      </c>
      <c r="E1338" s="751">
        <v>50113013</v>
      </c>
      <c r="F1338" s="750" t="s">
        <v>1668</v>
      </c>
      <c r="G1338" s="749" t="s">
        <v>592</v>
      </c>
      <c r="H1338" s="749">
        <v>188746</v>
      </c>
      <c r="I1338" s="749">
        <v>88746</v>
      </c>
      <c r="J1338" s="749" t="s">
        <v>1720</v>
      </c>
      <c r="K1338" s="749" t="s">
        <v>1721</v>
      </c>
      <c r="L1338" s="752">
        <v>52.086666666666673</v>
      </c>
      <c r="M1338" s="752">
        <v>6</v>
      </c>
      <c r="N1338" s="753">
        <v>312.52000000000004</v>
      </c>
    </row>
    <row r="1339" spans="1:14" ht="14.45" customHeight="1" x14ac:dyDescent="0.2">
      <c r="A1339" s="747" t="s">
        <v>567</v>
      </c>
      <c r="B1339" s="748" t="s">
        <v>568</v>
      </c>
      <c r="C1339" s="749" t="s">
        <v>588</v>
      </c>
      <c r="D1339" s="750" t="s">
        <v>589</v>
      </c>
      <c r="E1339" s="751">
        <v>50113013</v>
      </c>
      <c r="F1339" s="750" t="s">
        <v>1668</v>
      </c>
      <c r="G1339" s="749" t="s">
        <v>592</v>
      </c>
      <c r="H1339" s="749">
        <v>207280</v>
      </c>
      <c r="I1339" s="749">
        <v>207280</v>
      </c>
      <c r="J1339" s="749" t="s">
        <v>1722</v>
      </c>
      <c r="K1339" s="749" t="s">
        <v>665</v>
      </c>
      <c r="L1339" s="752">
        <v>129.95428571428573</v>
      </c>
      <c r="M1339" s="752">
        <v>14</v>
      </c>
      <c r="N1339" s="753">
        <v>1819.3600000000001</v>
      </c>
    </row>
    <row r="1340" spans="1:14" ht="14.45" customHeight="1" x14ac:dyDescent="0.2">
      <c r="A1340" s="747" t="s">
        <v>567</v>
      </c>
      <c r="B1340" s="748" t="s">
        <v>568</v>
      </c>
      <c r="C1340" s="749" t="s">
        <v>588</v>
      </c>
      <c r="D1340" s="750" t="s">
        <v>589</v>
      </c>
      <c r="E1340" s="751">
        <v>50113013</v>
      </c>
      <c r="F1340" s="750" t="s">
        <v>1668</v>
      </c>
      <c r="G1340" s="749" t="s">
        <v>592</v>
      </c>
      <c r="H1340" s="749">
        <v>847476</v>
      </c>
      <c r="I1340" s="749">
        <v>112782</v>
      </c>
      <c r="J1340" s="749" t="s">
        <v>1723</v>
      </c>
      <c r="K1340" s="749" t="s">
        <v>1724</v>
      </c>
      <c r="L1340" s="752">
        <v>690.93318181818177</v>
      </c>
      <c r="M1340" s="752">
        <v>1.1000000000000001</v>
      </c>
      <c r="N1340" s="753">
        <v>760.02649999999994</v>
      </c>
    </row>
    <row r="1341" spans="1:14" ht="14.45" customHeight="1" x14ac:dyDescent="0.2">
      <c r="A1341" s="747" t="s">
        <v>567</v>
      </c>
      <c r="B1341" s="748" t="s">
        <v>568</v>
      </c>
      <c r="C1341" s="749" t="s">
        <v>588</v>
      </c>
      <c r="D1341" s="750" t="s">
        <v>589</v>
      </c>
      <c r="E1341" s="751">
        <v>50113013</v>
      </c>
      <c r="F1341" s="750" t="s">
        <v>1668</v>
      </c>
      <c r="G1341" s="749" t="s">
        <v>592</v>
      </c>
      <c r="H1341" s="749">
        <v>96414</v>
      </c>
      <c r="I1341" s="749">
        <v>96414</v>
      </c>
      <c r="J1341" s="749" t="s">
        <v>1725</v>
      </c>
      <c r="K1341" s="749" t="s">
        <v>1726</v>
      </c>
      <c r="L1341" s="752">
        <v>59.2</v>
      </c>
      <c r="M1341" s="752">
        <v>2</v>
      </c>
      <c r="N1341" s="753">
        <v>118.4</v>
      </c>
    </row>
    <row r="1342" spans="1:14" ht="14.45" customHeight="1" x14ac:dyDescent="0.2">
      <c r="A1342" s="747" t="s">
        <v>567</v>
      </c>
      <c r="B1342" s="748" t="s">
        <v>568</v>
      </c>
      <c r="C1342" s="749" t="s">
        <v>588</v>
      </c>
      <c r="D1342" s="750" t="s">
        <v>589</v>
      </c>
      <c r="E1342" s="751">
        <v>50113013</v>
      </c>
      <c r="F1342" s="750" t="s">
        <v>1668</v>
      </c>
      <c r="G1342" s="749" t="s">
        <v>592</v>
      </c>
      <c r="H1342" s="749">
        <v>216199</v>
      </c>
      <c r="I1342" s="749">
        <v>216199</v>
      </c>
      <c r="J1342" s="749" t="s">
        <v>1729</v>
      </c>
      <c r="K1342" s="749" t="s">
        <v>1730</v>
      </c>
      <c r="L1342" s="752">
        <v>99.900000000000034</v>
      </c>
      <c r="M1342" s="752">
        <v>6</v>
      </c>
      <c r="N1342" s="753">
        <v>599.4000000000002</v>
      </c>
    </row>
    <row r="1343" spans="1:14" ht="14.45" customHeight="1" x14ac:dyDescent="0.2">
      <c r="A1343" s="747" t="s">
        <v>567</v>
      </c>
      <c r="B1343" s="748" t="s">
        <v>568</v>
      </c>
      <c r="C1343" s="749" t="s">
        <v>588</v>
      </c>
      <c r="D1343" s="750" t="s">
        <v>589</v>
      </c>
      <c r="E1343" s="751">
        <v>50113013</v>
      </c>
      <c r="F1343" s="750" t="s">
        <v>1668</v>
      </c>
      <c r="G1343" s="749" t="s">
        <v>592</v>
      </c>
      <c r="H1343" s="749">
        <v>216183</v>
      </c>
      <c r="I1343" s="749">
        <v>216183</v>
      </c>
      <c r="J1343" s="749" t="s">
        <v>1731</v>
      </c>
      <c r="K1343" s="749" t="s">
        <v>1732</v>
      </c>
      <c r="L1343" s="752">
        <v>251.66</v>
      </c>
      <c r="M1343" s="752">
        <v>20</v>
      </c>
      <c r="N1343" s="753">
        <v>5033.2</v>
      </c>
    </row>
    <row r="1344" spans="1:14" ht="14.45" customHeight="1" x14ac:dyDescent="0.2">
      <c r="A1344" s="747" t="s">
        <v>567</v>
      </c>
      <c r="B1344" s="748" t="s">
        <v>568</v>
      </c>
      <c r="C1344" s="749" t="s">
        <v>588</v>
      </c>
      <c r="D1344" s="750" t="s">
        <v>589</v>
      </c>
      <c r="E1344" s="751">
        <v>50113013</v>
      </c>
      <c r="F1344" s="750" t="s">
        <v>1668</v>
      </c>
      <c r="G1344" s="749" t="s">
        <v>592</v>
      </c>
      <c r="H1344" s="749">
        <v>141146</v>
      </c>
      <c r="I1344" s="749">
        <v>41146</v>
      </c>
      <c r="J1344" s="749" t="s">
        <v>2096</v>
      </c>
      <c r="K1344" s="749" t="s">
        <v>2097</v>
      </c>
      <c r="L1344" s="752">
        <v>181.76</v>
      </c>
      <c r="M1344" s="752">
        <v>1</v>
      </c>
      <c r="N1344" s="753">
        <v>181.76</v>
      </c>
    </row>
    <row r="1345" spans="1:14" ht="14.45" customHeight="1" x14ac:dyDescent="0.2">
      <c r="A1345" s="747" t="s">
        <v>567</v>
      </c>
      <c r="B1345" s="748" t="s">
        <v>568</v>
      </c>
      <c r="C1345" s="749" t="s">
        <v>588</v>
      </c>
      <c r="D1345" s="750" t="s">
        <v>589</v>
      </c>
      <c r="E1345" s="751">
        <v>50113013</v>
      </c>
      <c r="F1345" s="750" t="s">
        <v>1668</v>
      </c>
      <c r="G1345" s="749" t="s">
        <v>569</v>
      </c>
      <c r="H1345" s="749">
        <v>156835</v>
      </c>
      <c r="I1345" s="749">
        <v>156835</v>
      </c>
      <c r="J1345" s="749" t="s">
        <v>1737</v>
      </c>
      <c r="K1345" s="749" t="s">
        <v>1738</v>
      </c>
      <c r="L1345" s="752">
        <v>1116.5</v>
      </c>
      <c r="M1345" s="752">
        <v>2</v>
      </c>
      <c r="N1345" s="753">
        <v>2233</v>
      </c>
    </row>
    <row r="1346" spans="1:14" ht="14.45" customHeight="1" x14ac:dyDescent="0.2">
      <c r="A1346" s="747" t="s">
        <v>567</v>
      </c>
      <c r="B1346" s="748" t="s">
        <v>568</v>
      </c>
      <c r="C1346" s="749" t="s">
        <v>588</v>
      </c>
      <c r="D1346" s="750" t="s">
        <v>589</v>
      </c>
      <c r="E1346" s="751">
        <v>50113013</v>
      </c>
      <c r="F1346" s="750" t="s">
        <v>1668</v>
      </c>
      <c r="G1346" s="749" t="s">
        <v>569</v>
      </c>
      <c r="H1346" s="749">
        <v>111592</v>
      </c>
      <c r="I1346" s="749">
        <v>11592</v>
      </c>
      <c r="J1346" s="749" t="s">
        <v>1739</v>
      </c>
      <c r="K1346" s="749" t="s">
        <v>1740</v>
      </c>
      <c r="L1346" s="752">
        <v>368.96999999999997</v>
      </c>
      <c r="M1346" s="752">
        <v>3</v>
      </c>
      <c r="N1346" s="753">
        <v>1106.9099999999999</v>
      </c>
    </row>
    <row r="1347" spans="1:14" ht="14.45" customHeight="1" x14ac:dyDescent="0.2">
      <c r="A1347" s="747" t="s">
        <v>567</v>
      </c>
      <c r="B1347" s="748" t="s">
        <v>568</v>
      </c>
      <c r="C1347" s="749" t="s">
        <v>588</v>
      </c>
      <c r="D1347" s="750" t="s">
        <v>589</v>
      </c>
      <c r="E1347" s="751">
        <v>50113013</v>
      </c>
      <c r="F1347" s="750" t="s">
        <v>1668</v>
      </c>
      <c r="G1347" s="749" t="s">
        <v>592</v>
      </c>
      <c r="H1347" s="749">
        <v>225543</v>
      </c>
      <c r="I1347" s="749">
        <v>225543</v>
      </c>
      <c r="J1347" s="749" t="s">
        <v>1741</v>
      </c>
      <c r="K1347" s="749" t="s">
        <v>1742</v>
      </c>
      <c r="L1347" s="752">
        <v>391.11</v>
      </c>
      <c r="M1347" s="752">
        <v>1</v>
      </c>
      <c r="N1347" s="753">
        <v>391.11</v>
      </c>
    </row>
    <row r="1348" spans="1:14" ht="14.45" customHeight="1" x14ac:dyDescent="0.2">
      <c r="A1348" s="747" t="s">
        <v>567</v>
      </c>
      <c r="B1348" s="748" t="s">
        <v>568</v>
      </c>
      <c r="C1348" s="749" t="s">
        <v>588</v>
      </c>
      <c r="D1348" s="750" t="s">
        <v>589</v>
      </c>
      <c r="E1348" s="751">
        <v>50113013</v>
      </c>
      <c r="F1348" s="750" t="s">
        <v>1668</v>
      </c>
      <c r="G1348" s="749" t="s">
        <v>592</v>
      </c>
      <c r="H1348" s="749">
        <v>155636</v>
      </c>
      <c r="I1348" s="749">
        <v>55636</v>
      </c>
      <c r="J1348" s="749" t="s">
        <v>1743</v>
      </c>
      <c r="K1348" s="749" t="s">
        <v>1744</v>
      </c>
      <c r="L1348" s="752">
        <v>52.669999999999995</v>
      </c>
      <c r="M1348" s="752">
        <v>1</v>
      </c>
      <c r="N1348" s="753">
        <v>52.669999999999995</v>
      </c>
    </row>
    <row r="1349" spans="1:14" ht="14.45" customHeight="1" x14ac:dyDescent="0.2">
      <c r="A1349" s="747" t="s">
        <v>567</v>
      </c>
      <c r="B1349" s="748" t="s">
        <v>568</v>
      </c>
      <c r="C1349" s="749" t="s">
        <v>588</v>
      </c>
      <c r="D1349" s="750" t="s">
        <v>589</v>
      </c>
      <c r="E1349" s="751">
        <v>50113013</v>
      </c>
      <c r="F1349" s="750" t="s">
        <v>1668</v>
      </c>
      <c r="G1349" s="749" t="s">
        <v>592</v>
      </c>
      <c r="H1349" s="749">
        <v>201970</v>
      </c>
      <c r="I1349" s="749">
        <v>201970</v>
      </c>
      <c r="J1349" s="749" t="s">
        <v>2098</v>
      </c>
      <c r="K1349" s="749" t="s">
        <v>2099</v>
      </c>
      <c r="L1349" s="752">
        <v>72.180000000000007</v>
      </c>
      <c r="M1349" s="752">
        <v>5</v>
      </c>
      <c r="N1349" s="753">
        <v>360.90000000000003</v>
      </c>
    </row>
    <row r="1350" spans="1:14" ht="14.45" customHeight="1" x14ac:dyDescent="0.2">
      <c r="A1350" s="747" t="s">
        <v>567</v>
      </c>
      <c r="B1350" s="748" t="s">
        <v>568</v>
      </c>
      <c r="C1350" s="749" t="s">
        <v>588</v>
      </c>
      <c r="D1350" s="750" t="s">
        <v>589</v>
      </c>
      <c r="E1350" s="751">
        <v>50113013</v>
      </c>
      <c r="F1350" s="750" t="s">
        <v>1668</v>
      </c>
      <c r="G1350" s="749" t="s">
        <v>599</v>
      </c>
      <c r="H1350" s="749">
        <v>113453</v>
      </c>
      <c r="I1350" s="749">
        <v>113453</v>
      </c>
      <c r="J1350" s="749" t="s">
        <v>1747</v>
      </c>
      <c r="K1350" s="749" t="s">
        <v>1748</v>
      </c>
      <c r="L1350" s="752">
        <v>461.55999108504545</v>
      </c>
      <c r="M1350" s="752">
        <v>7.5</v>
      </c>
      <c r="N1350" s="753">
        <v>3461.6999331378411</v>
      </c>
    </row>
    <row r="1351" spans="1:14" ht="14.45" customHeight="1" x14ac:dyDescent="0.2">
      <c r="A1351" s="747" t="s">
        <v>567</v>
      </c>
      <c r="B1351" s="748" t="s">
        <v>568</v>
      </c>
      <c r="C1351" s="749" t="s">
        <v>588</v>
      </c>
      <c r="D1351" s="750" t="s">
        <v>589</v>
      </c>
      <c r="E1351" s="751">
        <v>50113013</v>
      </c>
      <c r="F1351" s="750" t="s">
        <v>1668</v>
      </c>
      <c r="G1351" s="749" t="s">
        <v>592</v>
      </c>
      <c r="H1351" s="749">
        <v>192359</v>
      </c>
      <c r="I1351" s="749">
        <v>92359</v>
      </c>
      <c r="J1351" s="749" t="s">
        <v>2100</v>
      </c>
      <c r="K1351" s="749" t="s">
        <v>2101</v>
      </c>
      <c r="L1351" s="752">
        <v>43.69</v>
      </c>
      <c r="M1351" s="752">
        <v>20</v>
      </c>
      <c r="N1351" s="753">
        <v>873.8</v>
      </c>
    </row>
    <row r="1352" spans="1:14" ht="14.45" customHeight="1" x14ac:dyDescent="0.2">
      <c r="A1352" s="747" t="s">
        <v>567</v>
      </c>
      <c r="B1352" s="748" t="s">
        <v>568</v>
      </c>
      <c r="C1352" s="749" t="s">
        <v>588</v>
      </c>
      <c r="D1352" s="750" t="s">
        <v>589</v>
      </c>
      <c r="E1352" s="751">
        <v>50113013</v>
      </c>
      <c r="F1352" s="750" t="s">
        <v>1668</v>
      </c>
      <c r="G1352" s="749" t="s">
        <v>592</v>
      </c>
      <c r="H1352" s="749">
        <v>114922</v>
      </c>
      <c r="I1352" s="749">
        <v>14922</v>
      </c>
      <c r="J1352" s="749" t="s">
        <v>2102</v>
      </c>
      <c r="K1352" s="749" t="s">
        <v>2103</v>
      </c>
      <c r="L1352" s="752">
        <v>170.2</v>
      </c>
      <c r="M1352" s="752">
        <v>1</v>
      </c>
      <c r="N1352" s="753">
        <v>170.2</v>
      </c>
    </row>
    <row r="1353" spans="1:14" ht="14.45" customHeight="1" x14ac:dyDescent="0.2">
      <c r="A1353" s="747" t="s">
        <v>567</v>
      </c>
      <c r="B1353" s="748" t="s">
        <v>568</v>
      </c>
      <c r="C1353" s="749" t="s">
        <v>588</v>
      </c>
      <c r="D1353" s="750" t="s">
        <v>589</v>
      </c>
      <c r="E1353" s="751">
        <v>50113013</v>
      </c>
      <c r="F1353" s="750" t="s">
        <v>1668</v>
      </c>
      <c r="G1353" s="749" t="s">
        <v>592</v>
      </c>
      <c r="H1353" s="749">
        <v>225175</v>
      </c>
      <c r="I1353" s="749">
        <v>225175</v>
      </c>
      <c r="J1353" s="749" t="s">
        <v>2104</v>
      </c>
      <c r="K1353" s="749" t="s">
        <v>2105</v>
      </c>
      <c r="L1353" s="752">
        <v>45.61</v>
      </c>
      <c r="M1353" s="752">
        <v>2</v>
      </c>
      <c r="N1353" s="753">
        <v>91.22</v>
      </c>
    </row>
    <row r="1354" spans="1:14" ht="14.45" customHeight="1" x14ac:dyDescent="0.2">
      <c r="A1354" s="747" t="s">
        <v>567</v>
      </c>
      <c r="B1354" s="748" t="s">
        <v>568</v>
      </c>
      <c r="C1354" s="749" t="s">
        <v>588</v>
      </c>
      <c r="D1354" s="750" t="s">
        <v>589</v>
      </c>
      <c r="E1354" s="751">
        <v>50113013</v>
      </c>
      <c r="F1354" s="750" t="s">
        <v>1668</v>
      </c>
      <c r="G1354" s="749" t="s">
        <v>592</v>
      </c>
      <c r="H1354" s="749">
        <v>225173</v>
      </c>
      <c r="I1354" s="749">
        <v>225173</v>
      </c>
      <c r="J1354" s="749" t="s">
        <v>2106</v>
      </c>
      <c r="K1354" s="749" t="s">
        <v>2107</v>
      </c>
      <c r="L1354" s="752">
        <v>93.27</v>
      </c>
      <c r="M1354" s="752">
        <v>1</v>
      </c>
      <c r="N1354" s="753">
        <v>93.27</v>
      </c>
    </row>
    <row r="1355" spans="1:14" ht="14.45" customHeight="1" x14ac:dyDescent="0.2">
      <c r="A1355" s="747" t="s">
        <v>567</v>
      </c>
      <c r="B1355" s="748" t="s">
        <v>568</v>
      </c>
      <c r="C1355" s="749" t="s">
        <v>588</v>
      </c>
      <c r="D1355" s="750" t="s">
        <v>589</v>
      </c>
      <c r="E1355" s="751">
        <v>50113013</v>
      </c>
      <c r="F1355" s="750" t="s">
        <v>1668</v>
      </c>
      <c r="G1355" s="749" t="s">
        <v>592</v>
      </c>
      <c r="H1355" s="749">
        <v>116600</v>
      </c>
      <c r="I1355" s="749">
        <v>16600</v>
      </c>
      <c r="J1355" s="749" t="s">
        <v>2108</v>
      </c>
      <c r="K1355" s="749" t="s">
        <v>2109</v>
      </c>
      <c r="L1355" s="752">
        <v>25.12</v>
      </c>
      <c r="M1355" s="752">
        <v>36</v>
      </c>
      <c r="N1355" s="753">
        <v>904.32</v>
      </c>
    </row>
    <row r="1356" spans="1:14" ht="14.45" customHeight="1" x14ac:dyDescent="0.2">
      <c r="A1356" s="747" t="s">
        <v>567</v>
      </c>
      <c r="B1356" s="748" t="s">
        <v>568</v>
      </c>
      <c r="C1356" s="749" t="s">
        <v>588</v>
      </c>
      <c r="D1356" s="750" t="s">
        <v>589</v>
      </c>
      <c r="E1356" s="751">
        <v>50113013</v>
      </c>
      <c r="F1356" s="750" t="s">
        <v>1668</v>
      </c>
      <c r="G1356" s="749" t="s">
        <v>592</v>
      </c>
      <c r="H1356" s="749">
        <v>117149</v>
      </c>
      <c r="I1356" s="749">
        <v>17149</v>
      </c>
      <c r="J1356" s="749" t="s">
        <v>2108</v>
      </c>
      <c r="K1356" s="749" t="s">
        <v>2110</v>
      </c>
      <c r="L1356" s="752">
        <v>163.32000000000002</v>
      </c>
      <c r="M1356" s="752">
        <v>3</v>
      </c>
      <c r="N1356" s="753">
        <v>489.96000000000004</v>
      </c>
    </row>
    <row r="1357" spans="1:14" ht="14.45" customHeight="1" x14ac:dyDescent="0.2">
      <c r="A1357" s="747" t="s">
        <v>567</v>
      </c>
      <c r="B1357" s="748" t="s">
        <v>568</v>
      </c>
      <c r="C1357" s="749" t="s">
        <v>588</v>
      </c>
      <c r="D1357" s="750" t="s">
        <v>589</v>
      </c>
      <c r="E1357" s="751">
        <v>50113013</v>
      </c>
      <c r="F1357" s="750" t="s">
        <v>1668</v>
      </c>
      <c r="G1357" s="749" t="s">
        <v>599</v>
      </c>
      <c r="H1357" s="749">
        <v>166269</v>
      </c>
      <c r="I1357" s="749">
        <v>166269</v>
      </c>
      <c r="J1357" s="749" t="s">
        <v>1755</v>
      </c>
      <c r="K1357" s="749" t="s">
        <v>1756</v>
      </c>
      <c r="L1357" s="752">
        <v>52.88</v>
      </c>
      <c r="M1357" s="752">
        <v>30</v>
      </c>
      <c r="N1357" s="753">
        <v>1586.4</v>
      </c>
    </row>
    <row r="1358" spans="1:14" ht="14.45" customHeight="1" x14ac:dyDescent="0.2">
      <c r="A1358" s="747" t="s">
        <v>567</v>
      </c>
      <c r="B1358" s="748" t="s">
        <v>568</v>
      </c>
      <c r="C1358" s="749" t="s">
        <v>588</v>
      </c>
      <c r="D1358" s="750" t="s">
        <v>589</v>
      </c>
      <c r="E1358" s="751">
        <v>50113013</v>
      </c>
      <c r="F1358" s="750" t="s">
        <v>1668</v>
      </c>
      <c r="G1358" s="749" t="s">
        <v>599</v>
      </c>
      <c r="H1358" s="749">
        <v>166265</v>
      </c>
      <c r="I1358" s="749">
        <v>166265</v>
      </c>
      <c r="J1358" s="749" t="s">
        <v>1757</v>
      </c>
      <c r="K1358" s="749" t="s">
        <v>1732</v>
      </c>
      <c r="L1358" s="752">
        <v>33.39</v>
      </c>
      <c r="M1358" s="752">
        <v>20</v>
      </c>
      <c r="N1358" s="753">
        <v>667.8</v>
      </c>
    </row>
    <row r="1359" spans="1:14" ht="14.45" customHeight="1" x14ac:dyDescent="0.2">
      <c r="A1359" s="747" t="s">
        <v>567</v>
      </c>
      <c r="B1359" s="748" t="s">
        <v>568</v>
      </c>
      <c r="C1359" s="749" t="s">
        <v>588</v>
      </c>
      <c r="D1359" s="750" t="s">
        <v>589</v>
      </c>
      <c r="E1359" s="751">
        <v>50113013</v>
      </c>
      <c r="F1359" s="750" t="s">
        <v>1668</v>
      </c>
      <c r="G1359" s="749" t="s">
        <v>599</v>
      </c>
      <c r="H1359" s="749">
        <v>118523</v>
      </c>
      <c r="I1359" s="749">
        <v>18523</v>
      </c>
      <c r="J1359" s="749" t="s">
        <v>1758</v>
      </c>
      <c r="K1359" s="749" t="s">
        <v>1759</v>
      </c>
      <c r="L1359" s="752">
        <v>57.27</v>
      </c>
      <c r="M1359" s="752">
        <v>2</v>
      </c>
      <c r="N1359" s="753">
        <v>114.54</v>
      </c>
    </row>
    <row r="1360" spans="1:14" ht="14.45" customHeight="1" x14ac:dyDescent="0.2">
      <c r="A1360" s="747" t="s">
        <v>567</v>
      </c>
      <c r="B1360" s="748" t="s">
        <v>568</v>
      </c>
      <c r="C1360" s="749" t="s">
        <v>588</v>
      </c>
      <c r="D1360" s="750" t="s">
        <v>589</v>
      </c>
      <c r="E1360" s="751">
        <v>50113013</v>
      </c>
      <c r="F1360" s="750" t="s">
        <v>1668</v>
      </c>
      <c r="G1360" s="749" t="s">
        <v>599</v>
      </c>
      <c r="H1360" s="749">
        <v>118547</v>
      </c>
      <c r="I1360" s="749">
        <v>18547</v>
      </c>
      <c r="J1360" s="749" t="s">
        <v>1760</v>
      </c>
      <c r="K1360" s="749" t="s">
        <v>1761</v>
      </c>
      <c r="L1360" s="752">
        <v>121.02565217391307</v>
      </c>
      <c r="M1360" s="752">
        <v>23</v>
      </c>
      <c r="N1360" s="753">
        <v>2783.5900000000006</v>
      </c>
    </row>
    <row r="1361" spans="1:14" ht="14.45" customHeight="1" x14ac:dyDescent="0.2">
      <c r="A1361" s="747" t="s">
        <v>567</v>
      </c>
      <c r="B1361" s="748" t="s">
        <v>568</v>
      </c>
      <c r="C1361" s="749" t="s">
        <v>588</v>
      </c>
      <c r="D1361" s="750" t="s">
        <v>589</v>
      </c>
      <c r="E1361" s="751">
        <v>50113013</v>
      </c>
      <c r="F1361" s="750" t="s">
        <v>1668</v>
      </c>
      <c r="G1361" s="749" t="s">
        <v>599</v>
      </c>
      <c r="H1361" s="749">
        <v>103708</v>
      </c>
      <c r="I1361" s="749">
        <v>3708</v>
      </c>
      <c r="J1361" s="749" t="s">
        <v>2111</v>
      </c>
      <c r="K1361" s="749" t="s">
        <v>2112</v>
      </c>
      <c r="L1361" s="752">
        <v>1134.8800000000001</v>
      </c>
      <c r="M1361" s="752">
        <v>1.5</v>
      </c>
      <c r="N1361" s="753">
        <v>1702.3200000000002</v>
      </c>
    </row>
    <row r="1362" spans="1:14" ht="14.45" customHeight="1" x14ac:dyDescent="0.2">
      <c r="A1362" s="747" t="s">
        <v>567</v>
      </c>
      <c r="B1362" s="748" t="s">
        <v>568</v>
      </c>
      <c r="C1362" s="749" t="s">
        <v>588</v>
      </c>
      <c r="D1362" s="750" t="s">
        <v>589</v>
      </c>
      <c r="E1362" s="751">
        <v>50113014</v>
      </c>
      <c r="F1362" s="750" t="s">
        <v>1762</v>
      </c>
      <c r="G1362" s="749" t="s">
        <v>592</v>
      </c>
      <c r="H1362" s="749">
        <v>176150</v>
      </c>
      <c r="I1362" s="749">
        <v>76150</v>
      </c>
      <c r="J1362" s="749" t="s">
        <v>1763</v>
      </c>
      <c r="K1362" s="749" t="s">
        <v>1764</v>
      </c>
      <c r="L1362" s="752">
        <v>117.47000000000003</v>
      </c>
      <c r="M1362" s="752">
        <v>5</v>
      </c>
      <c r="N1362" s="753">
        <v>587.35000000000014</v>
      </c>
    </row>
    <row r="1363" spans="1:14" ht="14.45" customHeight="1" x14ac:dyDescent="0.2">
      <c r="A1363" s="747" t="s">
        <v>567</v>
      </c>
      <c r="B1363" s="748" t="s">
        <v>568</v>
      </c>
      <c r="C1363" s="749" t="s">
        <v>588</v>
      </c>
      <c r="D1363" s="750" t="s">
        <v>589</v>
      </c>
      <c r="E1363" s="751">
        <v>50113014</v>
      </c>
      <c r="F1363" s="750" t="s">
        <v>1762</v>
      </c>
      <c r="G1363" s="749" t="s">
        <v>592</v>
      </c>
      <c r="H1363" s="749">
        <v>113798</v>
      </c>
      <c r="I1363" s="749">
        <v>13798</v>
      </c>
      <c r="J1363" s="749" t="s">
        <v>1767</v>
      </c>
      <c r="K1363" s="749" t="s">
        <v>1768</v>
      </c>
      <c r="L1363" s="752">
        <v>106.73999999999995</v>
      </c>
      <c r="M1363" s="752">
        <v>1</v>
      </c>
      <c r="N1363" s="753">
        <v>106.73999999999995</v>
      </c>
    </row>
    <row r="1364" spans="1:14" ht="14.45" customHeight="1" x14ac:dyDescent="0.2">
      <c r="A1364" s="747" t="s">
        <v>567</v>
      </c>
      <c r="B1364" s="748" t="s">
        <v>568</v>
      </c>
      <c r="C1364" s="749" t="s">
        <v>588</v>
      </c>
      <c r="D1364" s="750" t="s">
        <v>589</v>
      </c>
      <c r="E1364" s="751">
        <v>50113014</v>
      </c>
      <c r="F1364" s="750" t="s">
        <v>1762</v>
      </c>
      <c r="G1364" s="749" t="s">
        <v>592</v>
      </c>
      <c r="H1364" s="749">
        <v>165484</v>
      </c>
      <c r="I1364" s="749">
        <v>65484</v>
      </c>
      <c r="J1364" s="749" t="s">
        <v>1769</v>
      </c>
      <c r="K1364" s="749" t="s">
        <v>1770</v>
      </c>
      <c r="L1364" s="752">
        <v>56.089999999999989</v>
      </c>
      <c r="M1364" s="752">
        <v>5</v>
      </c>
      <c r="N1364" s="753">
        <v>280.44999999999993</v>
      </c>
    </row>
    <row r="1365" spans="1:14" ht="14.45" customHeight="1" x14ac:dyDescent="0.2">
      <c r="A1365" s="747" t="s">
        <v>567</v>
      </c>
      <c r="B1365" s="748" t="s">
        <v>568</v>
      </c>
      <c r="C1365" s="749" t="s">
        <v>588</v>
      </c>
      <c r="D1365" s="750" t="s">
        <v>589</v>
      </c>
      <c r="E1365" s="751">
        <v>50113014</v>
      </c>
      <c r="F1365" s="750" t="s">
        <v>1762</v>
      </c>
      <c r="G1365" s="749" t="s">
        <v>599</v>
      </c>
      <c r="H1365" s="749">
        <v>64942</v>
      </c>
      <c r="I1365" s="749">
        <v>64942</v>
      </c>
      <c r="J1365" s="749" t="s">
        <v>1771</v>
      </c>
      <c r="K1365" s="749" t="s">
        <v>1772</v>
      </c>
      <c r="L1365" s="752">
        <v>2113.75</v>
      </c>
      <c r="M1365" s="752">
        <v>1</v>
      </c>
      <c r="N1365" s="753">
        <v>2113.75</v>
      </c>
    </row>
    <row r="1366" spans="1:14" ht="14.45" customHeight="1" x14ac:dyDescent="0.2">
      <c r="A1366" s="747" t="s">
        <v>567</v>
      </c>
      <c r="B1366" s="748" t="s">
        <v>568</v>
      </c>
      <c r="C1366" s="749" t="s">
        <v>588</v>
      </c>
      <c r="D1366" s="750" t="s">
        <v>589</v>
      </c>
      <c r="E1366" s="751">
        <v>50113014</v>
      </c>
      <c r="F1366" s="750" t="s">
        <v>1762</v>
      </c>
      <c r="G1366" s="749" t="s">
        <v>592</v>
      </c>
      <c r="H1366" s="749">
        <v>199248</v>
      </c>
      <c r="I1366" s="749">
        <v>99248</v>
      </c>
      <c r="J1366" s="749" t="s">
        <v>1775</v>
      </c>
      <c r="K1366" s="749" t="s">
        <v>1690</v>
      </c>
      <c r="L1366" s="752">
        <v>103.83285714285714</v>
      </c>
      <c r="M1366" s="752">
        <v>7</v>
      </c>
      <c r="N1366" s="753">
        <v>726.82999999999993</v>
      </c>
    </row>
    <row r="1367" spans="1:14" ht="14.45" customHeight="1" x14ac:dyDescent="0.2">
      <c r="A1367" s="747" t="s">
        <v>567</v>
      </c>
      <c r="B1367" s="748" t="s">
        <v>568</v>
      </c>
      <c r="C1367" s="749" t="s">
        <v>588</v>
      </c>
      <c r="D1367" s="750" t="s">
        <v>589</v>
      </c>
      <c r="E1367" s="751">
        <v>50113014</v>
      </c>
      <c r="F1367" s="750" t="s">
        <v>1762</v>
      </c>
      <c r="G1367" s="749" t="s">
        <v>592</v>
      </c>
      <c r="H1367" s="749">
        <v>196927</v>
      </c>
      <c r="I1367" s="749">
        <v>146253</v>
      </c>
      <c r="J1367" s="749" t="s">
        <v>2113</v>
      </c>
      <c r="K1367" s="749" t="s">
        <v>2114</v>
      </c>
      <c r="L1367" s="752">
        <v>294.28000000000003</v>
      </c>
      <c r="M1367" s="752">
        <v>1</v>
      </c>
      <c r="N1367" s="753">
        <v>294.28000000000003</v>
      </c>
    </row>
    <row r="1368" spans="1:14" ht="14.45" customHeight="1" x14ac:dyDescent="0.2">
      <c r="A1368" s="747" t="s">
        <v>567</v>
      </c>
      <c r="B1368" s="748" t="s">
        <v>568</v>
      </c>
      <c r="C1368" s="749" t="s">
        <v>588</v>
      </c>
      <c r="D1368" s="750" t="s">
        <v>589</v>
      </c>
      <c r="E1368" s="751">
        <v>50113014</v>
      </c>
      <c r="F1368" s="750" t="s">
        <v>1762</v>
      </c>
      <c r="G1368" s="749" t="s">
        <v>592</v>
      </c>
      <c r="H1368" s="749">
        <v>211845</v>
      </c>
      <c r="I1368" s="749">
        <v>211845</v>
      </c>
      <c r="J1368" s="749" t="s">
        <v>2115</v>
      </c>
      <c r="K1368" s="749" t="s">
        <v>2116</v>
      </c>
      <c r="L1368" s="752">
        <v>118.13999999999997</v>
      </c>
      <c r="M1368" s="752">
        <v>1</v>
      </c>
      <c r="N1368" s="753">
        <v>118.13999999999997</v>
      </c>
    </row>
    <row r="1369" spans="1:14" ht="14.45" customHeight="1" x14ac:dyDescent="0.2">
      <c r="A1369" s="747" t="s">
        <v>567</v>
      </c>
      <c r="B1369" s="748" t="s">
        <v>568</v>
      </c>
      <c r="C1369" s="749" t="s">
        <v>585</v>
      </c>
      <c r="D1369" s="750" t="s">
        <v>586</v>
      </c>
      <c r="E1369" s="751">
        <v>50113001</v>
      </c>
      <c r="F1369" s="750" t="s">
        <v>591</v>
      </c>
      <c r="G1369" s="749" t="s">
        <v>592</v>
      </c>
      <c r="H1369" s="749">
        <v>154539</v>
      </c>
      <c r="I1369" s="749">
        <v>54539</v>
      </c>
      <c r="J1369" s="749" t="s">
        <v>827</v>
      </c>
      <c r="K1369" s="749" t="s">
        <v>828</v>
      </c>
      <c r="L1369" s="752">
        <v>60.14</v>
      </c>
      <c r="M1369" s="752">
        <v>2</v>
      </c>
      <c r="N1369" s="753">
        <v>120.28</v>
      </c>
    </row>
    <row r="1370" spans="1:14" ht="14.45" customHeight="1" x14ac:dyDescent="0.2">
      <c r="A1370" s="747" t="s">
        <v>567</v>
      </c>
      <c r="B1370" s="748" t="s">
        <v>568</v>
      </c>
      <c r="C1370" s="749" t="s">
        <v>585</v>
      </c>
      <c r="D1370" s="750" t="s">
        <v>586</v>
      </c>
      <c r="E1370" s="751">
        <v>50113001</v>
      </c>
      <c r="F1370" s="750" t="s">
        <v>591</v>
      </c>
      <c r="G1370" s="749" t="s">
        <v>592</v>
      </c>
      <c r="H1370" s="749">
        <v>900240</v>
      </c>
      <c r="I1370" s="749">
        <v>0</v>
      </c>
      <c r="J1370" s="749" t="s">
        <v>856</v>
      </c>
      <c r="K1370" s="749" t="s">
        <v>569</v>
      </c>
      <c r="L1370" s="752">
        <v>67.760000000000005</v>
      </c>
      <c r="M1370" s="752">
        <v>5</v>
      </c>
      <c r="N1370" s="753">
        <v>338.8</v>
      </c>
    </row>
    <row r="1371" spans="1:14" ht="14.45" customHeight="1" x14ac:dyDescent="0.2">
      <c r="A1371" s="747" t="s">
        <v>567</v>
      </c>
      <c r="B1371" s="748" t="s">
        <v>568</v>
      </c>
      <c r="C1371" s="749" t="s">
        <v>585</v>
      </c>
      <c r="D1371" s="750" t="s">
        <v>586</v>
      </c>
      <c r="E1371" s="751">
        <v>50113001</v>
      </c>
      <c r="F1371" s="750" t="s">
        <v>591</v>
      </c>
      <c r="G1371" s="749" t="s">
        <v>592</v>
      </c>
      <c r="H1371" s="749">
        <v>158249</v>
      </c>
      <c r="I1371" s="749">
        <v>58249</v>
      </c>
      <c r="J1371" s="749" t="s">
        <v>989</v>
      </c>
      <c r="K1371" s="749" t="s">
        <v>569</v>
      </c>
      <c r="L1371" s="752">
        <v>249.05999999999986</v>
      </c>
      <c r="M1371" s="752">
        <v>4</v>
      </c>
      <c r="N1371" s="753">
        <v>996.23999999999944</v>
      </c>
    </row>
    <row r="1372" spans="1:14" ht="14.45" customHeight="1" x14ac:dyDescent="0.2">
      <c r="A1372" s="747" t="s">
        <v>567</v>
      </c>
      <c r="B1372" s="748" t="s">
        <v>568</v>
      </c>
      <c r="C1372" s="749" t="s">
        <v>585</v>
      </c>
      <c r="D1372" s="750" t="s">
        <v>586</v>
      </c>
      <c r="E1372" s="751">
        <v>50113001</v>
      </c>
      <c r="F1372" s="750" t="s">
        <v>591</v>
      </c>
      <c r="G1372" s="749" t="s">
        <v>592</v>
      </c>
      <c r="H1372" s="749">
        <v>51366</v>
      </c>
      <c r="I1372" s="749">
        <v>51366</v>
      </c>
      <c r="J1372" s="749" t="s">
        <v>1025</v>
      </c>
      <c r="K1372" s="749" t="s">
        <v>1027</v>
      </c>
      <c r="L1372" s="752">
        <v>171.60000000000002</v>
      </c>
      <c r="M1372" s="752">
        <v>10</v>
      </c>
      <c r="N1372" s="753">
        <v>1716.0000000000002</v>
      </c>
    </row>
    <row r="1373" spans="1:14" ht="14.45" customHeight="1" x14ac:dyDescent="0.2">
      <c r="A1373" s="747" t="s">
        <v>567</v>
      </c>
      <c r="B1373" s="748" t="s">
        <v>568</v>
      </c>
      <c r="C1373" s="749" t="s">
        <v>585</v>
      </c>
      <c r="D1373" s="750" t="s">
        <v>586</v>
      </c>
      <c r="E1373" s="751">
        <v>50113001</v>
      </c>
      <c r="F1373" s="750" t="s">
        <v>591</v>
      </c>
      <c r="G1373" s="749" t="s">
        <v>592</v>
      </c>
      <c r="H1373" s="749">
        <v>51367</v>
      </c>
      <c r="I1373" s="749">
        <v>51367</v>
      </c>
      <c r="J1373" s="749" t="s">
        <v>1025</v>
      </c>
      <c r="K1373" s="749" t="s">
        <v>1026</v>
      </c>
      <c r="L1373" s="752">
        <v>92.95</v>
      </c>
      <c r="M1373" s="752">
        <v>2</v>
      </c>
      <c r="N1373" s="753">
        <v>185.9</v>
      </c>
    </row>
    <row r="1374" spans="1:14" ht="14.45" customHeight="1" x14ac:dyDescent="0.2">
      <c r="A1374" s="747" t="s">
        <v>567</v>
      </c>
      <c r="B1374" s="748" t="s">
        <v>568</v>
      </c>
      <c r="C1374" s="749" t="s">
        <v>585</v>
      </c>
      <c r="D1374" s="750" t="s">
        <v>586</v>
      </c>
      <c r="E1374" s="751">
        <v>50113001</v>
      </c>
      <c r="F1374" s="750" t="s">
        <v>591</v>
      </c>
      <c r="G1374" s="749" t="s">
        <v>592</v>
      </c>
      <c r="H1374" s="749">
        <v>208466</v>
      </c>
      <c r="I1374" s="749">
        <v>208466</v>
      </c>
      <c r="J1374" s="749" t="s">
        <v>1060</v>
      </c>
      <c r="K1374" s="749" t="s">
        <v>1061</v>
      </c>
      <c r="L1374" s="752">
        <v>792.76999999999987</v>
      </c>
      <c r="M1374" s="752">
        <v>16</v>
      </c>
      <c r="N1374" s="753">
        <v>12684.319999999998</v>
      </c>
    </row>
    <row r="1375" spans="1:14" ht="14.45" customHeight="1" x14ac:dyDescent="0.2">
      <c r="A1375" s="747" t="s">
        <v>567</v>
      </c>
      <c r="B1375" s="748" t="s">
        <v>568</v>
      </c>
      <c r="C1375" s="749" t="s">
        <v>585</v>
      </c>
      <c r="D1375" s="750" t="s">
        <v>586</v>
      </c>
      <c r="E1375" s="751">
        <v>50113001</v>
      </c>
      <c r="F1375" s="750" t="s">
        <v>591</v>
      </c>
      <c r="G1375" s="749" t="s">
        <v>592</v>
      </c>
      <c r="H1375" s="749">
        <v>100499</v>
      </c>
      <c r="I1375" s="749">
        <v>499</v>
      </c>
      <c r="J1375" s="749" t="s">
        <v>1186</v>
      </c>
      <c r="K1375" s="749" t="s">
        <v>1187</v>
      </c>
      <c r="L1375" s="752">
        <v>113.18000000000002</v>
      </c>
      <c r="M1375" s="752">
        <v>34</v>
      </c>
      <c r="N1375" s="753">
        <v>3848.1200000000008</v>
      </c>
    </row>
    <row r="1376" spans="1:14" ht="14.45" customHeight="1" x14ac:dyDescent="0.2">
      <c r="A1376" s="747" t="s">
        <v>567</v>
      </c>
      <c r="B1376" s="748" t="s">
        <v>568</v>
      </c>
      <c r="C1376" s="749" t="s">
        <v>585</v>
      </c>
      <c r="D1376" s="750" t="s">
        <v>586</v>
      </c>
      <c r="E1376" s="751">
        <v>50113001</v>
      </c>
      <c r="F1376" s="750" t="s">
        <v>591</v>
      </c>
      <c r="G1376" s="749" t="s">
        <v>592</v>
      </c>
      <c r="H1376" s="749">
        <v>230353</v>
      </c>
      <c r="I1376" s="749">
        <v>230353</v>
      </c>
      <c r="J1376" s="749" t="s">
        <v>1251</v>
      </c>
      <c r="K1376" s="749" t="s">
        <v>1252</v>
      </c>
      <c r="L1376" s="752">
        <v>1592.8</v>
      </c>
      <c r="M1376" s="752">
        <v>1</v>
      </c>
      <c r="N1376" s="753">
        <v>1592.8</v>
      </c>
    </row>
    <row r="1377" spans="1:14" ht="14.45" customHeight="1" x14ac:dyDescent="0.2">
      <c r="A1377" s="747" t="s">
        <v>567</v>
      </c>
      <c r="B1377" s="748" t="s">
        <v>568</v>
      </c>
      <c r="C1377" s="749" t="s">
        <v>585</v>
      </c>
      <c r="D1377" s="750" t="s">
        <v>586</v>
      </c>
      <c r="E1377" s="751">
        <v>50113001</v>
      </c>
      <c r="F1377" s="750" t="s">
        <v>591</v>
      </c>
      <c r="G1377" s="749" t="s">
        <v>599</v>
      </c>
      <c r="H1377" s="749">
        <v>107981</v>
      </c>
      <c r="I1377" s="749">
        <v>7981</v>
      </c>
      <c r="J1377" s="749" t="s">
        <v>1270</v>
      </c>
      <c r="K1377" s="749" t="s">
        <v>1271</v>
      </c>
      <c r="L1377" s="752">
        <v>50.640000000000008</v>
      </c>
      <c r="M1377" s="752">
        <v>16</v>
      </c>
      <c r="N1377" s="753">
        <v>810.24000000000012</v>
      </c>
    </row>
    <row r="1378" spans="1:14" ht="14.45" customHeight="1" x14ac:dyDescent="0.2">
      <c r="A1378" s="747" t="s">
        <v>567</v>
      </c>
      <c r="B1378" s="748" t="s">
        <v>568</v>
      </c>
      <c r="C1378" s="749" t="s">
        <v>585</v>
      </c>
      <c r="D1378" s="750" t="s">
        <v>586</v>
      </c>
      <c r="E1378" s="751">
        <v>50113001</v>
      </c>
      <c r="F1378" s="750" t="s">
        <v>591</v>
      </c>
      <c r="G1378" s="749" t="s">
        <v>592</v>
      </c>
      <c r="H1378" s="749">
        <v>621610</v>
      </c>
      <c r="I1378" s="749">
        <v>0</v>
      </c>
      <c r="J1378" s="749" t="s">
        <v>2117</v>
      </c>
      <c r="K1378" s="749" t="s">
        <v>569</v>
      </c>
      <c r="L1378" s="752">
        <v>78.489999999999995</v>
      </c>
      <c r="M1378" s="752">
        <v>4</v>
      </c>
      <c r="N1378" s="753">
        <v>313.95999999999998</v>
      </c>
    </row>
    <row r="1379" spans="1:14" ht="14.45" customHeight="1" thickBot="1" x14ac:dyDescent="0.25">
      <c r="A1379" s="754" t="s">
        <v>567</v>
      </c>
      <c r="B1379" s="755" t="s">
        <v>568</v>
      </c>
      <c r="C1379" s="756" t="s">
        <v>585</v>
      </c>
      <c r="D1379" s="757" t="s">
        <v>586</v>
      </c>
      <c r="E1379" s="758">
        <v>50113001</v>
      </c>
      <c r="F1379" s="757" t="s">
        <v>591</v>
      </c>
      <c r="G1379" s="756" t="s">
        <v>592</v>
      </c>
      <c r="H1379" s="756">
        <v>214745</v>
      </c>
      <c r="I1379" s="756">
        <v>214745</v>
      </c>
      <c r="J1379" s="756" t="s">
        <v>1470</v>
      </c>
      <c r="K1379" s="756" t="s">
        <v>1471</v>
      </c>
      <c r="L1379" s="759">
        <v>1253.1600000000003</v>
      </c>
      <c r="M1379" s="759">
        <v>1</v>
      </c>
      <c r="N1379" s="760">
        <v>1253.1600000000003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1231E54-4C2B-473E-9DD7-0A6564F2FDD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2118</v>
      </c>
      <c r="B5" s="745">
        <v>119964.08900000001</v>
      </c>
      <c r="C5" s="765">
        <v>0.19938156959005607</v>
      </c>
      <c r="D5" s="745">
        <v>481716.84493313864</v>
      </c>
      <c r="E5" s="765">
        <v>0.80061843040994396</v>
      </c>
      <c r="F5" s="746">
        <v>601680.93393313861</v>
      </c>
    </row>
    <row r="6" spans="1:6" ht="14.45" customHeight="1" x14ac:dyDescent="0.2">
      <c r="A6" s="776" t="s">
        <v>2119</v>
      </c>
      <c r="B6" s="752">
        <v>60037.97500000002</v>
      </c>
      <c r="C6" s="766">
        <v>0.12568369441152014</v>
      </c>
      <c r="D6" s="752">
        <v>417653.06743085448</v>
      </c>
      <c r="E6" s="766">
        <v>0.87431630558847984</v>
      </c>
      <c r="F6" s="753">
        <v>477691.04243085452</v>
      </c>
    </row>
    <row r="7" spans="1:6" ht="14.45" customHeight="1" thickBot="1" x14ac:dyDescent="0.25">
      <c r="A7" s="777" t="s">
        <v>2120</v>
      </c>
      <c r="B7" s="768"/>
      <c r="C7" s="769">
        <v>0</v>
      </c>
      <c r="D7" s="768">
        <v>810.24</v>
      </c>
      <c r="E7" s="769">
        <v>1</v>
      </c>
      <c r="F7" s="770">
        <v>810.24</v>
      </c>
    </row>
    <row r="8" spans="1:6" ht="14.45" customHeight="1" thickBot="1" x14ac:dyDescent="0.25">
      <c r="A8" s="771" t="s">
        <v>3</v>
      </c>
      <c r="B8" s="772">
        <v>180002.06400000001</v>
      </c>
      <c r="C8" s="773">
        <v>0.1666404623896752</v>
      </c>
      <c r="D8" s="772">
        <v>900180.15236399311</v>
      </c>
      <c r="E8" s="773">
        <v>0.83335953761032466</v>
      </c>
      <c r="F8" s="774">
        <v>1080182.2163639932</v>
      </c>
    </row>
    <row r="9" spans="1:6" ht="14.45" customHeight="1" thickBot="1" x14ac:dyDescent="0.25"/>
    <row r="10" spans="1:6" ht="14.45" customHeight="1" x14ac:dyDescent="0.2">
      <c r="A10" s="775" t="s">
        <v>2121</v>
      </c>
      <c r="B10" s="745"/>
      <c r="C10" s="765">
        <v>0</v>
      </c>
      <c r="D10" s="745">
        <v>3193.9200000000005</v>
      </c>
      <c r="E10" s="765">
        <v>1</v>
      </c>
      <c r="F10" s="746">
        <v>3193.9200000000005</v>
      </c>
    </row>
    <row r="11" spans="1:6" ht="14.45" customHeight="1" x14ac:dyDescent="0.2">
      <c r="A11" s="776" t="s">
        <v>2122</v>
      </c>
      <c r="B11" s="752"/>
      <c r="C11" s="766">
        <v>0</v>
      </c>
      <c r="D11" s="752">
        <v>332.14000000000004</v>
      </c>
      <c r="E11" s="766">
        <v>1</v>
      </c>
      <c r="F11" s="753">
        <v>332.14000000000004</v>
      </c>
    </row>
    <row r="12" spans="1:6" ht="14.45" customHeight="1" x14ac:dyDescent="0.2">
      <c r="A12" s="776" t="s">
        <v>2123</v>
      </c>
      <c r="B12" s="752"/>
      <c r="C12" s="766">
        <v>0</v>
      </c>
      <c r="D12" s="752">
        <v>135.86000000000001</v>
      </c>
      <c r="E12" s="766">
        <v>1</v>
      </c>
      <c r="F12" s="753">
        <v>135.86000000000001</v>
      </c>
    </row>
    <row r="13" spans="1:6" ht="14.45" customHeight="1" x14ac:dyDescent="0.2">
      <c r="A13" s="776" t="s">
        <v>2124</v>
      </c>
      <c r="B13" s="752"/>
      <c r="C13" s="766">
        <v>0</v>
      </c>
      <c r="D13" s="752">
        <v>342.88</v>
      </c>
      <c r="E13" s="766">
        <v>1</v>
      </c>
      <c r="F13" s="753">
        <v>342.88</v>
      </c>
    </row>
    <row r="14" spans="1:6" ht="14.45" customHeight="1" x14ac:dyDescent="0.2">
      <c r="A14" s="776" t="s">
        <v>2125</v>
      </c>
      <c r="B14" s="752"/>
      <c r="C14" s="766">
        <v>0</v>
      </c>
      <c r="D14" s="752">
        <v>228.17000000000002</v>
      </c>
      <c r="E14" s="766">
        <v>1</v>
      </c>
      <c r="F14" s="753">
        <v>228.17000000000002</v>
      </c>
    </row>
    <row r="15" spans="1:6" ht="14.45" customHeight="1" x14ac:dyDescent="0.2">
      <c r="A15" s="776" t="s">
        <v>2126</v>
      </c>
      <c r="B15" s="752">
        <v>296.17</v>
      </c>
      <c r="C15" s="766">
        <v>0.14588864642802604</v>
      </c>
      <c r="D15" s="752">
        <v>1733.9400000000005</v>
      </c>
      <c r="E15" s="766">
        <v>0.85411135357197399</v>
      </c>
      <c r="F15" s="753">
        <v>2030.1100000000006</v>
      </c>
    </row>
    <row r="16" spans="1:6" ht="14.45" customHeight="1" x14ac:dyDescent="0.2">
      <c r="A16" s="776" t="s">
        <v>2127</v>
      </c>
      <c r="B16" s="752"/>
      <c r="C16" s="766">
        <v>0</v>
      </c>
      <c r="D16" s="752">
        <v>92.99</v>
      </c>
      <c r="E16" s="766">
        <v>1</v>
      </c>
      <c r="F16" s="753">
        <v>92.99</v>
      </c>
    </row>
    <row r="17" spans="1:6" ht="14.45" customHeight="1" x14ac:dyDescent="0.2">
      <c r="A17" s="776" t="s">
        <v>2128</v>
      </c>
      <c r="B17" s="752"/>
      <c r="C17" s="766">
        <v>0</v>
      </c>
      <c r="D17" s="752">
        <v>75.20999999999998</v>
      </c>
      <c r="E17" s="766">
        <v>1</v>
      </c>
      <c r="F17" s="753">
        <v>75.20999999999998</v>
      </c>
    </row>
    <row r="18" spans="1:6" ht="14.45" customHeight="1" x14ac:dyDescent="0.2">
      <c r="A18" s="776" t="s">
        <v>2129</v>
      </c>
      <c r="B18" s="752">
        <v>356.97000000000008</v>
      </c>
      <c r="C18" s="766">
        <v>8.036033450628011E-4</v>
      </c>
      <c r="D18" s="752">
        <v>443854.72000000009</v>
      </c>
      <c r="E18" s="766">
        <v>0.99919639665493731</v>
      </c>
      <c r="F18" s="753">
        <v>444211.69000000006</v>
      </c>
    </row>
    <row r="19" spans="1:6" ht="14.45" customHeight="1" x14ac:dyDescent="0.2">
      <c r="A19" s="776" t="s">
        <v>2130</v>
      </c>
      <c r="B19" s="752"/>
      <c r="C19" s="766">
        <v>0</v>
      </c>
      <c r="D19" s="752">
        <v>2954.33</v>
      </c>
      <c r="E19" s="766">
        <v>1</v>
      </c>
      <c r="F19" s="753">
        <v>2954.33</v>
      </c>
    </row>
    <row r="20" spans="1:6" ht="14.45" customHeight="1" x14ac:dyDescent="0.2">
      <c r="A20" s="776" t="s">
        <v>2131</v>
      </c>
      <c r="B20" s="752"/>
      <c r="C20" s="766">
        <v>0</v>
      </c>
      <c r="D20" s="752">
        <v>357.48</v>
      </c>
      <c r="E20" s="766">
        <v>1</v>
      </c>
      <c r="F20" s="753">
        <v>357.48</v>
      </c>
    </row>
    <row r="21" spans="1:6" ht="14.45" customHeight="1" x14ac:dyDescent="0.2">
      <c r="A21" s="776" t="s">
        <v>2132</v>
      </c>
      <c r="B21" s="752"/>
      <c r="C21" s="766">
        <v>0</v>
      </c>
      <c r="D21" s="752">
        <v>1021.5899999999999</v>
      </c>
      <c r="E21" s="766">
        <v>1</v>
      </c>
      <c r="F21" s="753">
        <v>1021.5899999999999</v>
      </c>
    </row>
    <row r="22" spans="1:6" ht="14.45" customHeight="1" x14ac:dyDescent="0.2">
      <c r="A22" s="776" t="s">
        <v>2133</v>
      </c>
      <c r="B22" s="752"/>
      <c r="C22" s="766">
        <v>0</v>
      </c>
      <c r="D22" s="752">
        <v>877.71000000000015</v>
      </c>
      <c r="E22" s="766">
        <v>1</v>
      </c>
      <c r="F22" s="753">
        <v>877.71000000000015</v>
      </c>
    </row>
    <row r="23" spans="1:6" ht="14.45" customHeight="1" x14ac:dyDescent="0.2">
      <c r="A23" s="776" t="s">
        <v>2134</v>
      </c>
      <c r="B23" s="752"/>
      <c r="C23" s="766">
        <v>0</v>
      </c>
      <c r="D23" s="752">
        <v>734.14</v>
      </c>
      <c r="E23" s="766">
        <v>1</v>
      </c>
      <c r="F23" s="753">
        <v>734.14</v>
      </c>
    </row>
    <row r="24" spans="1:6" ht="14.45" customHeight="1" x14ac:dyDescent="0.2">
      <c r="A24" s="776" t="s">
        <v>2135</v>
      </c>
      <c r="B24" s="752"/>
      <c r="C24" s="766">
        <v>0</v>
      </c>
      <c r="D24" s="752">
        <v>288.82</v>
      </c>
      <c r="E24" s="766">
        <v>1</v>
      </c>
      <c r="F24" s="753">
        <v>288.82</v>
      </c>
    </row>
    <row r="25" spans="1:6" ht="14.45" customHeight="1" x14ac:dyDescent="0.2">
      <c r="A25" s="776" t="s">
        <v>2136</v>
      </c>
      <c r="B25" s="752"/>
      <c r="C25" s="766">
        <v>0</v>
      </c>
      <c r="D25" s="752">
        <v>6593.7900000000009</v>
      </c>
      <c r="E25" s="766">
        <v>1</v>
      </c>
      <c r="F25" s="753">
        <v>6593.7900000000009</v>
      </c>
    </row>
    <row r="26" spans="1:6" ht="14.45" customHeight="1" x14ac:dyDescent="0.2">
      <c r="A26" s="776" t="s">
        <v>2137</v>
      </c>
      <c r="B26" s="752"/>
      <c r="C26" s="766">
        <v>0</v>
      </c>
      <c r="D26" s="752">
        <v>856.13000000000011</v>
      </c>
      <c r="E26" s="766">
        <v>1</v>
      </c>
      <c r="F26" s="753">
        <v>856.13000000000011</v>
      </c>
    </row>
    <row r="27" spans="1:6" ht="14.45" customHeight="1" x14ac:dyDescent="0.2">
      <c r="A27" s="776" t="s">
        <v>2138</v>
      </c>
      <c r="B27" s="752">
        <v>5301.2699999999986</v>
      </c>
      <c r="C27" s="766">
        <v>0.62415317994617081</v>
      </c>
      <c r="D27" s="752">
        <v>3192.27</v>
      </c>
      <c r="E27" s="766">
        <v>0.37584682005382919</v>
      </c>
      <c r="F27" s="753">
        <v>8493.5399999999991</v>
      </c>
    </row>
    <row r="28" spans="1:6" ht="14.45" customHeight="1" x14ac:dyDescent="0.2">
      <c r="A28" s="776" t="s">
        <v>2139</v>
      </c>
      <c r="B28" s="752"/>
      <c r="C28" s="766">
        <v>0</v>
      </c>
      <c r="D28" s="752">
        <v>74.069999999999965</v>
      </c>
      <c r="E28" s="766">
        <v>1</v>
      </c>
      <c r="F28" s="753">
        <v>74.069999999999965</v>
      </c>
    </row>
    <row r="29" spans="1:6" ht="14.45" customHeight="1" x14ac:dyDescent="0.2">
      <c r="A29" s="776" t="s">
        <v>2140</v>
      </c>
      <c r="B29" s="752"/>
      <c r="C29" s="766">
        <v>0</v>
      </c>
      <c r="D29" s="752">
        <v>814.68</v>
      </c>
      <c r="E29" s="766">
        <v>1</v>
      </c>
      <c r="F29" s="753">
        <v>814.68</v>
      </c>
    </row>
    <row r="30" spans="1:6" ht="14.45" customHeight="1" x14ac:dyDescent="0.2">
      <c r="A30" s="776" t="s">
        <v>2141</v>
      </c>
      <c r="B30" s="752">
        <v>2932.6000000000004</v>
      </c>
      <c r="C30" s="766">
        <v>0.67137509872826551</v>
      </c>
      <c r="D30" s="752">
        <v>1435.45</v>
      </c>
      <c r="E30" s="766">
        <v>0.32862490127173455</v>
      </c>
      <c r="F30" s="753">
        <v>4368.05</v>
      </c>
    </row>
    <row r="31" spans="1:6" ht="14.45" customHeight="1" x14ac:dyDescent="0.2">
      <c r="A31" s="776" t="s">
        <v>2142</v>
      </c>
      <c r="B31" s="752"/>
      <c r="C31" s="766">
        <v>0</v>
      </c>
      <c r="D31" s="752">
        <v>603.41999999999996</v>
      </c>
      <c r="E31" s="766">
        <v>1</v>
      </c>
      <c r="F31" s="753">
        <v>603.41999999999996</v>
      </c>
    </row>
    <row r="32" spans="1:6" ht="14.45" customHeight="1" x14ac:dyDescent="0.2">
      <c r="A32" s="776" t="s">
        <v>2143</v>
      </c>
      <c r="B32" s="752"/>
      <c r="C32" s="766">
        <v>0</v>
      </c>
      <c r="D32" s="752">
        <v>129.26</v>
      </c>
      <c r="E32" s="766">
        <v>1</v>
      </c>
      <c r="F32" s="753">
        <v>129.26</v>
      </c>
    </row>
    <row r="33" spans="1:6" ht="14.45" customHeight="1" x14ac:dyDescent="0.2">
      <c r="A33" s="776" t="s">
        <v>2144</v>
      </c>
      <c r="B33" s="752"/>
      <c r="C33" s="766">
        <v>0</v>
      </c>
      <c r="D33" s="752">
        <v>479.72000000000008</v>
      </c>
      <c r="E33" s="766">
        <v>1</v>
      </c>
      <c r="F33" s="753">
        <v>479.72000000000008</v>
      </c>
    </row>
    <row r="34" spans="1:6" ht="14.45" customHeight="1" x14ac:dyDescent="0.2">
      <c r="A34" s="776" t="s">
        <v>2145</v>
      </c>
      <c r="B34" s="752">
        <v>646.93000000000006</v>
      </c>
      <c r="C34" s="766">
        <v>0.76279919820775843</v>
      </c>
      <c r="D34" s="752">
        <v>201.17000000000004</v>
      </c>
      <c r="E34" s="766">
        <v>0.23720080179224148</v>
      </c>
      <c r="F34" s="753">
        <v>848.10000000000014</v>
      </c>
    </row>
    <row r="35" spans="1:6" ht="14.45" customHeight="1" x14ac:dyDescent="0.2">
      <c r="A35" s="776" t="s">
        <v>2146</v>
      </c>
      <c r="B35" s="752">
        <v>90.460000000000008</v>
      </c>
      <c r="C35" s="766">
        <v>2.7656419585123136E-2</v>
      </c>
      <c r="D35" s="752">
        <v>3180.39</v>
      </c>
      <c r="E35" s="766">
        <v>0.9723435804148769</v>
      </c>
      <c r="F35" s="753">
        <v>3270.85</v>
      </c>
    </row>
    <row r="36" spans="1:6" ht="14.45" customHeight="1" x14ac:dyDescent="0.2">
      <c r="A36" s="776" t="s">
        <v>2147</v>
      </c>
      <c r="B36" s="752"/>
      <c r="C36" s="766">
        <v>0</v>
      </c>
      <c r="D36" s="752">
        <v>2005.6299999999994</v>
      </c>
      <c r="E36" s="766">
        <v>1</v>
      </c>
      <c r="F36" s="753">
        <v>2005.6299999999994</v>
      </c>
    </row>
    <row r="37" spans="1:6" ht="14.45" customHeight="1" x14ac:dyDescent="0.2">
      <c r="A37" s="776" t="s">
        <v>2148</v>
      </c>
      <c r="B37" s="752"/>
      <c r="C37" s="766">
        <v>0</v>
      </c>
      <c r="D37" s="752">
        <v>496.37999999999982</v>
      </c>
      <c r="E37" s="766">
        <v>1</v>
      </c>
      <c r="F37" s="753">
        <v>496.37999999999982</v>
      </c>
    </row>
    <row r="38" spans="1:6" ht="14.45" customHeight="1" x14ac:dyDescent="0.2">
      <c r="A38" s="776" t="s">
        <v>2149</v>
      </c>
      <c r="B38" s="752"/>
      <c r="C38" s="766">
        <v>0</v>
      </c>
      <c r="D38" s="752">
        <v>108.93999999999998</v>
      </c>
      <c r="E38" s="766">
        <v>1</v>
      </c>
      <c r="F38" s="753">
        <v>108.93999999999998</v>
      </c>
    </row>
    <row r="39" spans="1:6" ht="14.45" customHeight="1" x14ac:dyDescent="0.2">
      <c r="A39" s="776" t="s">
        <v>2150</v>
      </c>
      <c r="B39" s="752"/>
      <c r="C39" s="766">
        <v>0</v>
      </c>
      <c r="D39" s="752">
        <v>4424.8</v>
      </c>
      <c r="E39" s="766">
        <v>1</v>
      </c>
      <c r="F39" s="753">
        <v>4424.8</v>
      </c>
    </row>
    <row r="40" spans="1:6" ht="14.45" customHeight="1" x14ac:dyDescent="0.2">
      <c r="A40" s="776" t="s">
        <v>2151</v>
      </c>
      <c r="B40" s="752"/>
      <c r="C40" s="766">
        <v>0</v>
      </c>
      <c r="D40" s="752">
        <v>334.79</v>
      </c>
      <c r="E40" s="766">
        <v>1</v>
      </c>
      <c r="F40" s="753">
        <v>334.79</v>
      </c>
    </row>
    <row r="41" spans="1:6" ht="14.45" customHeight="1" x14ac:dyDescent="0.2">
      <c r="A41" s="776" t="s">
        <v>2152</v>
      </c>
      <c r="B41" s="752">
        <v>486.5</v>
      </c>
      <c r="C41" s="766">
        <v>1</v>
      </c>
      <c r="D41" s="752"/>
      <c r="E41" s="766">
        <v>0</v>
      </c>
      <c r="F41" s="753">
        <v>486.5</v>
      </c>
    </row>
    <row r="42" spans="1:6" ht="14.45" customHeight="1" x14ac:dyDescent="0.2">
      <c r="A42" s="776" t="s">
        <v>2153</v>
      </c>
      <c r="B42" s="752"/>
      <c r="C42" s="766">
        <v>0</v>
      </c>
      <c r="D42" s="752">
        <v>76.040000000000006</v>
      </c>
      <c r="E42" s="766">
        <v>1</v>
      </c>
      <c r="F42" s="753">
        <v>76.040000000000006</v>
      </c>
    </row>
    <row r="43" spans="1:6" ht="14.45" customHeight="1" x14ac:dyDescent="0.2">
      <c r="A43" s="776" t="s">
        <v>2154</v>
      </c>
      <c r="B43" s="752">
        <v>72.37</v>
      </c>
      <c r="C43" s="766">
        <v>0.2193828058688008</v>
      </c>
      <c r="D43" s="752">
        <v>257.51</v>
      </c>
      <c r="E43" s="766">
        <v>0.78061719413119923</v>
      </c>
      <c r="F43" s="753">
        <v>329.88</v>
      </c>
    </row>
    <row r="44" spans="1:6" ht="14.45" customHeight="1" x14ac:dyDescent="0.2">
      <c r="A44" s="776" t="s">
        <v>2155</v>
      </c>
      <c r="B44" s="752"/>
      <c r="C44" s="766">
        <v>0</v>
      </c>
      <c r="D44" s="752">
        <v>800.75999999999988</v>
      </c>
      <c r="E44" s="766">
        <v>1</v>
      </c>
      <c r="F44" s="753">
        <v>800.75999999999988</v>
      </c>
    </row>
    <row r="45" spans="1:6" ht="14.45" customHeight="1" x14ac:dyDescent="0.2">
      <c r="A45" s="776" t="s">
        <v>2156</v>
      </c>
      <c r="B45" s="752">
        <v>34.699999999999996</v>
      </c>
      <c r="C45" s="766">
        <v>0.12955979539259976</v>
      </c>
      <c r="D45" s="752">
        <v>233.12999999999997</v>
      </c>
      <c r="E45" s="766">
        <v>0.87044020460740013</v>
      </c>
      <c r="F45" s="753">
        <v>267.83</v>
      </c>
    </row>
    <row r="46" spans="1:6" ht="14.45" customHeight="1" x14ac:dyDescent="0.2">
      <c r="A46" s="776" t="s">
        <v>2157</v>
      </c>
      <c r="B46" s="752"/>
      <c r="C46" s="766">
        <v>0</v>
      </c>
      <c r="D46" s="752">
        <v>2837.9400000000014</v>
      </c>
      <c r="E46" s="766">
        <v>1</v>
      </c>
      <c r="F46" s="753">
        <v>2837.9400000000014</v>
      </c>
    </row>
    <row r="47" spans="1:6" ht="14.45" customHeight="1" x14ac:dyDescent="0.2">
      <c r="A47" s="776" t="s">
        <v>2158</v>
      </c>
      <c r="B47" s="752"/>
      <c r="C47" s="766">
        <v>0</v>
      </c>
      <c r="D47" s="752">
        <v>458.93999999999994</v>
      </c>
      <c r="E47" s="766">
        <v>1</v>
      </c>
      <c r="F47" s="753">
        <v>458.93999999999994</v>
      </c>
    </row>
    <row r="48" spans="1:6" ht="14.45" customHeight="1" x14ac:dyDescent="0.2">
      <c r="A48" s="776" t="s">
        <v>2159</v>
      </c>
      <c r="B48" s="752"/>
      <c r="C48" s="766">
        <v>0</v>
      </c>
      <c r="D48" s="752">
        <v>673.29000000000008</v>
      </c>
      <c r="E48" s="766">
        <v>1</v>
      </c>
      <c r="F48" s="753">
        <v>673.29000000000008</v>
      </c>
    </row>
    <row r="49" spans="1:6" ht="14.45" customHeight="1" x14ac:dyDescent="0.2">
      <c r="A49" s="776" t="s">
        <v>2160</v>
      </c>
      <c r="B49" s="752">
        <v>851.97000000000014</v>
      </c>
      <c r="C49" s="766">
        <v>0.82508062251232339</v>
      </c>
      <c r="D49" s="752">
        <v>180.62000000000009</v>
      </c>
      <c r="E49" s="766">
        <v>0.17491937748767669</v>
      </c>
      <c r="F49" s="753">
        <v>1032.5900000000001</v>
      </c>
    </row>
    <row r="50" spans="1:6" ht="14.45" customHeight="1" x14ac:dyDescent="0.2">
      <c r="A50" s="776" t="s">
        <v>2161</v>
      </c>
      <c r="B50" s="752"/>
      <c r="C50" s="766">
        <v>0</v>
      </c>
      <c r="D50" s="752">
        <v>6316</v>
      </c>
      <c r="E50" s="766">
        <v>1</v>
      </c>
      <c r="F50" s="753">
        <v>6316</v>
      </c>
    </row>
    <row r="51" spans="1:6" ht="14.45" customHeight="1" x14ac:dyDescent="0.2">
      <c r="A51" s="776" t="s">
        <v>2162</v>
      </c>
      <c r="B51" s="752"/>
      <c r="C51" s="766">
        <v>0</v>
      </c>
      <c r="D51" s="752">
        <v>6106.1900000000005</v>
      </c>
      <c r="E51" s="766">
        <v>1</v>
      </c>
      <c r="F51" s="753">
        <v>6106.1900000000005</v>
      </c>
    </row>
    <row r="52" spans="1:6" ht="14.45" customHeight="1" x14ac:dyDescent="0.2">
      <c r="A52" s="776" t="s">
        <v>2163</v>
      </c>
      <c r="B52" s="752">
        <v>1668.8999999999996</v>
      </c>
      <c r="C52" s="766">
        <v>1</v>
      </c>
      <c r="D52" s="752"/>
      <c r="E52" s="766">
        <v>0</v>
      </c>
      <c r="F52" s="753">
        <v>1668.8999999999996</v>
      </c>
    </row>
    <row r="53" spans="1:6" ht="14.45" customHeight="1" x14ac:dyDescent="0.2">
      <c r="A53" s="776" t="s">
        <v>2164</v>
      </c>
      <c r="B53" s="752">
        <v>109301.15900000001</v>
      </c>
      <c r="C53" s="766">
        <v>1</v>
      </c>
      <c r="D53" s="752"/>
      <c r="E53" s="766">
        <v>0</v>
      </c>
      <c r="F53" s="753">
        <v>109301.15900000001</v>
      </c>
    </row>
    <row r="54" spans="1:6" ht="14.45" customHeight="1" x14ac:dyDescent="0.2">
      <c r="A54" s="776" t="s">
        <v>2165</v>
      </c>
      <c r="B54" s="752">
        <v>184.79999999999998</v>
      </c>
      <c r="C54" s="766">
        <v>1</v>
      </c>
      <c r="D54" s="752"/>
      <c r="E54" s="766">
        <v>0</v>
      </c>
      <c r="F54" s="753">
        <v>184.79999999999998</v>
      </c>
    </row>
    <row r="55" spans="1:6" ht="14.45" customHeight="1" x14ac:dyDescent="0.2">
      <c r="A55" s="776" t="s">
        <v>2166</v>
      </c>
      <c r="B55" s="752"/>
      <c r="C55" s="766">
        <v>0</v>
      </c>
      <c r="D55" s="752">
        <v>15669.5</v>
      </c>
      <c r="E55" s="766">
        <v>1</v>
      </c>
      <c r="F55" s="753">
        <v>15669.5</v>
      </c>
    </row>
    <row r="56" spans="1:6" ht="14.45" customHeight="1" x14ac:dyDescent="0.2">
      <c r="A56" s="776" t="s">
        <v>2167</v>
      </c>
      <c r="B56" s="752"/>
      <c r="C56" s="766">
        <v>0</v>
      </c>
      <c r="D56" s="752">
        <v>6179.0640000000003</v>
      </c>
      <c r="E56" s="766">
        <v>1</v>
      </c>
      <c r="F56" s="753">
        <v>6179.0640000000003</v>
      </c>
    </row>
    <row r="57" spans="1:6" ht="14.45" customHeight="1" x14ac:dyDescent="0.2">
      <c r="A57" s="776" t="s">
        <v>2168</v>
      </c>
      <c r="B57" s="752"/>
      <c r="C57" s="766">
        <v>0</v>
      </c>
      <c r="D57" s="752">
        <v>8710.1</v>
      </c>
      <c r="E57" s="766">
        <v>1</v>
      </c>
      <c r="F57" s="753">
        <v>8710.1</v>
      </c>
    </row>
    <row r="58" spans="1:6" ht="14.45" customHeight="1" x14ac:dyDescent="0.2">
      <c r="A58" s="776" t="s">
        <v>2169</v>
      </c>
      <c r="B58" s="752">
        <v>1475.8799999999999</v>
      </c>
      <c r="C58" s="766">
        <v>1</v>
      </c>
      <c r="D58" s="752"/>
      <c r="E58" s="766">
        <v>0</v>
      </c>
      <c r="F58" s="753">
        <v>1475.8799999999999</v>
      </c>
    </row>
    <row r="59" spans="1:6" ht="14.45" customHeight="1" x14ac:dyDescent="0.2">
      <c r="A59" s="776" t="s">
        <v>2170</v>
      </c>
      <c r="B59" s="752"/>
      <c r="C59" s="766">
        <v>0</v>
      </c>
      <c r="D59" s="752">
        <v>1702.3200000000002</v>
      </c>
      <c r="E59" s="766">
        <v>1</v>
      </c>
      <c r="F59" s="753">
        <v>1702.3200000000002</v>
      </c>
    </row>
    <row r="60" spans="1:6" ht="14.45" customHeight="1" x14ac:dyDescent="0.2">
      <c r="A60" s="776" t="s">
        <v>2171</v>
      </c>
      <c r="B60" s="752"/>
      <c r="C60" s="766">
        <v>0</v>
      </c>
      <c r="D60" s="752">
        <v>51154.8</v>
      </c>
      <c r="E60" s="766">
        <v>1</v>
      </c>
      <c r="F60" s="753">
        <v>51154.8</v>
      </c>
    </row>
    <row r="61" spans="1:6" ht="14.45" customHeight="1" x14ac:dyDescent="0.2">
      <c r="A61" s="776" t="s">
        <v>2172</v>
      </c>
      <c r="B61" s="752"/>
      <c r="C61" s="766">
        <v>0</v>
      </c>
      <c r="D61" s="752">
        <v>791.53000000000009</v>
      </c>
      <c r="E61" s="766">
        <v>1</v>
      </c>
      <c r="F61" s="753">
        <v>791.53000000000009</v>
      </c>
    </row>
    <row r="62" spans="1:6" ht="14.45" customHeight="1" x14ac:dyDescent="0.2">
      <c r="A62" s="776" t="s">
        <v>2173</v>
      </c>
      <c r="B62" s="752"/>
      <c r="C62" s="766">
        <v>0</v>
      </c>
      <c r="D62" s="752">
        <v>5857.2800000000007</v>
      </c>
      <c r="E62" s="766">
        <v>1</v>
      </c>
      <c r="F62" s="753">
        <v>5857.2800000000007</v>
      </c>
    </row>
    <row r="63" spans="1:6" ht="14.45" customHeight="1" x14ac:dyDescent="0.2">
      <c r="A63" s="776" t="s">
        <v>2174</v>
      </c>
      <c r="B63" s="752"/>
      <c r="C63" s="766">
        <v>0</v>
      </c>
      <c r="D63" s="752">
        <v>2959.81</v>
      </c>
      <c r="E63" s="766">
        <v>1</v>
      </c>
      <c r="F63" s="753">
        <v>2959.81</v>
      </c>
    </row>
    <row r="64" spans="1:6" ht="14.45" customHeight="1" x14ac:dyDescent="0.2">
      <c r="A64" s="776" t="s">
        <v>2175</v>
      </c>
      <c r="B64" s="752"/>
      <c r="C64" s="766">
        <v>0</v>
      </c>
      <c r="D64" s="752">
        <v>1875.9299999999998</v>
      </c>
      <c r="E64" s="766">
        <v>1</v>
      </c>
      <c r="F64" s="753">
        <v>1875.9299999999998</v>
      </c>
    </row>
    <row r="65" spans="1:6" ht="14.45" customHeight="1" x14ac:dyDescent="0.2">
      <c r="A65" s="776" t="s">
        <v>2176</v>
      </c>
      <c r="B65" s="752"/>
      <c r="C65" s="766">
        <v>0</v>
      </c>
      <c r="D65" s="752">
        <v>576.88</v>
      </c>
      <c r="E65" s="766">
        <v>1</v>
      </c>
      <c r="F65" s="753">
        <v>576.88</v>
      </c>
    </row>
    <row r="66" spans="1:6" ht="14.45" customHeight="1" x14ac:dyDescent="0.2">
      <c r="A66" s="776" t="s">
        <v>2177</v>
      </c>
      <c r="B66" s="752">
        <v>788.59</v>
      </c>
      <c r="C66" s="766">
        <v>0.51447006171631371</v>
      </c>
      <c r="D66" s="752">
        <v>744.23</v>
      </c>
      <c r="E66" s="766">
        <v>0.48552993828368624</v>
      </c>
      <c r="F66" s="753">
        <v>1532.8200000000002</v>
      </c>
    </row>
    <row r="67" spans="1:6" ht="14.45" customHeight="1" x14ac:dyDescent="0.2">
      <c r="A67" s="776" t="s">
        <v>2178</v>
      </c>
      <c r="B67" s="752">
        <v>4981.74</v>
      </c>
      <c r="C67" s="766">
        <v>1</v>
      </c>
      <c r="D67" s="752"/>
      <c r="E67" s="766">
        <v>0</v>
      </c>
      <c r="F67" s="753">
        <v>4981.74</v>
      </c>
    </row>
    <row r="68" spans="1:6" ht="14.45" customHeight="1" x14ac:dyDescent="0.2">
      <c r="A68" s="776" t="s">
        <v>2179</v>
      </c>
      <c r="B68" s="752"/>
      <c r="C68" s="766">
        <v>0</v>
      </c>
      <c r="D68" s="752">
        <v>43487.279999999992</v>
      </c>
      <c r="E68" s="766">
        <v>1</v>
      </c>
      <c r="F68" s="753">
        <v>43487.279999999992</v>
      </c>
    </row>
    <row r="69" spans="1:6" ht="14.45" customHeight="1" x14ac:dyDescent="0.2">
      <c r="A69" s="776" t="s">
        <v>2180</v>
      </c>
      <c r="B69" s="752"/>
      <c r="C69" s="766">
        <v>0</v>
      </c>
      <c r="D69" s="752">
        <v>5466.6100000000006</v>
      </c>
      <c r="E69" s="766">
        <v>1</v>
      </c>
      <c r="F69" s="753">
        <v>5466.6100000000006</v>
      </c>
    </row>
    <row r="70" spans="1:6" ht="14.45" customHeight="1" x14ac:dyDescent="0.2">
      <c r="A70" s="776" t="s">
        <v>2181</v>
      </c>
      <c r="B70" s="752">
        <v>8472.3499999999985</v>
      </c>
      <c r="C70" s="766">
        <v>0.33060016747843501</v>
      </c>
      <c r="D70" s="752">
        <v>17154.829999999994</v>
      </c>
      <c r="E70" s="766">
        <v>0.66939983252156499</v>
      </c>
      <c r="F70" s="753">
        <v>25627.179999999993</v>
      </c>
    </row>
    <row r="71" spans="1:6" ht="14.45" customHeight="1" x14ac:dyDescent="0.2">
      <c r="A71" s="776" t="s">
        <v>2182</v>
      </c>
      <c r="B71" s="752"/>
      <c r="C71" s="766">
        <v>0</v>
      </c>
      <c r="D71" s="752">
        <v>2439.7999999999997</v>
      </c>
      <c r="E71" s="766">
        <v>1</v>
      </c>
      <c r="F71" s="753">
        <v>2439.7999999999997</v>
      </c>
    </row>
    <row r="72" spans="1:6" ht="14.45" customHeight="1" x14ac:dyDescent="0.2">
      <c r="A72" s="776" t="s">
        <v>2183</v>
      </c>
      <c r="B72" s="752"/>
      <c r="C72" s="766">
        <v>0</v>
      </c>
      <c r="D72" s="752">
        <v>1469.31</v>
      </c>
      <c r="E72" s="766">
        <v>1</v>
      </c>
      <c r="F72" s="753">
        <v>1469.31</v>
      </c>
    </row>
    <row r="73" spans="1:6" ht="14.45" customHeight="1" x14ac:dyDescent="0.2">
      <c r="A73" s="776" t="s">
        <v>2184</v>
      </c>
      <c r="B73" s="752">
        <v>415.59</v>
      </c>
      <c r="C73" s="766">
        <v>9.5127243761416236E-2</v>
      </c>
      <c r="D73" s="752">
        <v>3953.19</v>
      </c>
      <c r="E73" s="766">
        <v>0.90487275623858388</v>
      </c>
      <c r="F73" s="753">
        <v>4368.78</v>
      </c>
    </row>
    <row r="74" spans="1:6" ht="14.45" customHeight="1" x14ac:dyDescent="0.2">
      <c r="A74" s="776" t="s">
        <v>2185</v>
      </c>
      <c r="B74" s="752">
        <v>255.26</v>
      </c>
      <c r="C74" s="766">
        <v>5.5606869929679933E-2</v>
      </c>
      <c r="D74" s="752">
        <v>4335.18</v>
      </c>
      <c r="E74" s="766">
        <v>0.94439313007032</v>
      </c>
      <c r="F74" s="753">
        <v>4590.4400000000005</v>
      </c>
    </row>
    <row r="75" spans="1:6" ht="14.45" customHeight="1" x14ac:dyDescent="0.2">
      <c r="A75" s="776" t="s">
        <v>2186</v>
      </c>
      <c r="B75" s="752"/>
      <c r="C75" s="766">
        <v>0</v>
      </c>
      <c r="D75" s="752">
        <v>8090.96</v>
      </c>
      <c r="E75" s="766">
        <v>1</v>
      </c>
      <c r="F75" s="753">
        <v>8090.96</v>
      </c>
    </row>
    <row r="76" spans="1:6" ht="14.45" customHeight="1" x14ac:dyDescent="0.2">
      <c r="A76" s="776" t="s">
        <v>2187</v>
      </c>
      <c r="B76" s="752">
        <v>366.32</v>
      </c>
      <c r="C76" s="766">
        <v>5.5120444310023914E-2</v>
      </c>
      <c r="D76" s="752">
        <v>6279.49</v>
      </c>
      <c r="E76" s="766">
        <v>0.94487955568997617</v>
      </c>
      <c r="F76" s="753">
        <v>6645.8099999999995</v>
      </c>
    </row>
    <row r="77" spans="1:6" ht="14.45" customHeight="1" x14ac:dyDescent="0.2">
      <c r="A77" s="776" t="s">
        <v>2188</v>
      </c>
      <c r="B77" s="752"/>
      <c r="C77" s="766">
        <v>0</v>
      </c>
      <c r="D77" s="752">
        <v>1807.69</v>
      </c>
      <c r="E77" s="766">
        <v>1</v>
      </c>
      <c r="F77" s="753">
        <v>1807.69</v>
      </c>
    </row>
    <row r="78" spans="1:6" ht="14.45" customHeight="1" x14ac:dyDescent="0.2">
      <c r="A78" s="776" t="s">
        <v>2189</v>
      </c>
      <c r="B78" s="752"/>
      <c r="C78" s="766">
        <v>0</v>
      </c>
      <c r="D78" s="752">
        <v>1161.2</v>
      </c>
      <c r="E78" s="766">
        <v>1</v>
      </c>
      <c r="F78" s="753">
        <v>1161.2</v>
      </c>
    </row>
    <row r="79" spans="1:6" ht="14.45" customHeight="1" x14ac:dyDescent="0.2">
      <c r="A79" s="776" t="s">
        <v>2190</v>
      </c>
      <c r="B79" s="752"/>
      <c r="C79" s="766">
        <v>0</v>
      </c>
      <c r="D79" s="752">
        <v>1660.8600000000001</v>
      </c>
      <c r="E79" s="766">
        <v>1</v>
      </c>
      <c r="F79" s="753">
        <v>1660.8600000000001</v>
      </c>
    </row>
    <row r="80" spans="1:6" ht="14.45" customHeight="1" x14ac:dyDescent="0.2">
      <c r="A80" s="776" t="s">
        <v>2191</v>
      </c>
      <c r="B80" s="752"/>
      <c r="C80" s="766">
        <v>0</v>
      </c>
      <c r="D80" s="752">
        <v>2691.43</v>
      </c>
      <c r="E80" s="766">
        <v>1</v>
      </c>
      <c r="F80" s="753">
        <v>2691.43</v>
      </c>
    </row>
    <row r="81" spans="1:6" ht="14.45" customHeight="1" x14ac:dyDescent="0.2">
      <c r="A81" s="776" t="s">
        <v>2192</v>
      </c>
      <c r="B81" s="752"/>
      <c r="C81" s="766">
        <v>0</v>
      </c>
      <c r="D81" s="752">
        <v>124.06</v>
      </c>
      <c r="E81" s="766">
        <v>1</v>
      </c>
      <c r="F81" s="753">
        <v>124.06</v>
      </c>
    </row>
    <row r="82" spans="1:6" ht="14.45" customHeight="1" x14ac:dyDescent="0.2">
      <c r="A82" s="776" t="s">
        <v>2193</v>
      </c>
      <c r="B82" s="752"/>
      <c r="C82" s="766">
        <v>0</v>
      </c>
      <c r="D82" s="752">
        <v>950.87000000000012</v>
      </c>
      <c r="E82" s="766">
        <v>1</v>
      </c>
      <c r="F82" s="753">
        <v>950.87000000000012</v>
      </c>
    </row>
    <row r="83" spans="1:6" ht="14.45" customHeight="1" x14ac:dyDescent="0.2">
      <c r="A83" s="776" t="s">
        <v>2194</v>
      </c>
      <c r="B83" s="752">
        <v>824.43</v>
      </c>
      <c r="C83" s="766">
        <v>0.45488051820504194</v>
      </c>
      <c r="D83" s="752">
        <v>987.98</v>
      </c>
      <c r="E83" s="766">
        <v>0.54511948179495817</v>
      </c>
      <c r="F83" s="753">
        <v>1812.4099999999999</v>
      </c>
    </row>
    <row r="84" spans="1:6" ht="14.45" customHeight="1" x14ac:dyDescent="0.2">
      <c r="A84" s="776" t="s">
        <v>2195</v>
      </c>
      <c r="B84" s="752"/>
      <c r="C84" s="766">
        <v>0</v>
      </c>
      <c r="D84" s="752">
        <v>490.98</v>
      </c>
      <c r="E84" s="766">
        <v>1</v>
      </c>
      <c r="F84" s="753">
        <v>490.98</v>
      </c>
    </row>
    <row r="85" spans="1:6" ht="14.45" customHeight="1" x14ac:dyDescent="0.2">
      <c r="A85" s="776" t="s">
        <v>2196</v>
      </c>
      <c r="B85" s="752"/>
      <c r="C85" s="766">
        <v>0</v>
      </c>
      <c r="D85" s="752">
        <v>1006.65</v>
      </c>
      <c r="E85" s="766">
        <v>1</v>
      </c>
      <c r="F85" s="753">
        <v>1006.65</v>
      </c>
    </row>
    <row r="86" spans="1:6" ht="14.45" customHeight="1" x14ac:dyDescent="0.2">
      <c r="A86" s="776" t="s">
        <v>2197</v>
      </c>
      <c r="B86" s="752"/>
      <c r="C86" s="766">
        <v>0</v>
      </c>
      <c r="D86" s="752">
        <v>1810.72</v>
      </c>
      <c r="E86" s="766">
        <v>1</v>
      </c>
      <c r="F86" s="753">
        <v>1810.72</v>
      </c>
    </row>
    <row r="87" spans="1:6" ht="14.45" customHeight="1" x14ac:dyDescent="0.2">
      <c r="A87" s="776" t="s">
        <v>2198</v>
      </c>
      <c r="B87" s="752">
        <v>264.28000000000003</v>
      </c>
      <c r="C87" s="766">
        <v>0.15449730500765826</v>
      </c>
      <c r="D87" s="752">
        <v>1446.2999999999997</v>
      </c>
      <c r="E87" s="766">
        <v>0.84550269499234176</v>
      </c>
      <c r="F87" s="753">
        <v>1710.5799999999997</v>
      </c>
    </row>
    <row r="88" spans="1:6" ht="14.45" customHeight="1" x14ac:dyDescent="0.2">
      <c r="A88" s="776" t="s">
        <v>2199</v>
      </c>
      <c r="B88" s="752">
        <v>148.15</v>
      </c>
      <c r="C88" s="766">
        <v>0.40987688476967771</v>
      </c>
      <c r="D88" s="752">
        <v>213.29999999999998</v>
      </c>
      <c r="E88" s="766">
        <v>0.59012311523032224</v>
      </c>
      <c r="F88" s="753">
        <v>361.45</v>
      </c>
    </row>
    <row r="89" spans="1:6" ht="14.45" customHeight="1" x14ac:dyDescent="0.2">
      <c r="A89" s="776" t="s">
        <v>2200</v>
      </c>
      <c r="B89" s="752"/>
      <c r="C89" s="766">
        <v>0</v>
      </c>
      <c r="D89" s="752">
        <v>658.58</v>
      </c>
      <c r="E89" s="766">
        <v>1</v>
      </c>
      <c r="F89" s="753">
        <v>658.58</v>
      </c>
    </row>
    <row r="90" spans="1:6" ht="14.45" customHeight="1" x14ac:dyDescent="0.2">
      <c r="A90" s="776" t="s">
        <v>2201</v>
      </c>
      <c r="B90" s="752">
        <v>1590.31</v>
      </c>
      <c r="C90" s="766">
        <v>0.49860949556198642</v>
      </c>
      <c r="D90" s="752">
        <v>1599.1799999999998</v>
      </c>
      <c r="E90" s="766">
        <v>0.50139050443801358</v>
      </c>
      <c r="F90" s="753">
        <v>3189.49</v>
      </c>
    </row>
    <row r="91" spans="1:6" ht="14.45" customHeight="1" x14ac:dyDescent="0.2">
      <c r="A91" s="776" t="s">
        <v>2202</v>
      </c>
      <c r="B91" s="752">
        <v>540.93000000000006</v>
      </c>
      <c r="C91" s="766">
        <v>0.49070176711781993</v>
      </c>
      <c r="D91" s="752">
        <v>561.43000000000006</v>
      </c>
      <c r="E91" s="766">
        <v>0.50929823288218001</v>
      </c>
      <c r="F91" s="753">
        <v>1102.3600000000001</v>
      </c>
    </row>
    <row r="92" spans="1:6" ht="14.45" customHeight="1" x14ac:dyDescent="0.2">
      <c r="A92" s="776" t="s">
        <v>2203</v>
      </c>
      <c r="B92" s="752"/>
      <c r="C92" s="766">
        <v>0</v>
      </c>
      <c r="D92" s="752">
        <v>210.32</v>
      </c>
      <c r="E92" s="766">
        <v>1</v>
      </c>
      <c r="F92" s="753">
        <v>210.32</v>
      </c>
    </row>
    <row r="93" spans="1:6" ht="14.45" customHeight="1" x14ac:dyDescent="0.2">
      <c r="A93" s="776" t="s">
        <v>2204</v>
      </c>
      <c r="B93" s="752"/>
      <c r="C93" s="766">
        <v>0</v>
      </c>
      <c r="D93" s="752">
        <v>298.84000000000003</v>
      </c>
      <c r="E93" s="766">
        <v>1</v>
      </c>
      <c r="F93" s="753">
        <v>298.84000000000003</v>
      </c>
    </row>
    <row r="94" spans="1:6" ht="14.45" customHeight="1" x14ac:dyDescent="0.2">
      <c r="A94" s="776" t="s">
        <v>2205</v>
      </c>
      <c r="B94" s="752"/>
      <c r="C94" s="766">
        <v>0</v>
      </c>
      <c r="D94" s="752">
        <v>670.6</v>
      </c>
      <c r="E94" s="766">
        <v>1</v>
      </c>
      <c r="F94" s="753">
        <v>670.6</v>
      </c>
    </row>
    <row r="95" spans="1:6" ht="14.45" customHeight="1" x14ac:dyDescent="0.2">
      <c r="A95" s="776" t="s">
        <v>2206</v>
      </c>
      <c r="B95" s="752"/>
      <c r="C95" s="766">
        <v>0</v>
      </c>
      <c r="D95" s="752">
        <v>829.4100000000002</v>
      </c>
      <c r="E95" s="766">
        <v>1</v>
      </c>
      <c r="F95" s="753">
        <v>829.4100000000002</v>
      </c>
    </row>
    <row r="96" spans="1:6" ht="14.45" customHeight="1" x14ac:dyDescent="0.2">
      <c r="A96" s="776" t="s">
        <v>2207</v>
      </c>
      <c r="B96" s="752"/>
      <c r="C96" s="766">
        <v>0</v>
      </c>
      <c r="D96" s="752">
        <v>174.56</v>
      </c>
      <c r="E96" s="766">
        <v>1</v>
      </c>
      <c r="F96" s="753">
        <v>174.56</v>
      </c>
    </row>
    <row r="97" spans="1:6" ht="14.45" customHeight="1" x14ac:dyDescent="0.2">
      <c r="A97" s="776" t="s">
        <v>2208</v>
      </c>
      <c r="B97" s="752"/>
      <c r="C97" s="766">
        <v>0</v>
      </c>
      <c r="D97" s="752">
        <v>2245.0700000000002</v>
      </c>
      <c r="E97" s="766">
        <v>1</v>
      </c>
      <c r="F97" s="753">
        <v>2245.0700000000002</v>
      </c>
    </row>
    <row r="98" spans="1:6" ht="14.45" customHeight="1" x14ac:dyDescent="0.2">
      <c r="A98" s="776" t="s">
        <v>2209</v>
      </c>
      <c r="B98" s="752"/>
      <c r="C98" s="766">
        <v>0</v>
      </c>
      <c r="D98" s="752">
        <v>383.11000000000007</v>
      </c>
      <c r="E98" s="766">
        <v>1</v>
      </c>
      <c r="F98" s="753">
        <v>383.11000000000007</v>
      </c>
    </row>
    <row r="99" spans="1:6" ht="14.45" customHeight="1" x14ac:dyDescent="0.2">
      <c r="A99" s="776" t="s">
        <v>2210</v>
      </c>
      <c r="B99" s="752"/>
      <c r="C99" s="766">
        <v>0</v>
      </c>
      <c r="D99" s="752">
        <v>653.04</v>
      </c>
      <c r="E99" s="766">
        <v>1</v>
      </c>
      <c r="F99" s="753">
        <v>653.04</v>
      </c>
    </row>
    <row r="100" spans="1:6" ht="14.45" customHeight="1" x14ac:dyDescent="0.2">
      <c r="A100" s="776" t="s">
        <v>2211</v>
      </c>
      <c r="B100" s="752"/>
      <c r="C100" s="766">
        <v>0</v>
      </c>
      <c r="D100" s="752">
        <v>25676.848497716746</v>
      </c>
      <c r="E100" s="766">
        <v>1</v>
      </c>
      <c r="F100" s="753">
        <v>25676.848497716746</v>
      </c>
    </row>
    <row r="101" spans="1:6" ht="14.45" customHeight="1" x14ac:dyDescent="0.2">
      <c r="A101" s="776" t="s">
        <v>2212</v>
      </c>
      <c r="B101" s="752"/>
      <c r="C101" s="766">
        <v>0</v>
      </c>
      <c r="D101" s="752">
        <v>3090.92</v>
      </c>
      <c r="E101" s="766">
        <v>1</v>
      </c>
      <c r="F101" s="753">
        <v>3090.92</v>
      </c>
    </row>
    <row r="102" spans="1:6" ht="14.45" customHeight="1" x14ac:dyDescent="0.2">
      <c r="A102" s="776" t="s">
        <v>2213</v>
      </c>
      <c r="B102" s="752"/>
      <c r="C102" s="766">
        <v>0</v>
      </c>
      <c r="D102" s="752">
        <v>1273.5700000000002</v>
      </c>
      <c r="E102" s="766">
        <v>1</v>
      </c>
      <c r="F102" s="753">
        <v>1273.5700000000002</v>
      </c>
    </row>
    <row r="103" spans="1:6" ht="14.45" customHeight="1" x14ac:dyDescent="0.2">
      <c r="A103" s="776" t="s">
        <v>2214</v>
      </c>
      <c r="B103" s="752"/>
      <c r="C103" s="766">
        <v>0</v>
      </c>
      <c r="D103" s="752">
        <v>3721.3900000000008</v>
      </c>
      <c r="E103" s="766">
        <v>1</v>
      </c>
      <c r="F103" s="753">
        <v>3721.3900000000008</v>
      </c>
    </row>
    <row r="104" spans="1:6" ht="14.45" customHeight="1" x14ac:dyDescent="0.2">
      <c r="A104" s="776" t="s">
        <v>2215</v>
      </c>
      <c r="B104" s="752">
        <v>7640.0000000000009</v>
      </c>
      <c r="C104" s="766">
        <v>1</v>
      </c>
      <c r="D104" s="752"/>
      <c r="E104" s="766">
        <v>0</v>
      </c>
      <c r="F104" s="753">
        <v>7640.0000000000009</v>
      </c>
    </row>
    <row r="105" spans="1:6" ht="14.45" customHeight="1" x14ac:dyDescent="0.2">
      <c r="A105" s="776" t="s">
        <v>2216</v>
      </c>
      <c r="B105" s="752"/>
      <c r="C105" s="766">
        <v>0</v>
      </c>
      <c r="D105" s="752">
        <v>1008.1200000000001</v>
      </c>
      <c r="E105" s="766">
        <v>1</v>
      </c>
      <c r="F105" s="753">
        <v>1008.1200000000001</v>
      </c>
    </row>
    <row r="106" spans="1:6" ht="14.45" customHeight="1" x14ac:dyDescent="0.2">
      <c r="A106" s="776" t="s">
        <v>2217</v>
      </c>
      <c r="B106" s="752"/>
      <c r="C106" s="766">
        <v>0</v>
      </c>
      <c r="D106" s="752">
        <v>10281.570000000002</v>
      </c>
      <c r="E106" s="766">
        <v>1</v>
      </c>
      <c r="F106" s="753">
        <v>10281.570000000002</v>
      </c>
    </row>
    <row r="107" spans="1:6" ht="14.45" customHeight="1" x14ac:dyDescent="0.2">
      <c r="A107" s="776" t="s">
        <v>2218</v>
      </c>
      <c r="B107" s="752"/>
      <c r="C107" s="766">
        <v>0</v>
      </c>
      <c r="D107" s="752">
        <v>3123.3600000000006</v>
      </c>
      <c r="E107" s="766">
        <v>1</v>
      </c>
      <c r="F107" s="753">
        <v>3123.3600000000006</v>
      </c>
    </row>
    <row r="108" spans="1:6" ht="14.45" customHeight="1" x14ac:dyDescent="0.2">
      <c r="A108" s="776" t="s">
        <v>2219</v>
      </c>
      <c r="B108" s="752">
        <v>7897.2249999999995</v>
      </c>
      <c r="C108" s="766">
        <v>1</v>
      </c>
      <c r="D108" s="752"/>
      <c r="E108" s="766">
        <v>0</v>
      </c>
      <c r="F108" s="753">
        <v>7897.2249999999995</v>
      </c>
    </row>
    <row r="109" spans="1:6" ht="14.45" customHeight="1" x14ac:dyDescent="0.2">
      <c r="A109" s="776" t="s">
        <v>2220</v>
      </c>
      <c r="B109" s="752"/>
      <c r="C109" s="766">
        <v>0</v>
      </c>
      <c r="D109" s="752">
        <v>8618.9398662756812</v>
      </c>
      <c r="E109" s="766">
        <v>1</v>
      </c>
      <c r="F109" s="753">
        <v>8618.9398662756812</v>
      </c>
    </row>
    <row r="110" spans="1:6" ht="14.45" customHeight="1" x14ac:dyDescent="0.2">
      <c r="A110" s="776" t="s">
        <v>2221</v>
      </c>
      <c r="B110" s="752"/>
      <c r="C110" s="766">
        <v>0</v>
      </c>
      <c r="D110" s="752">
        <v>3254.9200000000005</v>
      </c>
      <c r="E110" s="766">
        <v>1</v>
      </c>
      <c r="F110" s="753">
        <v>3254.9200000000005</v>
      </c>
    </row>
    <row r="111" spans="1:6" ht="14.45" customHeight="1" x14ac:dyDescent="0.2">
      <c r="A111" s="776" t="s">
        <v>2222</v>
      </c>
      <c r="B111" s="752">
        <v>4732.1100000000006</v>
      </c>
      <c r="C111" s="766">
        <v>0.45613820319270043</v>
      </c>
      <c r="D111" s="752">
        <v>5642.18</v>
      </c>
      <c r="E111" s="766">
        <v>0.54386179680729951</v>
      </c>
      <c r="F111" s="753">
        <v>10374.290000000001</v>
      </c>
    </row>
    <row r="112" spans="1:6" ht="14.45" customHeight="1" thickBot="1" x14ac:dyDescent="0.25">
      <c r="A112" s="777" t="s">
        <v>2223</v>
      </c>
      <c r="B112" s="768">
        <v>17384.099999999995</v>
      </c>
      <c r="C112" s="769">
        <v>0.12307941741517003</v>
      </c>
      <c r="D112" s="768">
        <v>123858.85000000003</v>
      </c>
      <c r="E112" s="769">
        <v>0.87692058258482986</v>
      </c>
      <c r="F112" s="770">
        <v>141242.95000000004</v>
      </c>
    </row>
    <row r="113" spans="1:6" ht="14.45" customHeight="1" thickBot="1" x14ac:dyDescent="0.25">
      <c r="A113" s="771" t="s">
        <v>3</v>
      </c>
      <c r="B113" s="772">
        <v>180002.06400000004</v>
      </c>
      <c r="C113" s="773">
        <v>0.16664046238967534</v>
      </c>
      <c r="D113" s="772">
        <v>900180.15236399276</v>
      </c>
      <c r="E113" s="773">
        <v>0.83335953761032489</v>
      </c>
      <c r="F113" s="774">
        <v>1080182.2163639925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1E2BEB4-6FC8-4306-BDF3-799C07C4A0A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2896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752.8</v>
      </c>
      <c r="G3" s="47">
        <f>SUBTOTAL(9,G6:G1048576)</f>
        <v>180002.06400000001</v>
      </c>
      <c r="H3" s="48">
        <f>IF(M3=0,0,G3/M3)</f>
        <v>0.16664046238967528</v>
      </c>
      <c r="I3" s="47">
        <f>SUBTOTAL(9,I6:I1048576)</f>
        <v>4579.8</v>
      </c>
      <c r="J3" s="47">
        <f>SUBTOTAL(9,J6:J1048576)</f>
        <v>900180.15236399299</v>
      </c>
      <c r="K3" s="48">
        <f>IF(M3=0,0,J3/M3)</f>
        <v>0.833359537610325</v>
      </c>
      <c r="L3" s="47">
        <f>SUBTOTAL(9,L6:L1048576)</f>
        <v>5332.6</v>
      </c>
      <c r="M3" s="49">
        <f>SUBTOTAL(9,M6:M1048576)</f>
        <v>1080182.2163639928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580</v>
      </c>
      <c r="B6" s="741" t="s">
        <v>2224</v>
      </c>
      <c r="C6" s="741" t="s">
        <v>2225</v>
      </c>
      <c r="D6" s="741" t="s">
        <v>784</v>
      </c>
      <c r="E6" s="741" t="s">
        <v>2226</v>
      </c>
      <c r="F6" s="745"/>
      <c r="G6" s="745"/>
      <c r="H6" s="765">
        <v>0</v>
      </c>
      <c r="I6" s="745">
        <v>38</v>
      </c>
      <c r="J6" s="745">
        <v>629.76</v>
      </c>
      <c r="K6" s="765">
        <v>1</v>
      </c>
      <c r="L6" s="745">
        <v>38</v>
      </c>
      <c r="M6" s="746">
        <v>629.76</v>
      </c>
    </row>
    <row r="7" spans="1:13" ht="14.45" customHeight="1" x14ac:dyDescent="0.2">
      <c r="A7" s="747" t="s">
        <v>580</v>
      </c>
      <c r="B7" s="748" t="s">
        <v>2224</v>
      </c>
      <c r="C7" s="748" t="s">
        <v>2227</v>
      </c>
      <c r="D7" s="748" t="s">
        <v>777</v>
      </c>
      <c r="E7" s="748" t="s">
        <v>2228</v>
      </c>
      <c r="F7" s="752"/>
      <c r="G7" s="752"/>
      <c r="H7" s="766">
        <v>0</v>
      </c>
      <c r="I7" s="752">
        <v>58</v>
      </c>
      <c r="J7" s="752">
        <v>708.00000000000011</v>
      </c>
      <c r="K7" s="766">
        <v>1</v>
      </c>
      <c r="L7" s="752">
        <v>58</v>
      </c>
      <c r="M7" s="753">
        <v>708.00000000000011</v>
      </c>
    </row>
    <row r="8" spans="1:13" ht="14.45" customHeight="1" x14ac:dyDescent="0.2">
      <c r="A8" s="747" t="s">
        <v>580</v>
      </c>
      <c r="B8" s="748" t="s">
        <v>2224</v>
      </c>
      <c r="C8" s="748" t="s">
        <v>2229</v>
      </c>
      <c r="D8" s="748" t="s">
        <v>777</v>
      </c>
      <c r="E8" s="748" t="s">
        <v>2230</v>
      </c>
      <c r="F8" s="752"/>
      <c r="G8" s="752"/>
      <c r="H8" s="766">
        <v>0</v>
      </c>
      <c r="I8" s="752">
        <v>12</v>
      </c>
      <c r="J8" s="752">
        <v>514.55999999999995</v>
      </c>
      <c r="K8" s="766">
        <v>1</v>
      </c>
      <c r="L8" s="752">
        <v>12</v>
      </c>
      <c r="M8" s="753">
        <v>514.55999999999995</v>
      </c>
    </row>
    <row r="9" spans="1:13" ht="14.45" customHeight="1" x14ac:dyDescent="0.2">
      <c r="A9" s="747" t="s">
        <v>580</v>
      </c>
      <c r="B9" s="748" t="s">
        <v>2231</v>
      </c>
      <c r="C9" s="748" t="s">
        <v>2232</v>
      </c>
      <c r="D9" s="748" t="s">
        <v>1125</v>
      </c>
      <c r="E9" s="748" t="s">
        <v>2233</v>
      </c>
      <c r="F9" s="752"/>
      <c r="G9" s="752"/>
      <c r="H9" s="766">
        <v>0</v>
      </c>
      <c r="I9" s="752">
        <v>2</v>
      </c>
      <c r="J9" s="752">
        <v>172.82000000000005</v>
      </c>
      <c r="K9" s="766">
        <v>1</v>
      </c>
      <c r="L9" s="752">
        <v>2</v>
      </c>
      <c r="M9" s="753">
        <v>172.82000000000005</v>
      </c>
    </row>
    <row r="10" spans="1:13" ht="14.45" customHeight="1" x14ac:dyDescent="0.2">
      <c r="A10" s="747" t="s">
        <v>580</v>
      </c>
      <c r="B10" s="748" t="s">
        <v>2234</v>
      </c>
      <c r="C10" s="748" t="s">
        <v>2235</v>
      </c>
      <c r="D10" s="748" t="s">
        <v>1921</v>
      </c>
      <c r="E10" s="748" t="s">
        <v>2236</v>
      </c>
      <c r="F10" s="752"/>
      <c r="G10" s="752"/>
      <c r="H10" s="766">
        <v>0</v>
      </c>
      <c r="I10" s="752">
        <v>12</v>
      </c>
      <c r="J10" s="752">
        <v>1477.06</v>
      </c>
      <c r="K10" s="766">
        <v>1</v>
      </c>
      <c r="L10" s="752">
        <v>12</v>
      </c>
      <c r="M10" s="753">
        <v>1477.06</v>
      </c>
    </row>
    <row r="11" spans="1:13" ht="14.45" customHeight="1" x14ac:dyDescent="0.2">
      <c r="A11" s="747" t="s">
        <v>580</v>
      </c>
      <c r="B11" s="748" t="s">
        <v>2237</v>
      </c>
      <c r="C11" s="748" t="s">
        <v>2238</v>
      </c>
      <c r="D11" s="748" t="s">
        <v>1274</v>
      </c>
      <c r="E11" s="748" t="s">
        <v>2239</v>
      </c>
      <c r="F11" s="752"/>
      <c r="G11" s="752"/>
      <c r="H11" s="766">
        <v>0</v>
      </c>
      <c r="I11" s="752">
        <v>1</v>
      </c>
      <c r="J11" s="752">
        <v>342.88</v>
      </c>
      <c r="K11" s="766">
        <v>1</v>
      </c>
      <c r="L11" s="752">
        <v>1</v>
      </c>
      <c r="M11" s="753">
        <v>342.88</v>
      </c>
    </row>
    <row r="12" spans="1:13" ht="14.45" customHeight="1" x14ac:dyDescent="0.2">
      <c r="A12" s="747" t="s">
        <v>580</v>
      </c>
      <c r="B12" s="748" t="s">
        <v>2240</v>
      </c>
      <c r="C12" s="748" t="s">
        <v>2241</v>
      </c>
      <c r="D12" s="748" t="s">
        <v>1368</v>
      </c>
      <c r="E12" s="748" t="s">
        <v>2242</v>
      </c>
      <c r="F12" s="752"/>
      <c r="G12" s="752"/>
      <c r="H12" s="766">
        <v>0</v>
      </c>
      <c r="I12" s="752">
        <v>2</v>
      </c>
      <c r="J12" s="752">
        <v>228.17000000000002</v>
      </c>
      <c r="K12" s="766">
        <v>1</v>
      </c>
      <c r="L12" s="752">
        <v>2</v>
      </c>
      <c r="M12" s="753">
        <v>228.17000000000002</v>
      </c>
    </row>
    <row r="13" spans="1:13" ht="14.45" customHeight="1" x14ac:dyDescent="0.2">
      <c r="A13" s="747" t="s">
        <v>580</v>
      </c>
      <c r="B13" s="748" t="s">
        <v>2243</v>
      </c>
      <c r="C13" s="748" t="s">
        <v>2244</v>
      </c>
      <c r="D13" s="748" t="s">
        <v>1012</v>
      </c>
      <c r="E13" s="748" t="s">
        <v>1013</v>
      </c>
      <c r="F13" s="752">
        <v>2</v>
      </c>
      <c r="G13" s="752">
        <v>981.66000000000008</v>
      </c>
      <c r="H13" s="766">
        <v>1</v>
      </c>
      <c r="I13" s="752"/>
      <c r="J13" s="752"/>
      <c r="K13" s="766">
        <v>0</v>
      </c>
      <c r="L13" s="752">
        <v>2</v>
      </c>
      <c r="M13" s="753">
        <v>981.66000000000008</v>
      </c>
    </row>
    <row r="14" spans="1:13" ht="14.45" customHeight="1" x14ac:dyDescent="0.2">
      <c r="A14" s="747" t="s">
        <v>580</v>
      </c>
      <c r="B14" s="748" t="s">
        <v>2243</v>
      </c>
      <c r="C14" s="748" t="s">
        <v>2245</v>
      </c>
      <c r="D14" s="748" t="s">
        <v>2246</v>
      </c>
      <c r="E14" s="748" t="s">
        <v>2247</v>
      </c>
      <c r="F14" s="752"/>
      <c r="G14" s="752"/>
      <c r="H14" s="766">
        <v>0</v>
      </c>
      <c r="I14" s="752">
        <v>3</v>
      </c>
      <c r="J14" s="752">
        <v>1884.1799999999998</v>
      </c>
      <c r="K14" s="766">
        <v>1</v>
      </c>
      <c r="L14" s="752">
        <v>3</v>
      </c>
      <c r="M14" s="753">
        <v>1884.1799999999998</v>
      </c>
    </row>
    <row r="15" spans="1:13" ht="14.45" customHeight="1" x14ac:dyDescent="0.2">
      <c r="A15" s="747" t="s">
        <v>580</v>
      </c>
      <c r="B15" s="748" t="s">
        <v>2243</v>
      </c>
      <c r="C15" s="748" t="s">
        <v>2248</v>
      </c>
      <c r="D15" s="748" t="s">
        <v>2249</v>
      </c>
      <c r="E15" s="748" t="s">
        <v>2247</v>
      </c>
      <c r="F15" s="752">
        <v>2</v>
      </c>
      <c r="G15" s="752">
        <v>1046.8200000000002</v>
      </c>
      <c r="H15" s="766">
        <v>1</v>
      </c>
      <c r="I15" s="752"/>
      <c r="J15" s="752"/>
      <c r="K15" s="766">
        <v>0</v>
      </c>
      <c r="L15" s="752">
        <v>2</v>
      </c>
      <c r="M15" s="753">
        <v>1046.8200000000002</v>
      </c>
    </row>
    <row r="16" spans="1:13" ht="14.45" customHeight="1" x14ac:dyDescent="0.2">
      <c r="A16" s="747" t="s">
        <v>580</v>
      </c>
      <c r="B16" s="748" t="s">
        <v>2250</v>
      </c>
      <c r="C16" s="748" t="s">
        <v>2251</v>
      </c>
      <c r="D16" s="748" t="s">
        <v>2252</v>
      </c>
      <c r="E16" s="748" t="s">
        <v>2253</v>
      </c>
      <c r="F16" s="752"/>
      <c r="G16" s="752"/>
      <c r="H16" s="766">
        <v>0</v>
      </c>
      <c r="I16" s="752">
        <v>2</v>
      </c>
      <c r="J16" s="752">
        <v>2082.2400000000002</v>
      </c>
      <c r="K16" s="766">
        <v>1</v>
      </c>
      <c r="L16" s="752">
        <v>2</v>
      </c>
      <c r="M16" s="753">
        <v>2082.2400000000002</v>
      </c>
    </row>
    <row r="17" spans="1:13" ht="14.45" customHeight="1" x14ac:dyDescent="0.2">
      <c r="A17" s="747" t="s">
        <v>580</v>
      </c>
      <c r="B17" s="748" t="s">
        <v>2254</v>
      </c>
      <c r="C17" s="748" t="s">
        <v>2255</v>
      </c>
      <c r="D17" s="748" t="s">
        <v>2256</v>
      </c>
      <c r="E17" s="748" t="s">
        <v>2257</v>
      </c>
      <c r="F17" s="752"/>
      <c r="G17" s="752"/>
      <c r="H17" s="766">
        <v>0</v>
      </c>
      <c r="I17" s="752">
        <v>2</v>
      </c>
      <c r="J17" s="752">
        <v>184.79000000000002</v>
      </c>
      <c r="K17" s="766">
        <v>1</v>
      </c>
      <c r="L17" s="752">
        <v>2</v>
      </c>
      <c r="M17" s="753">
        <v>184.79000000000002</v>
      </c>
    </row>
    <row r="18" spans="1:13" ht="14.45" customHeight="1" x14ac:dyDescent="0.2">
      <c r="A18" s="747" t="s">
        <v>580</v>
      </c>
      <c r="B18" s="748" t="s">
        <v>2254</v>
      </c>
      <c r="C18" s="748" t="s">
        <v>2258</v>
      </c>
      <c r="D18" s="748" t="s">
        <v>2256</v>
      </c>
      <c r="E18" s="748" t="s">
        <v>1420</v>
      </c>
      <c r="F18" s="752"/>
      <c r="G18" s="752"/>
      <c r="H18" s="766">
        <v>0</v>
      </c>
      <c r="I18" s="752">
        <v>1</v>
      </c>
      <c r="J18" s="752">
        <v>97.970000000000027</v>
      </c>
      <c r="K18" s="766">
        <v>1</v>
      </c>
      <c r="L18" s="752">
        <v>1</v>
      </c>
      <c r="M18" s="753">
        <v>97.970000000000027</v>
      </c>
    </row>
    <row r="19" spans="1:13" ht="14.45" customHeight="1" x14ac:dyDescent="0.2">
      <c r="A19" s="747" t="s">
        <v>580</v>
      </c>
      <c r="B19" s="748" t="s">
        <v>2254</v>
      </c>
      <c r="C19" s="748" t="s">
        <v>2259</v>
      </c>
      <c r="D19" s="748" t="s">
        <v>2256</v>
      </c>
      <c r="E19" s="748" t="s">
        <v>2260</v>
      </c>
      <c r="F19" s="752"/>
      <c r="G19" s="752"/>
      <c r="H19" s="766">
        <v>0</v>
      </c>
      <c r="I19" s="752">
        <v>7</v>
      </c>
      <c r="J19" s="752">
        <v>342.74</v>
      </c>
      <c r="K19" s="766">
        <v>1</v>
      </c>
      <c r="L19" s="752">
        <v>7</v>
      </c>
      <c r="M19" s="753">
        <v>342.74</v>
      </c>
    </row>
    <row r="20" spans="1:13" ht="14.45" customHeight="1" x14ac:dyDescent="0.2">
      <c r="A20" s="747" t="s">
        <v>580</v>
      </c>
      <c r="B20" s="748" t="s">
        <v>2254</v>
      </c>
      <c r="C20" s="748" t="s">
        <v>2261</v>
      </c>
      <c r="D20" s="748" t="s">
        <v>2262</v>
      </c>
      <c r="E20" s="748" t="s">
        <v>2257</v>
      </c>
      <c r="F20" s="752">
        <v>1</v>
      </c>
      <c r="G20" s="752">
        <v>134.02000000000001</v>
      </c>
      <c r="H20" s="766">
        <v>1</v>
      </c>
      <c r="I20" s="752"/>
      <c r="J20" s="752"/>
      <c r="K20" s="766">
        <v>0</v>
      </c>
      <c r="L20" s="752">
        <v>1</v>
      </c>
      <c r="M20" s="753">
        <v>134.02000000000001</v>
      </c>
    </row>
    <row r="21" spans="1:13" ht="14.45" customHeight="1" x14ac:dyDescent="0.2">
      <c r="A21" s="747" t="s">
        <v>580</v>
      </c>
      <c r="B21" s="748" t="s">
        <v>2263</v>
      </c>
      <c r="C21" s="748" t="s">
        <v>2264</v>
      </c>
      <c r="D21" s="748" t="s">
        <v>2265</v>
      </c>
      <c r="E21" s="748" t="s">
        <v>2266</v>
      </c>
      <c r="F21" s="752"/>
      <c r="G21" s="752"/>
      <c r="H21" s="766">
        <v>0</v>
      </c>
      <c r="I21" s="752">
        <v>3</v>
      </c>
      <c r="J21" s="752">
        <v>46.53</v>
      </c>
      <c r="K21" s="766">
        <v>1</v>
      </c>
      <c r="L21" s="752">
        <v>3</v>
      </c>
      <c r="M21" s="753">
        <v>46.53</v>
      </c>
    </row>
    <row r="22" spans="1:13" ht="14.45" customHeight="1" x14ac:dyDescent="0.2">
      <c r="A22" s="747" t="s">
        <v>580</v>
      </c>
      <c r="B22" s="748" t="s">
        <v>2263</v>
      </c>
      <c r="C22" s="748" t="s">
        <v>2267</v>
      </c>
      <c r="D22" s="748" t="s">
        <v>2265</v>
      </c>
      <c r="E22" s="748" t="s">
        <v>1143</v>
      </c>
      <c r="F22" s="752"/>
      <c r="G22" s="752"/>
      <c r="H22" s="766">
        <v>0</v>
      </c>
      <c r="I22" s="752">
        <v>2</v>
      </c>
      <c r="J22" s="752">
        <v>46.46</v>
      </c>
      <c r="K22" s="766">
        <v>1</v>
      </c>
      <c r="L22" s="752">
        <v>2</v>
      </c>
      <c r="M22" s="753">
        <v>46.46</v>
      </c>
    </row>
    <row r="23" spans="1:13" ht="14.45" customHeight="1" x14ac:dyDescent="0.2">
      <c r="A23" s="747" t="s">
        <v>580</v>
      </c>
      <c r="B23" s="748" t="s">
        <v>2268</v>
      </c>
      <c r="C23" s="748" t="s">
        <v>2269</v>
      </c>
      <c r="D23" s="748" t="s">
        <v>2270</v>
      </c>
      <c r="E23" s="748" t="s">
        <v>2271</v>
      </c>
      <c r="F23" s="752"/>
      <c r="G23" s="752"/>
      <c r="H23" s="766">
        <v>0</v>
      </c>
      <c r="I23" s="752">
        <v>1</v>
      </c>
      <c r="J23" s="752">
        <v>75.20999999999998</v>
      </c>
      <c r="K23" s="766">
        <v>1</v>
      </c>
      <c r="L23" s="752">
        <v>1</v>
      </c>
      <c r="M23" s="753">
        <v>75.20999999999998</v>
      </c>
    </row>
    <row r="24" spans="1:13" ht="14.45" customHeight="1" x14ac:dyDescent="0.2">
      <c r="A24" s="747" t="s">
        <v>580</v>
      </c>
      <c r="B24" s="748" t="s">
        <v>2272</v>
      </c>
      <c r="C24" s="748" t="s">
        <v>2273</v>
      </c>
      <c r="D24" s="748" t="s">
        <v>952</v>
      </c>
      <c r="E24" s="748" t="s">
        <v>2274</v>
      </c>
      <c r="F24" s="752"/>
      <c r="G24" s="752"/>
      <c r="H24" s="766">
        <v>0</v>
      </c>
      <c r="I24" s="752">
        <v>1</v>
      </c>
      <c r="J24" s="752">
        <v>3300</v>
      </c>
      <c r="K24" s="766">
        <v>1</v>
      </c>
      <c r="L24" s="752">
        <v>1</v>
      </c>
      <c r="M24" s="753">
        <v>3300</v>
      </c>
    </row>
    <row r="25" spans="1:13" ht="14.45" customHeight="1" x14ac:dyDescent="0.2">
      <c r="A25" s="747" t="s">
        <v>580</v>
      </c>
      <c r="B25" s="748" t="s">
        <v>2272</v>
      </c>
      <c r="C25" s="748" t="s">
        <v>2275</v>
      </c>
      <c r="D25" s="748" t="s">
        <v>959</v>
      </c>
      <c r="E25" s="748" t="s">
        <v>2276</v>
      </c>
      <c r="F25" s="752"/>
      <c r="G25" s="752"/>
      <c r="H25" s="766">
        <v>0</v>
      </c>
      <c r="I25" s="752">
        <v>6</v>
      </c>
      <c r="J25" s="752">
        <v>6637.5599999999995</v>
      </c>
      <c r="K25" s="766">
        <v>1</v>
      </c>
      <c r="L25" s="752">
        <v>6</v>
      </c>
      <c r="M25" s="753">
        <v>6637.5599999999995</v>
      </c>
    </row>
    <row r="26" spans="1:13" ht="14.45" customHeight="1" x14ac:dyDescent="0.2">
      <c r="A26" s="747" t="s">
        <v>580</v>
      </c>
      <c r="B26" s="748" t="s">
        <v>2272</v>
      </c>
      <c r="C26" s="748" t="s">
        <v>2277</v>
      </c>
      <c r="D26" s="748" t="s">
        <v>954</v>
      </c>
      <c r="E26" s="748" t="s">
        <v>2278</v>
      </c>
      <c r="F26" s="752"/>
      <c r="G26" s="752"/>
      <c r="H26" s="766">
        <v>0</v>
      </c>
      <c r="I26" s="752">
        <v>12</v>
      </c>
      <c r="J26" s="752">
        <v>8654.4</v>
      </c>
      <c r="K26" s="766">
        <v>1</v>
      </c>
      <c r="L26" s="752">
        <v>12</v>
      </c>
      <c r="M26" s="753">
        <v>8654.4</v>
      </c>
    </row>
    <row r="27" spans="1:13" ht="14.45" customHeight="1" x14ac:dyDescent="0.2">
      <c r="A27" s="747" t="s">
        <v>580</v>
      </c>
      <c r="B27" s="748" t="s">
        <v>2272</v>
      </c>
      <c r="C27" s="748" t="s">
        <v>2279</v>
      </c>
      <c r="D27" s="748" t="s">
        <v>954</v>
      </c>
      <c r="E27" s="748" t="s">
        <v>2280</v>
      </c>
      <c r="F27" s="752"/>
      <c r="G27" s="752"/>
      <c r="H27" s="766">
        <v>0</v>
      </c>
      <c r="I27" s="752">
        <v>139</v>
      </c>
      <c r="J27" s="752">
        <v>37787.149999999994</v>
      </c>
      <c r="K27" s="766">
        <v>1</v>
      </c>
      <c r="L27" s="752">
        <v>139</v>
      </c>
      <c r="M27" s="753">
        <v>37787.149999999994</v>
      </c>
    </row>
    <row r="28" spans="1:13" ht="14.45" customHeight="1" x14ac:dyDescent="0.2">
      <c r="A28" s="747" t="s">
        <v>580</v>
      </c>
      <c r="B28" s="748" t="s">
        <v>2272</v>
      </c>
      <c r="C28" s="748" t="s">
        <v>2281</v>
      </c>
      <c r="D28" s="748" t="s">
        <v>954</v>
      </c>
      <c r="E28" s="748" t="s">
        <v>2282</v>
      </c>
      <c r="F28" s="752"/>
      <c r="G28" s="752"/>
      <c r="H28" s="766">
        <v>0</v>
      </c>
      <c r="I28" s="752">
        <v>113</v>
      </c>
      <c r="J28" s="752">
        <v>71264.579999999987</v>
      </c>
      <c r="K28" s="766">
        <v>1</v>
      </c>
      <c r="L28" s="752">
        <v>113</v>
      </c>
      <c r="M28" s="753">
        <v>71264.579999999987</v>
      </c>
    </row>
    <row r="29" spans="1:13" ht="14.45" customHeight="1" x14ac:dyDescent="0.2">
      <c r="A29" s="747" t="s">
        <v>580</v>
      </c>
      <c r="B29" s="748" t="s">
        <v>2272</v>
      </c>
      <c r="C29" s="748" t="s">
        <v>2283</v>
      </c>
      <c r="D29" s="748" t="s">
        <v>954</v>
      </c>
      <c r="E29" s="748" t="s">
        <v>2284</v>
      </c>
      <c r="F29" s="752"/>
      <c r="G29" s="752"/>
      <c r="H29" s="766">
        <v>0</v>
      </c>
      <c r="I29" s="752">
        <v>213</v>
      </c>
      <c r="J29" s="752">
        <v>87106.349999999991</v>
      </c>
      <c r="K29" s="766">
        <v>1</v>
      </c>
      <c r="L29" s="752">
        <v>213</v>
      </c>
      <c r="M29" s="753">
        <v>87106.349999999991</v>
      </c>
    </row>
    <row r="30" spans="1:13" ht="14.45" customHeight="1" x14ac:dyDescent="0.2">
      <c r="A30" s="747" t="s">
        <v>580</v>
      </c>
      <c r="B30" s="748" t="s">
        <v>2285</v>
      </c>
      <c r="C30" s="748" t="s">
        <v>2286</v>
      </c>
      <c r="D30" s="748" t="s">
        <v>2287</v>
      </c>
      <c r="E30" s="748" t="s">
        <v>2288</v>
      </c>
      <c r="F30" s="752"/>
      <c r="G30" s="752"/>
      <c r="H30" s="766">
        <v>0</v>
      </c>
      <c r="I30" s="752">
        <v>17</v>
      </c>
      <c r="J30" s="752">
        <v>1104.7799999999997</v>
      </c>
      <c r="K30" s="766">
        <v>1</v>
      </c>
      <c r="L30" s="752">
        <v>17</v>
      </c>
      <c r="M30" s="753">
        <v>1104.7799999999997</v>
      </c>
    </row>
    <row r="31" spans="1:13" ht="14.45" customHeight="1" x14ac:dyDescent="0.2">
      <c r="A31" s="747" t="s">
        <v>580</v>
      </c>
      <c r="B31" s="748" t="s">
        <v>2285</v>
      </c>
      <c r="C31" s="748" t="s">
        <v>2289</v>
      </c>
      <c r="D31" s="748" t="s">
        <v>2287</v>
      </c>
      <c r="E31" s="748" t="s">
        <v>2290</v>
      </c>
      <c r="F31" s="752"/>
      <c r="G31" s="752"/>
      <c r="H31" s="766">
        <v>0</v>
      </c>
      <c r="I31" s="752">
        <v>5</v>
      </c>
      <c r="J31" s="752">
        <v>695.43000000000006</v>
      </c>
      <c r="K31" s="766">
        <v>1</v>
      </c>
      <c r="L31" s="752">
        <v>5</v>
      </c>
      <c r="M31" s="753">
        <v>695.43000000000006</v>
      </c>
    </row>
    <row r="32" spans="1:13" ht="14.45" customHeight="1" x14ac:dyDescent="0.2">
      <c r="A32" s="747" t="s">
        <v>580</v>
      </c>
      <c r="B32" s="748" t="s">
        <v>2291</v>
      </c>
      <c r="C32" s="748" t="s">
        <v>2292</v>
      </c>
      <c r="D32" s="748" t="s">
        <v>867</v>
      </c>
      <c r="E32" s="748" t="s">
        <v>2293</v>
      </c>
      <c r="F32" s="752"/>
      <c r="G32" s="752"/>
      <c r="H32" s="766">
        <v>0</v>
      </c>
      <c r="I32" s="752">
        <v>10</v>
      </c>
      <c r="J32" s="752">
        <v>3680.7799999999997</v>
      </c>
      <c r="K32" s="766">
        <v>1</v>
      </c>
      <c r="L32" s="752">
        <v>10</v>
      </c>
      <c r="M32" s="753">
        <v>3680.7799999999997</v>
      </c>
    </row>
    <row r="33" spans="1:13" ht="14.45" customHeight="1" x14ac:dyDescent="0.2">
      <c r="A33" s="747" t="s">
        <v>580</v>
      </c>
      <c r="B33" s="748" t="s">
        <v>2291</v>
      </c>
      <c r="C33" s="748" t="s">
        <v>2294</v>
      </c>
      <c r="D33" s="748" t="s">
        <v>867</v>
      </c>
      <c r="E33" s="748" t="s">
        <v>868</v>
      </c>
      <c r="F33" s="752"/>
      <c r="G33" s="752"/>
      <c r="H33" s="766">
        <v>0</v>
      </c>
      <c r="I33" s="752">
        <v>1</v>
      </c>
      <c r="J33" s="752">
        <v>1266.0799999999997</v>
      </c>
      <c r="K33" s="766">
        <v>1</v>
      </c>
      <c r="L33" s="752">
        <v>1</v>
      </c>
      <c r="M33" s="753">
        <v>1266.0799999999997</v>
      </c>
    </row>
    <row r="34" spans="1:13" ht="14.45" customHeight="1" x14ac:dyDescent="0.2">
      <c r="A34" s="747" t="s">
        <v>580</v>
      </c>
      <c r="B34" s="748" t="s">
        <v>2295</v>
      </c>
      <c r="C34" s="748" t="s">
        <v>2296</v>
      </c>
      <c r="D34" s="748" t="s">
        <v>2297</v>
      </c>
      <c r="E34" s="748" t="s">
        <v>2298</v>
      </c>
      <c r="F34" s="752"/>
      <c r="G34" s="752"/>
      <c r="H34" s="766">
        <v>0</v>
      </c>
      <c r="I34" s="752">
        <v>3</v>
      </c>
      <c r="J34" s="752">
        <v>357.48</v>
      </c>
      <c r="K34" s="766">
        <v>1</v>
      </c>
      <c r="L34" s="752">
        <v>3</v>
      </c>
      <c r="M34" s="753">
        <v>357.48</v>
      </c>
    </row>
    <row r="35" spans="1:13" ht="14.45" customHeight="1" x14ac:dyDescent="0.2">
      <c r="A35" s="747" t="s">
        <v>580</v>
      </c>
      <c r="B35" s="748" t="s">
        <v>2299</v>
      </c>
      <c r="C35" s="748" t="s">
        <v>2300</v>
      </c>
      <c r="D35" s="748" t="s">
        <v>786</v>
      </c>
      <c r="E35" s="748" t="s">
        <v>2301</v>
      </c>
      <c r="F35" s="752"/>
      <c r="G35" s="752"/>
      <c r="H35" s="766">
        <v>0</v>
      </c>
      <c r="I35" s="752">
        <v>1</v>
      </c>
      <c r="J35" s="752">
        <v>128.44999999999999</v>
      </c>
      <c r="K35" s="766">
        <v>1</v>
      </c>
      <c r="L35" s="752">
        <v>1</v>
      </c>
      <c r="M35" s="753">
        <v>128.44999999999999</v>
      </c>
    </row>
    <row r="36" spans="1:13" ht="14.45" customHeight="1" x14ac:dyDescent="0.2">
      <c r="A36" s="747" t="s">
        <v>580</v>
      </c>
      <c r="B36" s="748" t="s">
        <v>2299</v>
      </c>
      <c r="C36" s="748" t="s">
        <v>2302</v>
      </c>
      <c r="D36" s="748" t="s">
        <v>786</v>
      </c>
      <c r="E36" s="748" t="s">
        <v>2303</v>
      </c>
      <c r="F36" s="752"/>
      <c r="G36" s="752"/>
      <c r="H36" s="766">
        <v>0</v>
      </c>
      <c r="I36" s="752">
        <v>6</v>
      </c>
      <c r="J36" s="752">
        <v>267.95999999999992</v>
      </c>
      <c r="K36" s="766">
        <v>1</v>
      </c>
      <c r="L36" s="752">
        <v>6</v>
      </c>
      <c r="M36" s="753">
        <v>267.95999999999992</v>
      </c>
    </row>
    <row r="37" spans="1:13" ht="14.45" customHeight="1" x14ac:dyDescent="0.2">
      <c r="A37" s="747" t="s">
        <v>580</v>
      </c>
      <c r="B37" s="748" t="s">
        <v>2299</v>
      </c>
      <c r="C37" s="748" t="s">
        <v>2304</v>
      </c>
      <c r="D37" s="748" t="s">
        <v>786</v>
      </c>
      <c r="E37" s="748" t="s">
        <v>2305</v>
      </c>
      <c r="F37" s="752"/>
      <c r="G37" s="752"/>
      <c r="H37" s="766">
        <v>0</v>
      </c>
      <c r="I37" s="752">
        <v>2</v>
      </c>
      <c r="J37" s="752">
        <v>178.62</v>
      </c>
      <c r="K37" s="766">
        <v>1</v>
      </c>
      <c r="L37" s="752">
        <v>2</v>
      </c>
      <c r="M37" s="753">
        <v>178.62</v>
      </c>
    </row>
    <row r="38" spans="1:13" ht="14.45" customHeight="1" x14ac:dyDescent="0.2">
      <c r="A38" s="747" t="s">
        <v>580</v>
      </c>
      <c r="B38" s="748" t="s">
        <v>2306</v>
      </c>
      <c r="C38" s="748" t="s">
        <v>2307</v>
      </c>
      <c r="D38" s="748" t="s">
        <v>2308</v>
      </c>
      <c r="E38" s="748" t="s">
        <v>2309</v>
      </c>
      <c r="F38" s="752"/>
      <c r="G38" s="752"/>
      <c r="H38" s="766">
        <v>0</v>
      </c>
      <c r="I38" s="752">
        <v>3</v>
      </c>
      <c r="J38" s="752">
        <v>293.28000000000009</v>
      </c>
      <c r="K38" s="766">
        <v>1</v>
      </c>
      <c r="L38" s="752">
        <v>3</v>
      </c>
      <c r="M38" s="753">
        <v>293.28000000000009</v>
      </c>
    </row>
    <row r="39" spans="1:13" ht="14.45" customHeight="1" x14ac:dyDescent="0.2">
      <c r="A39" s="747" t="s">
        <v>580</v>
      </c>
      <c r="B39" s="748" t="s">
        <v>2310</v>
      </c>
      <c r="C39" s="748" t="s">
        <v>2311</v>
      </c>
      <c r="D39" s="748" t="s">
        <v>2312</v>
      </c>
      <c r="E39" s="748" t="s">
        <v>2313</v>
      </c>
      <c r="F39" s="752"/>
      <c r="G39" s="752"/>
      <c r="H39" s="766">
        <v>0</v>
      </c>
      <c r="I39" s="752">
        <v>3</v>
      </c>
      <c r="J39" s="752">
        <v>155.92999999999995</v>
      </c>
      <c r="K39" s="766">
        <v>1</v>
      </c>
      <c r="L39" s="752">
        <v>3</v>
      </c>
      <c r="M39" s="753">
        <v>155.92999999999995</v>
      </c>
    </row>
    <row r="40" spans="1:13" ht="14.45" customHeight="1" x14ac:dyDescent="0.2">
      <c r="A40" s="747" t="s">
        <v>580</v>
      </c>
      <c r="B40" s="748" t="s">
        <v>2310</v>
      </c>
      <c r="C40" s="748" t="s">
        <v>2314</v>
      </c>
      <c r="D40" s="748" t="s">
        <v>2312</v>
      </c>
      <c r="E40" s="748" t="s">
        <v>2315</v>
      </c>
      <c r="F40" s="752"/>
      <c r="G40" s="752"/>
      <c r="H40" s="766">
        <v>0</v>
      </c>
      <c r="I40" s="752">
        <v>3</v>
      </c>
      <c r="J40" s="752">
        <v>313.73</v>
      </c>
      <c r="K40" s="766">
        <v>1</v>
      </c>
      <c r="L40" s="752">
        <v>3</v>
      </c>
      <c r="M40" s="753">
        <v>313.73</v>
      </c>
    </row>
    <row r="41" spans="1:13" ht="14.45" customHeight="1" x14ac:dyDescent="0.2">
      <c r="A41" s="747" t="s">
        <v>580</v>
      </c>
      <c r="B41" s="748" t="s">
        <v>2316</v>
      </c>
      <c r="C41" s="748" t="s">
        <v>2317</v>
      </c>
      <c r="D41" s="748" t="s">
        <v>2318</v>
      </c>
      <c r="E41" s="748" t="s">
        <v>2319</v>
      </c>
      <c r="F41" s="752"/>
      <c r="G41" s="752"/>
      <c r="H41" s="766">
        <v>0</v>
      </c>
      <c r="I41" s="752">
        <v>1</v>
      </c>
      <c r="J41" s="752">
        <v>288.82</v>
      </c>
      <c r="K41" s="766">
        <v>1</v>
      </c>
      <c r="L41" s="752">
        <v>1</v>
      </c>
      <c r="M41" s="753">
        <v>288.82</v>
      </c>
    </row>
    <row r="42" spans="1:13" ht="14.45" customHeight="1" x14ac:dyDescent="0.2">
      <c r="A42" s="747" t="s">
        <v>580</v>
      </c>
      <c r="B42" s="748" t="s">
        <v>2320</v>
      </c>
      <c r="C42" s="748" t="s">
        <v>2321</v>
      </c>
      <c r="D42" s="748" t="s">
        <v>966</v>
      </c>
      <c r="E42" s="748" t="s">
        <v>967</v>
      </c>
      <c r="F42" s="752"/>
      <c r="G42" s="752"/>
      <c r="H42" s="766">
        <v>0</v>
      </c>
      <c r="I42" s="752">
        <v>33</v>
      </c>
      <c r="J42" s="752">
        <v>1332.4299999999998</v>
      </c>
      <c r="K42" s="766">
        <v>1</v>
      </c>
      <c r="L42" s="752">
        <v>33</v>
      </c>
      <c r="M42" s="753">
        <v>1332.4299999999998</v>
      </c>
    </row>
    <row r="43" spans="1:13" ht="14.45" customHeight="1" x14ac:dyDescent="0.2">
      <c r="A43" s="747" t="s">
        <v>580</v>
      </c>
      <c r="B43" s="748" t="s">
        <v>2320</v>
      </c>
      <c r="C43" s="748" t="s">
        <v>2322</v>
      </c>
      <c r="D43" s="748" t="s">
        <v>963</v>
      </c>
      <c r="E43" s="748" t="s">
        <v>2323</v>
      </c>
      <c r="F43" s="752"/>
      <c r="G43" s="752"/>
      <c r="H43" s="766">
        <v>0</v>
      </c>
      <c r="I43" s="752">
        <v>24</v>
      </c>
      <c r="J43" s="752">
        <v>759.25999999999988</v>
      </c>
      <c r="K43" s="766">
        <v>1</v>
      </c>
      <c r="L43" s="752">
        <v>24</v>
      </c>
      <c r="M43" s="753">
        <v>759.25999999999988</v>
      </c>
    </row>
    <row r="44" spans="1:13" ht="14.45" customHeight="1" x14ac:dyDescent="0.2">
      <c r="A44" s="747" t="s">
        <v>580</v>
      </c>
      <c r="B44" s="748" t="s">
        <v>2320</v>
      </c>
      <c r="C44" s="748" t="s">
        <v>2324</v>
      </c>
      <c r="D44" s="748" t="s">
        <v>963</v>
      </c>
      <c r="E44" s="748" t="s">
        <v>2325</v>
      </c>
      <c r="F44" s="752"/>
      <c r="G44" s="752"/>
      <c r="H44" s="766">
        <v>0</v>
      </c>
      <c r="I44" s="752">
        <v>15</v>
      </c>
      <c r="J44" s="752">
        <v>877.02000000000021</v>
      </c>
      <c r="K44" s="766">
        <v>1</v>
      </c>
      <c r="L44" s="752">
        <v>15</v>
      </c>
      <c r="M44" s="753">
        <v>877.02000000000021</v>
      </c>
    </row>
    <row r="45" spans="1:13" ht="14.45" customHeight="1" x14ac:dyDescent="0.2">
      <c r="A45" s="747" t="s">
        <v>580</v>
      </c>
      <c r="B45" s="748" t="s">
        <v>2320</v>
      </c>
      <c r="C45" s="748" t="s">
        <v>2326</v>
      </c>
      <c r="D45" s="748" t="s">
        <v>960</v>
      </c>
      <c r="E45" s="748" t="s">
        <v>2327</v>
      </c>
      <c r="F45" s="752"/>
      <c r="G45" s="752"/>
      <c r="H45" s="766">
        <v>0</v>
      </c>
      <c r="I45" s="752">
        <v>4</v>
      </c>
      <c r="J45" s="752">
        <v>647.12000000000012</v>
      </c>
      <c r="K45" s="766">
        <v>1</v>
      </c>
      <c r="L45" s="752">
        <v>4</v>
      </c>
      <c r="M45" s="753">
        <v>647.12000000000012</v>
      </c>
    </row>
    <row r="46" spans="1:13" ht="14.45" customHeight="1" x14ac:dyDescent="0.2">
      <c r="A46" s="747" t="s">
        <v>580</v>
      </c>
      <c r="B46" s="748" t="s">
        <v>2320</v>
      </c>
      <c r="C46" s="748" t="s">
        <v>2328</v>
      </c>
      <c r="D46" s="748" t="s">
        <v>962</v>
      </c>
      <c r="E46" s="748" t="s">
        <v>2329</v>
      </c>
      <c r="F46" s="752"/>
      <c r="G46" s="752"/>
      <c r="H46" s="766">
        <v>0</v>
      </c>
      <c r="I46" s="752">
        <v>1</v>
      </c>
      <c r="J46" s="752">
        <v>151.24000000000004</v>
      </c>
      <c r="K46" s="766">
        <v>1</v>
      </c>
      <c r="L46" s="752">
        <v>1</v>
      </c>
      <c r="M46" s="753">
        <v>151.24000000000004</v>
      </c>
    </row>
    <row r="47" spans="1:13" ht="14.45" customHeight="1" x14ac:dyDescent="0.2">
      <c r="A47" s="747" t="s">
        <v>580</v>
      </c>
      <c r="B47" s="748" t="s">
        <v>2330</v>
      </c>
      <c r="C47" s="748" t="s">
        <v>2331</v>
      </c>
      <c r="D47" s="748" t="s">
        <v>1005</v>
      </c>
      <c r="E47" s="748" t="s">
        <v>2332</v>
      </c>
      <c r="F47" s="752"/>
      <c r="G47" s="752"/>
      <c r="H47" s="766">
        <v>0</v>
      </c>
      <c r="I47" s="752">
        <v>1</v>
      </c>
      <c r="J47" s="752">
        <v>39.380000000000003</v>
      </c>
      <c r="K47" s="766">
        <v>1</v>
      </c>
      <c r="L47" s="752">
        <v>1</v>
      </c>
      <c r="M47" s="753">
        <v>39.380000000000003</v>
      </c>
    </row>
    <row r="48" spans="1:13" ht="14.45" customHeight="1" x14ac:dyDescent="0.2">
      <c r="A48" s="747" t="s">
        <v>580</v>
      </c>
      <c r="B48" s="748" t="s">
        <v>2330</v>
      </c>
      <c r="C48" s="748" t="s">
        <v>2333</v>
      </c>
      <c r="D48" s="748" t="s">
        <v>1005</v>
      </c>
      <c r="E48" s="748" t="s">
        <v>2334</v>
      </c>
      <c r="F48" s="752"/>
      <c r="G48" s="752"/>
      <c r="H48" s="766">
        <v>0</v>
      </c>
      <c r="I48" s="752">
        <v>1</v>
      </c>
      <c r="J48" s="752">
        <v>40.38000000000001</v>
      </c>
      <c r="K48" s="766">
        <v>1</v>
      </c>
      <c r="L48" s="752">
        <v>1</v>
      </c>
      <c r="M48" s="753">
        <v>40.38000000000001</v>
      </c>
    </row>
    <row r="49" spans="1:13" ht="14.45" customHeight="1" x14ac:dyDescent="0.2">
      <c r="A49" s="747" t="s">
        <v>580</v>
      </c>
      <c r="B49" s="748" t="s">
        <v>2335</v>
      </c>
      <c r="C49" s="748" t="s">
        <v>2336</v>
      </c>
      <c r="D49" s="748" t="s">
        <v>1544</v>
      </c>
      <c r="E49" s="748" t="s">
        <v>2337</v>
      </c>
      <c r="F49" s="752"/>
      <c r="G49" s="752"/>
      <c r="H49" s="766">
        <v>0</v>
      </c>
      <c r="I49" s="752">
        <v>1</v>
      </c>
      <c r="J49" s="752">
        <v>71.799999999999983</v>
      </c>
      <c r="K49" s="766">
        <v>1</v>
      </c>
      <c r="L49" s="752">
        <v>1</v>
      </c>
      <c r="M49" s="753">
        <v>71.799999999999983</v>
      </c>
    </row>
    <row r="50" spans="1:13" ht="14.45" customHeight="1" x14ac:dyDescent="0.2">
      <c r="A50" s="747" t="s">
        <v>580</v>
      </c>
      <c r="B50" s="748" t="s">
        <v>2335</v>
      </c>
      <c r="C50" s="748" t="s">
        <v>2338</v>
      </c>
      <c r="D50" s="748" t="s">
        <v>682</v>
      </c>
      <c r="E50" s="748" t="s">
        <v>684</v>
      </c>
      <c r="F50" s="752">
        <v>5</v>
      </c>
      <c r="G50" s="752">
        <v>487.44999999999993</v>
      </c>
      <c r="H50" s="766">
        <v>1</v>
      </c>
      <c r="I50" s="752"/>
      <c r="J50" s="752"/>
      <c r="K50" s="766">
        <v>0</v>
      </c>
      <c r="L50" s="752">
        <v>5</v>
      </c>
      <c r="M50" s="753">
        <v>487.44999999999993</v>
      </c>
    </row>
    <row r="51" spans="1:13" ht="14.45" customHeight="1" x14ac:dyDescent="0.2">
      <c r="A51" s="747" t="s">
        <v>580</v>
      </c>
      <c r="B51" s="748" t="s">
        <v>2335</v>
      </c>
      <c r="C51" s="748" t="s">
        <v>2339</v>
      </c>
      <c r="D51" s="748" t="s">
        <v>685</v>
      </c>
      <c r="E51" s="748" t="s">
        <v>2340</v>
      </c>
      <c r="F51" s="752">
        <v>7</v>
      </c>
      <c r="G51" s="752">
        <v>711.75</v>
      </c>
      <c r="H51" s="766">
        <v>1</v>
      </c>
      <c r="I51" s="752"/>
      <c r="J51" s="752"/>
      <c r="K51" s="766">
        <v>0</v>
      </c>
      <c r="L51" s="752">
        <v>7</v>
      </c>
      <c r="M51" s="753">
        <v>711.75</v>
      </c>
    </row>
    <row r="52" spans="1:13" ht="14.45" customHeight="1" x14ac:dyDescent="0.2">
      <c r="A52" s="747" t="s">
        <v>580</v>
      </c>
      <c r="B52" s="748" t="s">
        <v>2335</v>
      </c>
      <c r="C52" s="748" t="s">
        <v>2341</v>
      </c>
      <c r="D52" s="748" t="s">
        <v>685</v>
      </c>
      <c r="E52" s="748" t="s">
        <v>686</v>
      </c>
      <c r="F52" s="752">
        <v>6</v>
      </c>
      <c r="G52" s="752">
        <v>1244.0099999999998</v>
      </c>
      <c r="H52" s="766">
        <v>1</v>
      </c>
      <c r="I52" s="752"/>
      <c r="J52" s="752"/>
      <c r="K52" s="766">
        <v>0</v>
      </c>
      <c r="L52" s="752">
        <v>6</v>
      </c>
      <c r="M52" s="753">
        <v>1244.0099999999998</v>
      </c>
    </row>
    <row r="53" spans="1:13" ht="14.45" customHeight="1" x14ac:dyDescent="0.2">
      <c r="A53" s="747" t="s">
        <v>580</v>
      </c>
      <c r="B53" s="748" t="s">
        <v>2335</v>
      </c>
      <c r="C53" s="748" t="s">
        <v>2342</v>
      </c>
      <c r="D53" s="748" t="s">
        <v>685</v>
      </c>
      <c r="E53" s="748" t="s">
        <v>688</v>
      </c>
      <c r="F53" s="752">
        <v>4</v>
      </c>
      <c r="G53" s="752">
        <v>289.25</v>
      </c>
      <c r="H53" s="766">
        <v>1</v>
      </c>
      <c r="I53" s="752"/>
      <c r="J53" s="752"/>
      <c r="K53" s="766">
        <v>0</v>
      </c>
      <c r="L53" s="752">
        <v>4</v>
      </c>
      <c r="M53" s="753">
        <v>289.25</v>
      </c>
    </row>
    <row r="54" spans="1:13" ht="14.45" customHeight="1" x14ac:dyDescent="0.2">
      <c r="A54" s="747" t="s">
        <v>580</v>
      </c>
      <c r="B54" s="748" t="s">
        <v>2335</v>
      </c>
      <c r="C54" s="748" t="s">
        <v>2343</v>
      </c>
      <c r="D54" s="748" t="s">
        <v>685</v>
      </c>
      <c r="E54" s="748" t="s">
        <v>689</v>
      </c>
      <c r="F54" s="752"/>
      <c r="G54" s="752"/>
      <c r="H54" s="766">
        <v>0</v>
      </c>
      <c r="I54" s="752">
        <v>10</v>
      </c>
      <c r="J54" s="752">
        <v>938.17999999999984</v>
      </c>
      <c r="K54" s="766">
        <v>1</v>
      </c>
      <c r="L54" s="752">
        <v>10</v>
      </c>
      <c r="M54" s="753">
        <v>938.17999999999984</v>
      </c>
    </row>
    <row r="55" spans="1:13" ht="14.45" customHeight="1" x14ac:dyDescent="0.2">
      <c r="A55" s="747" t="s">
        <v>580</v>
      </c>
      <c r="B55" s="748" t="s">
        <v>2335</v>
      </c>
      <c r="C55" s="748" t="s">
        <v>2344</v>
      </c>
      <c r="D55" s="748" t="s">
        <v>685</v>
      </c>
      <c r="E55" s="748" t="s">
        <v>687</v>
      </c>
      <c r="F55" s="752"/>
      <c r="G55" s="752"/>
      <c r="H55" s="766">
        <v>0</v>
      </c>
      <c r="I55" s="752">
        <v>3</v>
      </c>
      <c r="J55" s="752">
        <v>751.66</v>
      </c>
      <c r="K55" s="766">
        <v>1</v>
      </c>
      <c r="L55" s="752">
        <v>3</v>
      </c>
      <c r="M55" s="753">
        <v>751.66</v>
      </c>
    </row>
    <row r="56" spans="1:13" ht="14.45" customHeight="1" x14ac:dyDescent="0.2">
      <c r="A56" s="747" t="s">
        <v>580</v>
      </c>
      <c r="B56" s="748" t="s">
        <v>2335</v>
      </c>
      <c r="C56" s="748" t="s">
        <v>2345</v>
      </c>
      <c r="D56" s="748" t="s">
        <v>685</v>
      </c>
      <c r="E56" s="748" t="s">
        <v>688</v>
      </c>
      <c r="F56" s="752"/>
      <c r="G56" s="752"/>
      <c r="H56" s="766">
        <v>0</v>
      </c>
      <c r="I56" s="752">
        <v>4</v>
      </c>
      <c r="J56" s="752">
        <v>289.31999999999994</v>
      </c>
      <c r="K56" s="766">
        <v>1</v>
      </c>
      <c r="L56" s="752">
        <v>4</v>
      </c>
      <c r="M56" s="753">
        <v>289.31999999999994</v>
      </c>
    </row>
    <row r="57" spans="1:13" ht="14.45" customHeight="1" x14ac:dyDescent="0.2">
      <c r="A57" s="747" t="s">
        <v>580</v>
      </c>
      <c r="B57" s="748" t="s">
        <v>2335</v>
      </c>
      <c r="C57" s="748" t="s">
        <v>2346</v>
      </c>
      <c r="D57" s="748" t="s">
        <v>682</v>
      </c>
      <c r="E57" s="748" t="s">
        <v>683</v>
      </c>
      <c r="F57" s="752"/>
      <c r="G57" s="752"/>
      <c r="H57" s="766">
        <v>0</v>
      </c>
      <c r="I57" s="752">
        <v>1</v>
      </c>
      <c r="J57" s="752">
        <v>204.89000000000004</v>
      </c>
      <c r="K57" s="766">
        <v>1</v>
      </c>
      <c r="L57" s="752">
        <v>1</v>
      </c>
      <c r="M57" s="753">
        <v>204.89000000000004</v>
      </c>
    </row>
    <row r="58" spans="1:13" ht="14.45" customHeight="1" x14ac:dyDescent="0.2">
      <c r="A58" s="747" t="s">
        <v>580</v>
      </c>
      <c r="B58" s="748" t="s">
        <v>2335</v>
      </c>
      <c r="C58" s="748" t="s">
        <v>2347</v>
      </c>
      <c r="D58" s="748" t="s">
        <v>682</v>
      </c>
      <c r="E58" s="748" t="s">
        <v>684</v>
      </c>
      <c r="F58" s="752"/>
      <c r="G58" s="752"/>
      <c r="H58" s="766">
        <v>0</v>
      </c>
      <c r="I58" s="752">
        <v>2</v>
      </c>
      <c r="J58" s="752">
        <v>194.95999999999995</v>
      </c>
      <c r="K58" s="766">
        <v>1</v>
      </c>
      <c r="L58" s="752">
        <v>2</v>
      </c>
      <c r="M58" s="753">
        <v>194.95999999999995</v>
      </c>
    </row>
    <row r="59" spans="1:13" ht="14.45" customHeight="1" x14ac:dyDescent="0.2">
      <c r="A59" s="747" t="s">
        <v>580</v>
      </c>
      <c r="B59" s="748" t="s">
        <v>2348</v>
      </c>
      <c r="C59" s="748" t="s">
        <v>2349</v>
      </c>
      <c r="D59" s="748" t="s">
        <v>656</v>
      </c>
      <c r="E59" s="748" t="s">
        <v>2350</v>
      </c>
      <c r="F59" s="752"/>
      <c r="G59" s="752"/>
      <c r="H59" s="766">
        <v>0</v>
      </c>
      <c r="I59" s="752">
        <v>1</v>
      </c>
      <c r="J59" s="752">
        <v>74.069999999999965</v>
      </c>
      <c r="K59" s="766">
        <v>1</v>
      </c>
      <c r="L59" s="752">
        <v>1</v>
      </c>
      <c r="M59" s="753">
        <v>74.069999999999965</v>
      </c>
    </row>
    <row r="60" spans="1:13" ht="14.45" customHeight="1" x14ac:dyDescent="0.2">
      <c r="A60" s="747" t="s">
        <v>580</v>
      </c>
      <c r="B60" s="748" t="s">
        <v>2351</v>
      </c>
      <c r="C60" s="748" t="s">
        <v>2352</v>
      </c>
      <c r="D60" s="748" t="s">
        <v>2353</v>
      </c>
      <c r="E60" s="748" t="s">
        <v>2354</v>
      </c>
      <c r="F60" s="752"/>
      <c r="G60" s="752"/>
      <c r="H60" s="766">
        <v>0</v>
      </c>
      <c r="I60" s="752">
        <v>8</v>
      </c>
      <c r="J60" s="752">
        <v>222.32</v>
      </c>
      <c r="K60" s="766">
        <v>1</v>
      </c>
      <c r="L60" s="752">
        <v>8</v>
      </c>
      <c r="M60" s="753">
        <v>222.32</v>
      </c>
    </row>
    <row r="61" spans="1:13" ht="14.45" customHeight="1" x14ac:dyDescent="0.2">
      <c r="A61" s="747" t="s">
        <v>580</v>
      </c>
      <c r="B61" s="748" t="s">
        <v>2355</v>
      </c>
      <c r="C61" s="748" t="s">
        <v>2356</v>
      </c>
      <c r="D61" s="748" t="s">
        <v>702</v>
      </c>
      <c r="E61" s="748" t="s">
        <v>707</v>
      </c>
      <c r="F61" s="752">
        <v>16</v>
      </c>
      <c r="G61" s="752">
        <v>422.74</v>
      </c>
      <c r="H61" s="766">
        <v>1</v>
      </c>
      <c r="I61" s="752"/>
      <c r="J61" s="752"/>
      <c r="K61" s="766">
        <v>0</v>
      </c>
      <c r="L61" s="752">
        <v>16</v>
      </c>
      <c r="M61" s="753">
        <v>422.74</v>
      </c>
    </row>
    <row r="62" spans="1:13" ht="14.45" customHeight="1" x14ac:dyDescent="0.2">
      <c r="A62" s="747" t="s">
        <v>580</v>
      </c>
      <c r="B62" s="748" t="s">
        <v>2355</v>
      </c>
      <c r="C62" s="748" t="s">
        <v>2357</v>
      </c>
      <c r="D62" s="748" t="s">
        <v>702</v>
      </c>
      <c r="E62" s="748" t="s">
        <v>710</v>
      </c>
      <c r="F62" s="752">
        <v>12</v>
      </c>
      <c r="G62" s="752">
        <v>313.63000000000005</v>
      </c>
      <c r="H62" s="766">
        <v>1</v>
      </c>
      <c r="I62" s="752"/>
      <c r="J62" s="752"/>
      <c r="K62" s="766">
        <v>0</v>
      </c>
      <c r="L62" s="752">
        <v>12</v>
      </c>
      <c r="M62" s="753">
        <v>313.63000000000005</v>
      </c>
    </row>
    <row r="63" spans="1:13" ht="14.45" customHeight="1" x14ac:dyDescent="0.2">
      <c r="A63" s="747" t="s">
        <v>580</v>
      </c>
      <c r="B63" s="748" t="s">
        <v>2355</v>
      </c>
      <c r="C63" s="748" t="s">
        <v>2358</v>
      </c>
      <c r="D63" s="748" t="s">
        <v>702</v>
      </c>
      <c r="E63" s="748" t="s">
        <v>703</v>
      </c>
      <c r="F63" s="752"/>
      <c r="G63" s="752"/>
      <c r="H63" s="766">
        <v>0</v>
      </c>
      <c r="I63" s="752">
        <v>7</v>
      </c>
      <c r="J63" s="752">
        <v>365.56000000000006</v>
      </c>
      <c r="K63" s="766">
        <v>1</v>
      </c>
      <c r="L63" s="752">
        <v>7</v>
      </c>
      <c r="M63" s="753">
        <v>365.56000000000006</v>
      </c>
    </row>
    <row r="64" spans="1:13" ht="14.45" customHeight="1" x14ac:dyDescent="0.2">
      <c r="A64" s="747" t="s">
        <v>580</v>
      </c>
      <c r="B64" s="748" t="s">
        <v>2355</v>
      </c>
      <c r="C64" s="748" t="s">
        <v>2359</v>
      </c>
      <c r="D64" s="748" t="s">
        <v>702</v>
      </c>
      <c r="E64" s="748" t="s">
        <v>705</v>
      </c>
      <c r="F64" s="752">
        <v>2</v>
      </c>
      <c r="G64" s="752">
        <v>348.89999999999992</v>
      </c>
      <c r="H64" s="766">
        <v>1</v>
      </c>
      <c r="I64" s="752"/>
      <c r="J64" s="752"/>
      <c r="K64" s="766">
        <v>0</v>
      </c>
      <c r="L64" s="752">
        <v>2</v>
      </c>
      <c r="M64" s="753">
        <v>348.89999999999992</v>
      </c>
    </row>
    <row r="65" spans="1:13" ht="14.45" customHeight="1" x14ac:dyDescent="0.2">
      <c r="A65" s="747" t="s">
        <v>580</v>
      </c>
      <c r="B65" s="748" t="s">
        <v>2355</v>
      </c>
      <c r="C65" s="748" t="s">
        <v>2360</v>
      </c>
      <c r="D65" s="748" t="s">
        <v>702</v>
      </c>
      <c r="E65" s="748" t="s">
        <v>707</v>
      </c>
      <c r="F65" s="752"/>
      <c r="G65" s="752"/>
      <c r="H65" s="766">
        <v>0</v>
      </c>
      <c r="I65" s="752">
        <v>8</v>
      </c>
      <c r="J65" s="752">
        <v>212.60000000000002</v>
      </c>
      <c r="K65" s="766">
        <v>1</v>
      </c>
      <c r="L65" s="752">
        <v>8</v>
      </c>
      <c r="M65" s="753">
        <v>212.60000000000002</v>
      </c>
    </row>
    <row r="66" spans="1:13" ht="14.45" customHeight="1" x14ac:dyDescent="0.2">
      <c r="A66" s="747" t="s">
        <v>580</v>
      </c>
      <c r="B66" s="748" t="s">
        <v>2355</v>
      </c>
      <c r="C66" s="748" t="s">
        <v>2361</v>
      </c>
      <c r="D66" s="748" t="s">
        <v>702</v>
      </c>
      <c r="E66" s="748" t="s">
        <v>2362</v>
      </c>
      <c r="F66" s="752"/>
      <c r="G66" s="752"/>
      <c r="H66" s="766">
        <v>0</v>
      </c>
      <c r="I66" s="752">
        <v>2</v>
      </c>
      <c r="J66" s="752">
        <v>174.04</v>
      </c>
      <c r="K66" s="766">
        <v>1</v>
      </c>
      <c r="L66" s="752">
        <v>2</v>
      </c>
      <c r="M66" s="753">
        <v>174.04</v>
      </c>
    </row>
    <row r="67" spans="1:13" ht="14.45" customHeight="1" x14ac:dyDescent="0.2">
      <c r="A67" s="747" t="s">
        <v>580</v>
      </c>
      <c r="B67" s="748" t="s">
        <v>2363</v>
      </c>
      <c r="C67" s="748" t="s">
        <v>2364</v>
      </c>
      <c r="D67" s="748" t="s">
        <v>2365</v>
      </c>
      <c r="E67" s="748" t="s">
        <v>2366</v>
      </c>
      <c r="F67" s="752"/>
      <c r="G67" s="752"/>
      <c r="H67" s="766">
        <v>0</v>
      </c>
      <c r="I67" s="752">
        <v>3</v>
      </c>
      <c r="J67" s="752">
        <v>63.629999999999995</v>
      </c>
      <c r="K67" s="766">
        <v>1</v>
      </c>
      <c r="L67" s="752">
        <v>3</v>
      </c>
      <c r="M67" s="753">
        <v>63.629999999999995</v>
      </c>
    </row>
    <row r="68" spans="1:13" ht="14.45" customHeight="1" x14ac:dyDescent="0.2">
      <c r="A68" s="747" t="s">
        <v>580</v>
      </c>
      <c r="B68" s="748" t="s">
        <v>2363</v>
      </c>
      <c r="C68" s="748" t="s">
        <v>2367</v>
      </c>
      <c r="D68" s="748" t="s">
        <v>2365</v>
      </c>
      <c r="E68" s="748" t="s">
        <v>2368</v>
      </c>
      <c r="F68" s="752"/>
      <c r="G68" s="752"/>
      <c r="H68" s="766">
        <v>0</v>
      </c>
      <c r="I68" s="752">
        <v>3</v>
      </c>
      <c r="J68" s="752">
        <v>162.12999999999997</v>
      </c>
      <c r="K68" s="766">
        <v>1</v>
      </c>
      <c r="L68" s="752">
        <v>3</v>
      </c>
      <c r="M68" s="753">
        <v>162.12999999999997</v>
      </c>
    </row>
    <row r="69" spans="1:13" ht="14.45" customHeight="1" x14ac:dyDescent="0.2">
      <c r="A69" s="747" t="s">
        <v>580</v>
      </c>
      <c r="B69" s="748" t="s">
        <v>2363</v>
      </c>
      <c r="C69" s="748" t="s">
        <v>2369</v>
      </c>
      <c r="D69" s="748" t="s">
        <v>2365</v>
      </c>
      <c r="E69" s="748" t="s">
        <v>2370</v>
      </c>
      <c r="F69" s="752"/>
      <c r="G69" s="752"/>
      <c r="H69" s="766">
        <v>0</v>
      </c>
      <c r="I69" s="752">
        <v>21</v>
      </c>
      <c r="J69" s="752">
        <v>181.71</v>
      </c>
      <c r="K69" s="766">
        <v>1</v>
      </c>
      <c r="L69" s="752">
        <v>21</v>
      </c>
      <c r="M69" s="753">
        <v>181.71</v>
      </c>
    </row>
    <row r="70" spans="1:13" ht="14.45" customHeight="1" x14ac:dyDescent="0.2">
      <c r="A70" s="747" t="s">
        <v>580</v>
      </c>
      <c r="B70" s="748" t="s">
        <v>2363</v>
      </c>
      <c r="C70" s="748" t="s">
        <v>2371</v>
      </c>
      <c r="D70" s="748" t="s">
        <v>2365</v>
      </c>
      <c r="E70" s="748" t="s">
        <v>2372</v>
      </c>
      <c r="F70" s="752"/>
      <c r="G70" s="752"/>
      <c r="H70" s="766">
        <v>0</v>
      </c>
      <c r="I70" s="752">
        <v>2</v>
      </c>
      <c r="J70" s="752">
        <v>29.98</v>
      </c>
      <c r="K70" s="766">
        <v>1</v>
      </c>
      <c r="L70" s="752">
        <v>2</v>
      </c>
      <c r="M70" s="753">
        <v>29.98</v>
      </c>
    </row>
    <row r="71" spans="1:13" ht="14.45" customHeight="1" x14ac:dyDescent="0.2">
      <c r="A71" s="747" t="s">
        <v>580</v>
      </c>
      <c r="B71" s="748" t="s">
        <v>2373</v>
      </c>
      <c r="C71" s="748" t="s">
        <v>2374</v>
      </c>
      <c r="D71" s="748" t="s">
        <v>2375</v>
      </c>
      <c r="E71" s="748" t="s">
        <v>2376</v>
      </c>
      <c r="F71" s="752"/>
      <c r="G71" s="752"/>
      <c r="H71" s="766">
        <v>0</v>
      </c>
      <c r="I71" s="752">
        <v>2</v>
      </c>
      <c r="J71" s="752">
        <v>64.61999999999999</v>
      </c>
      <c r="K71" s="766">
        <v>1</v>
      </c>
      <c r="L71" s="752">
        <v>2</v>
      </c>
      <c r="M71" s="753">
        <v>64.61999999999999</v>
      </c>
    </row>
    <row r="72" spans="1:13" ht="14.45" customHeight="1" x14ac:dyDescent="0.2">
      <c r="A72" s="747" t="s">
        <v>580</v>
      </c>
      <c r="B72" s="748" t="s">
        <v>2377</v>
      </c>
      <c r="C72" s="748" t="s">
        <v>2378</v>
      </c>
      <c r="D72" s="748" t="s">
        <v>2379</v>
      </c>
      <c r="E72" s="748" t="s">
        <v>1129</v>
      </c>
      <c r="F72" s="752"/>
      <c r="G72" s="752"/>
      <c r="H72" s="766">
        <v>0</v>
      </c>
      <c r="I72" s="752">
        <v>7</v>
      </c>
      <c r="J72" s="752">
        <v>230.83000000000004</v>
      </c>
      <c r="K72" s="766">
        <v>1</v>
      </c>
      <c r="L72" s="752">
        <v>7</v>
      </c>
      <c r="M72" s="753">
        <v>230.83000000000004</v>
      </c>
    </row>
    <row r="73" spans="1:13" ht="14.45" customHeight="1" x14ac:dyDescent="0.2">
      <c r="A73" s="747" t="s">
        <v>580</v>
      </c>
      <c r="B73" s="748" t="s">
        <v>2380</v>
      </c>
      <c r="C73" s="748" t="s">
        <v>2381</v>
      </c>
      <c r="D73" s="748" t="s">
        <v>1343</v>
      </c>
      <c r="E73" s="748" t="s">
        <v>710</v>
      </c>
      <c r="F73" s="752"/>
      <c r="G73" s="752"/>
      <c r="H73" s="766">
        <v>0</v>
      </c>
      <c r="I73" s="752">
        <v>6</v>
      </c>
      <c r="J73" s="752">
        <v>516.51</v>
      </c>
      <c r="K73" s="766">
        <v>1</v>
      </c>
      <c r="L73" s="752">
        <v>6</v>
      </c>
      <c r="M73" s="753">
        <v>516.51</v>
      </c>
    </row>
    <row r="74" spans="1:13" ht="14.45" customHeight="1" x14ac:dyDescent="0.2">
      <c r="A74" s="747" t="s">
        <v>580</v>
      </c>
      <c r="B74" s="748" t="s">
        <v>2380</v>
      </c>
      <c r="C74" s="748" t="s">
        <v>2382</v>
      </c>
      <c r="D74" s="748" t="s">
        <v>1343</v>
      </c>
      <c r="E74" s="748" t="s">
        <v>2383</v>
      </c>
      <c r="F74" s="752"/>
      <c r="G74" s="752"/>
      <c r="H74" s="766">
        <v>0</v>
      </c>
      <c r="I74" s="752">
        <v>5</v>
      </c>
      <c r="J74" s="752">
        <v>1098.31</v>
      </c>
      <c r="K74" s="766">
        <v>1</v>
      </c>
      <c r="L74" s="752">
        <v>5</v>
      </c>
      <c r="M74" s="753">
        <v>1098.31</v>
      </c>
    </row>
    <row r="75" spans="1:13" ht="14.45" customHeight="1" x14ac:dyDescent="0.2">
      <c r="A75" s="747" t="s">
        <v>580</v>
      </c>
      <c r="B75" s="748" t="s">
        <v>2380</v>
      </c>
      <c r="C75" s="748" t="s">
        <v>2384</v>
      </c>
      <c r="D75" s="748" t="s">
        <v>1346</v>
      </c>
      <c r="E75" s="748" t="s">
        <v>703</v>
      </c>
      <c r="F75" s="752"/>
      <c r="G75" s="752"/>
      <c r="H75" s="766">
        <v>0</v>
      </c>
      <c r="I75" s="752">
        <v>1</v>
      </c>
      <c r="J75" s="752">
        <v>162.79</v>
      </c>
      <c r="K75" s="766">
        <v>1</v>
      </c>
      <c r="L75" s="752">
        <v>1</v>
      </c>
      <c r="M75" s="753">
        <v>162.79</v>
      </c>
    </row>
    <row r="76" spans="1:13" ht="14.45" customHeight="1" x14ac:dyDescent="0.2">
      <c r="A76" s="747" t="s">
        <v>580</v>
      </c>
      <c r="B76" s="748" t="s">
        <v>2385</v>
      </c>
      <c r="C76" s="748" t="s">
        <v>2386</v>
      </c>
      <c r="D76" s="748" t="s">
        <v>2387</v>
      </c>
      <c r="E76" s="748" t="s">
        <v>2372</v>
      </c>
      <c r="F76" s="752"/>
      <c r="G76" s="752"/>
      <c r="H76" s="766">
        <v>0</v>
      </c>
      <c r="I76" s="752">
        <v>3</v>
      </c>
      <c r="J76" s="752">
        <v>181.11000000000004</v>
      </c>
      <c r="K76" s="766">
        <v>1</v>
      </c>
      <c r="L76" s="752">
        <v>3</v>
      </c>
      <c r="M76" s="753">
        <v>181.11000000000004</v>
      </c>
    </row>
    <row r="77" spans="1:13" ht="14.45" customHeight="1" x14ac:dyDescent="0.2">
      <c r="A77" s="747" t="s">
        <v>580</v>
      </c>
      <c r="B77" s="748" t="s">
        <v>2385</v>
      </c>
      <c r="C77" s="748" t="s">
        <v>2388</v>
      </c>
      <c r="D77" s="748" t="s">
        <v>2387</v>
      </c>
      <c r="E77" s="748" t="s">
        <v>2389</v>
      </c>
      <c r="F77" s="752"/>
      <c r="G77" s="752"/>
      <c r="H77" s="766">
        <v>0</v>
      </c>
      <c r="I77" s="752">
        <v>25</v>
      </c>
      <c r="J77" s="752">
        <v>369.16</v>
      </c>
      <c r="K77" s="766">
        <v>1</v>
      </c>
      <c r="L77" s="752">
        <v>25</v>
      </c>
      <c r="M77" s="753">
        <v>369.16</v>
      </c>
    </row>
    <row r="78" spans="1:13" ht="14.45" customHeight="1" x14ac:dyDescent="0.2">
      <c r="A78" s="747" t="s">
        <v>580</v>
      </c>
      <c r="B78" s="748" t="s">
        <v>2385</v>
      </c>
      <c r="C78" s="748" t="s">
        <v>2390</v>
      </c>
      <c r="D78" s="748" t="s">
        <v>2387</v>
      </c>
      <c r="E78" s="748" t="s">
        <v>2391</v>
      </c>
      <c r="F78" s="752"/>
      <c r="G78" s="752"/>
      <c r="H78" s="766">
        <v>0</v>
      </c>
      <c r="I78" s="752">
        <v>14</v>
      </c>
      <c r="J78" s="752">
        <v>165.73000000000002</v>
      </c>
      <c r="K78" s="766">
        <v>1</v>
      </c>
      <c r="L78" s="752">
        <v>14</v>
      </c>
      <c r="M78" s="753">
        <v>165.73000000000002</v>
      </c>
    </row>
    <row r="79" spans="1:13" ht="14.45" customHeight="1" x14ac:dyDescent="0.2">
      <c r="A79" s="747" t="s">
        <v>580</v>
      </c>
      <c r="B79" s="748" t="s">
        <v>2385</v>
      </c>
      <c r="C79" s="748" t="s">
        <v>2392</v>
      </c>
      <c r="D79" s="748" t="s">
        <v>2387</v>
      </c>
      <c r="E79" s="748" t="s">
        <v>2370</v>
      </c>
      <c r="F79" s="752"/>
      <c r="G79" s="752"/>
      <c r="H79" s="766">
        <v>0</v>
      </c>
      <c r="I79" s="752">
        <v>3</v>
      </c>
      <c r="J79" s="752">
        <v>90.539999999999992</v>
      </c>
      <c r="K79" s="766">
        <v>1</v>
      </c>
      <c r="L79" s="752">
        <v>3</v>
      </c>
      <c r="M79" s="753">
        <v>90.539999999999992</v>
      </c>
    </row>
    <row r="80" spans="1:13" ht="14.45" customHeight="1" x14ac:dyDescent="0.2">
      <c r="A80" s="747" t="s">
        <v>580</v>
      </c>
      <c r="B80" s="748" t="s">
        <v>2385</v>
      </c>
      <c r="C80" s="748" t="s">
        <v>2393</v>
      </c>
      <c r="D80" s="748" t="s">
        <v>2387</v>
      </c>
      <c r="E80" s="748" t="s">
        <v>2394</v>
      </c>
      <c r="F80" s="752"/>
      <c r="G80" s="752"/>
      <c r="H80" s="766">
        <v>0</v>
      </c>
      <c r="I80" s="752">
        <v>3</v>
      </c>
      <c r="J80" s="752">
        <v>301.79999999999995</v>
      </c>
      <c r="K80" s="766">
        <v>1</v>
      </c>
      <c r="L80" s="752">
        <v>3</v>
      </c>
      <c r="M80" s="753">
        <v>301.79999999999995</v>
      </c>
    </row>
    <row r="81" spans="1:13" ht="14.45" customHeight="1" x14ac:dyDescent="0.2">
      <c r="A81" s="747" t="s">
        <v>580</v>
      </c>
      <c r="B81" s="748" t="s">
        <v>2395</v>
      </c>
      <c r="C81" s="748" t="s">
        <v>2396</v>
      </c>
      <c r="D81" s="748" t="s">
        <v>2397</v>
      </c>
      <c r="E81" s="748" t="s">
        <v>2398</v>
      </c>
      <c r="F81" s="752"/>
      <c r="G81" s="752"/>
      <c r="H81" s="766">
        <v>0</v>
      </c>
      <c r="I81" s="752">
        <v>6</v>
      </c>
      <c r="J81" s="752">
        <v>496.37999999999982</v>
      </c>
      <c r="K81" s="766">
        <v>1</v>
      </c>
      <c r="L81" s="752">
        <v>6</v>
      </c>
      <c r="M81" s="753">
        <v>496.37999999999982</v>
      </c>
    </row>
    <row r="82" spans="1:13" ht="14.45" customHeight="1" x14ac:dyDescent="0.2">
      <c r="A82" s="747" t="s">
        <v>580</v>
      </c>
      <c r="B82" s="748" t="s">
        <v>2399</v>
      </c>
      <c r="C82" s="748" t="s">
        <v>2400</v>
      </c>
      <c r="D82" s="748" t="s">
        <v>987</v>
      </c>
      <c r="E82" s="748" t="s">
        <v>988</v>
      </c>
      <c r="F82" s="752"/>
      <c r="G82" s="752"/>
      <c r="H82" s="766">
        <v>0</v>
      </c>
      <c r="I82" s="752">
        <v>2</v>
      </c>
      <c r="J82" s="752">
        <v>108.93999999999998</v>
      </c>
      <c r="K82" s="766">
        <v>1</v>
      </c>
      <c r="L82" s="752">
        <v>2</v>
      </c>
      <c r="M82" s="753">
        <v>108.93999999999998</v>
      </c>
    </row>
    <row r="83" spans="1:13" ht="14.45" customHeight="1" x14ac:dyDescent="0.2">
      <c r="A83" s="747" t="s">
        <v>580</v>
      </c>
      <c r="B83" s="748" t="s">
        <v>2401</v>
      </c>
      <c r="C83" s="748" t="s">
        <v>2402</v>
      </c>
      <c r="D83" s="748" t="s">
        <v>2403</v>
      </c>
      <c r="E83" s="748" t="s">
        <v>2404</v>
      </c>
      <c r="F83" s="752"/>
      <c r="G83" s="752"/>
      <c r="H83" s="766">
        <v>0</v>
      </c>
      <c r="I83" s="752">
        <v>10</v>
      </c>
      <c r="J83" s="752">
        <v>1589.8000000000002</v>
      </c>
      <c r="K83" s="766">
        <v>1</v>
      </c>
      <c r="L83" s="752">
        <v>10</v>
      </c>
      <c r="M83" s="753">
        <v>1589.8000000000002</v>
      </c>
    </row>
    <row r="84" spans="1:13" ht="14.45" customHeight="1" x14ac:dyDescent="0.2">
      <c r="A84" s="747" t="s">
        <v>580</v>
      </c>
      <c r="B84" s="748" t="s">
        <v>2401</v>
      </c>
      <c r="C84" s="748" t="s">
        <v>2405</v>
      </c>
      <c r="D84" s="748" t="s">
        <v>2403</v>
      </c>
      <c r="E84" s="748" t="s">
        <v>2406</v>
      </c>
      <c r="F84" s="752"/>
      <c r="G84" s="752"/>
      <c r="H84" s="766">
        <v>0</v>
      </c>
      <c r="I84" s="752">
        <v>2</v>
      </c>
      <c r="J84" s="752">
        <v>508.5</v>
      </c>
      <c r="K84" s="766">
        <v>1</v>
      </c>
      <c r="L84" s="752">
        <v>2</v>
      </c>
      <c r="M84" s="753">
        <v>508.5</v>
      </c>
    </row>
    <row r="85" spans="1:13" ht="14.45" customHeight="1" x14ac:dyDescent="0.2">
      <c r="A85" s="747" t="s">
        <v>580</v>
      </c>
      <c r="B85" s="748" t="s">
        <v>2407</v>
      </c>
      <c r="C85" s="748" t="s">
        <v>2408</v>
      </c>
      <c r="D85" s="748" t="s">
        <v>2409</v>
      </c>
      <c r="E85" s="748" t="s">
        <v>2410</v>
      </c>
      <c r="F85" s="752"/>
      <c r="G85" s="752"/>
      <c r="H85" s="766">
        <v>0</v>
      </c>
      <c r="I85" s="752">
        <v>4</v>
      </c>
      <c r="J85" s="752">
        <v>51.55</v>
      </c>
      <c r="K85" s="766">
        <v>1</v>
      </c>
      <c r="L85" s="752">
        <v>4</v>
      </c>
      <c r="M85" s="753">
        <v>51.55</v>
      </c>
    </row>
    <row r="86" spans="1:13" ht="14.45" customHeight="1" x14ac:dyDescent="0.2">
      <c r="A86" s="747" t="s">
        <v>580</v>
      </c>
      <c r="B86" s="748" t="s">
        <v>2407</v>
      </c>
      <c r="C86" s="748" t="s">
        <v>2411</v>
      </c>
      <c r="D86" s="748" t="s">
        <v>1166</v>
      </c>
      <c r="E86" s="748" t="s">
        <v>2412</v>
      </c>
      <c r="F86" s="752"/>
      <c r="G86" s="752"/>
      <c r="H86" s="766">
        <v>0</v>
      </c>
      <c r="I86" s="752">
        <v>8</v>
      </c>
      <c r="J86" s="752">
        <v>157.5</v>
      </c>
      <c r="K86" s="766">
        <v>1</v>
      </c>
      <c r="L86" s="752">
        <v>8</v>
      </c>
      <c r="M86" s="753">
        <v>157.5</v>
      </c>
    </row>
    <row r="87" spans="1:13" ht="14.45" customHeight="1" x14ac:dyDescent="0.2">
      <c r="A87" s="747" t="s">
        <v>580</v>
      </c>
      <c r="B87" s="748" t="s">
        <v>2407</v>
      </c>
      <c r="C87" s="748" t="s">
        <v>2413</v>
      </c>
      <c r="D87" s="748" t="s">
        <v>1166</v>
      </c>
      <c r="E87" s="748" t="s">
        <v>2414</v>
      </c>
      <c r="F87" s="752"/>
      <c r="G87" s="752"/>
      <c r="H87" s="766">
        <v>0</v>
      </c>
      <c r="I87" s="752">
        <v>1</v>
      </c>
      <c r="J87" s="752">
        <v>48.519999999999996</v>
      </c>
      <c r="K87" s="766">
        <v>1</v>
      </c>
      <c r="L87" s="752">
        <v>1</v>
      </c>
      <c r="M87" s="753">
        <v>48.519999999999996</v>
      </c>
    </row>
    <row r="88" spans="1:13" ht="14.45" customHeight="1" x14ac:dyDescent="0.2">
      <c r="A88" s="747" t="s">
        <v>580</v>
      </c>
      <c r="B88" s="748" t="s">
        <v>2415</v>
      </c>
      <c r="C88" s="748" t="s">
        <v>2416</v>
      </c>
      <c r="D88" s="748" t="s">
        <v>2417</v>
      </c>
      <c r="E88" s="748" t="s">
        <v>2418</v>
      </c>
      <c r="F88" s="752">
        <v>2</v>
      </c>
      <c r="G88" s="752">
        <v>116.66</v>
      </c>
      <c r="H88" s="766">
        <v>1</v>
      </c>
      <c r="I88" s="752"/>
      <c r="J88" s="752"/>
      <c r="K88" s="766">
        <v>0</v>
      </c>
      <c r="L88" s="752">
        <v>2</v>
      </c>
      <c r="M88" s="753">
        <v>116.66</v>
      </c>
    </row>
    <row r="89" spans="1:13" ht="14.45" customHeight="1" x14ac:dyDescent="0.2">
      <c r="A89" s="747" t="s">
        <v>580</v>
      </c>
      <c r="B89" s="748" t="s">
        <v>2419</v>
      </c>
      <c r="C89" s="748" t="s">
        <v>2420</v>
      </c>
      <c r="D89" s="748" t="s">
        <v>1169</v>
      </c>
      <c r="E89" s="748" t="s">
        <v>2421</v>
      </c>
      <c r="F89" s="752"/>
      <c r="G89" s="752"/>
      <c r="H89" s="766">
        <v>0</v>
      </c>
      <c r="I89" s="752">
        <v>4</v>
      </c>
      <c r="J89" s="752">
        <v>76.040000000000006</v>
      </c>
      <c r="K89" s="766">
        <v>1</v>
      </c>
      <c r="L89" s="752">
        <v>4</v>
      </c>
      <c r="M89" s="753">
        <v>76.040000000000006</v>
      </c>
    </row>
    <row r="90" spans="1:13" ht="14.45" customHeight="1" x14ac:dyDescent="0.2">
      <c r="A90" s="747" t="s">
        <v>580</v>
      </c>
      <c r="B90" s="748" t="s">
        <v>2422</v>
      </c>
      <c r="C90" s="748" t="s">
        <v>2423</v>
      </c>
      <c r="D90" s="748" t="s">
        <v>1460</v>
      </c>
      <c r="E90" s="748" t="s">
        <v>1461</v>
      </c>
      <c r="F90" s="752">
        <v>1</v>
      </c>
      <c r="G90" s="752">
        <v>72.37</v>
      </c>
      <c r="H90" s="766">
        <v>1</v>
      </c>
      <c r="I90" s="752"/>
      <c r="J90" s="752"/>
      <c r="K90" s="766">
        <v>0</v>
      </c>
      <c r="L90" s="752">
        <v>1</v>
      </c>
      <c r="M90" s="753">
        <v>72.37</v>
      </c>
    </row>
    <row r="91" spans="1:13" ht="14.45" customHeight="1" x14ac:dyDescent="0.2">
      <c r="A91" s="747" t="s">
        <v>580</v>
      </c>
      <c r="B91" s="748" t="s">
        <v>2424</v>
      </c>
      <c r="C91" s="748" t="s">
        <v>2425</v>
      </c>
      <c r="D91" s="748" t="s">
        <v>2426</v>
      </c>
      <c r="E91" s="748" t="s">
        <v>2427</v>
      </c>
      <c r="F91" s="752"/>
      <c r="G91" s="752"/>
      <c r="H91" s="766">
        <v>0</v>
      </c>
      <c r="I91" s="752">
        <v>3</v>
      </c>
      <c r="J91" s="752">
        <v>446.93999999999994</v>
      </c>
      <c r="K91" s="766">
        <v>1</v>
      </c>
      <c r="L91" s="752">
        <v>3</v>
      </c>
      <c r="M91" s="753">
        <v>446.93999999999994</v>
      </c>
    </row>
    <row r="92" spans="1:13" ht="14.45" customHeight="1" x14ac:dyDescent="0.2">
      <c r="A92" s="747" t="s">
        <v>580</v>
      </c>
      <c r="B92" s="748" t="s">
        <v>2424</v>
      </c>
      <c r="C92" s="748" t="s">
        <v>2428</v>
      </c>
      <c r="D92" s="748" t="s">
        <v>2426</v>
      </c>
      <c r="E92" s="748" t="s">
        <v>2429</v>
      </c>
      <c r="F92" s="752"/>
      <c r="G92" s="752"/>
      <c r="H92" s="766">
        <v>0</v>
      </c>
      <c r="I92" s="752">
        <v>2</v>
      </c>
      <c r="J92" s="752">
        <v>353.82</v>
      </c>
      <c r="K92" s="766">
        <v>1</v>
      </c>
      <c r="L92" s="752">
        <v>2</v>
      </c>
      <c r="M92" s="753">
        <v>353.82</v>
      </c>
    </row>
    <row r="93" spans="1:13" ht="14.45" customHeight="1" x14ac:dyDescent="0.2">
      <c r="A93" s="747" t="s">
        <v>580</v>
      </c>
      <c r="B93" s="748" t="s">
        <v>2430</v>
      </c>
      <c r="C93" s="748" t="s">
        <v>2431</v>
      </c>
      <c r="D93" s="748" t="s">
        <v>1411</v>
      </c>
      <c r="E93" s="748" t="s">
        <v>1413</v>
      </c>
      <c r="F93" s="752"/>
      <c r="G93" s="752"/>
      <c r="H93" s="766">
        <v>0</v>
      </c>
      <c r="I93" s="752">
        <v>-1</v>
      </c>
      <c r="J93" s="752">
        <v>-115.61000000000003</v>
      </c>
      <c r="K93" s="766">
        <v>1</v>
      </c>
      <c r="L93" s="752">
        <v>-1</v>
      </c>
      <c r="M93" s="753">
        <v>-115.61000000000003</v>
      </c>
    </row>
    <row r="94" spans="1:13" ht="14.45" customHeight="1" x14ac:dyDescent="0.2">
      <c r="A94" s="747" t="s">
        <v>580</v>
      </c>
      <c r="B94" s="748" t="s">
        <v>2430</v>
      </c>
      <c r="C94" s="748" t="s">
        <v>2432</v>
      </c>
      <c r="D94" s="748" t="s">
        <v>1411</v>
      </c>
      <c r="E94" s="748" t="s">
        <v>2433</v>
      </c>
      <c r="F94" s="752"/>
      <c r="G94" s="752"/>
      <c r="H94" s="766">
        <v>0</v>
      </c>
      <c r="I94" s="752">
        <v>1</v>
      </c>
      <c r="J94" s="752">
        <v>233.12999999999997</v>
      </c>
      <c r="K94" s="766">
        <v>1</v>
      </c>
      <c r="L94" s="752">
        <v>1</v>
      </c>
      <c r="M94" s="753">
        <v>233.12999999999997</v>
      </c>
    </row>
    <row r="95" spans="1:13" ht="14.45" customHeight="1" x14ac:dyDescent="0.2">
      <c r="A95" s="747" t="s">
        <v>580</v>
      </c>
      <c r="B95" s="748" t="s">
        <v>2430</v>
      </c>
      <c r="C95" s="748" t="s">
        <v>2434</v>
      </c>
      <c r="D95" s="748" t="s">
        <v>2435</v>
      </c>
      <c r="E95" s="748" t="s">
        <v>703</v>
      </c>
      <c r="F95" s="752">
        <v>2</v>
      </c>
      <c r="G95" s="752">
        <v>34.699999999999996</v>
      </c>
      <c r="H95" s="766">
        <v>1</v>
      </c>
      <c r="I95" s="752"/>
      <c r="J95" s="752"/>
      <c r="K95" s="766">
        <v>0</v>
      </c>
      <c r="L95" s="752">
        <v>2</v>
      </c>
      <c r="M95" s="753">
        <v>34.699999999999996</v>
      </c>
    </row>
    <row r="96" spans="1:13" ht="14.45" customHeight="1" x14ac:dyDescent="0.2">
      <c r="A96" s="747" t="s">
        <v>580</v>
      </c>
      <c r="B96" s="748" t="s">
        <v>2436</v>
      </c>
      <c r="C96" s="748" t="s">
        <v>2437</v>
      </c>
      <c r="D96" s="748" t="s">
        <v>2438</v>
      </c>
      <c r="E96" s="748" t="s">
        <v>2418</v>
      </c>
      <c r="F96" s="752"/>
      <c r="G96" s="752"/>
      <c r="H96" s="766">
        <v>0</v>
      </c>
      <c r="I96" s="752">
        <v>1</v>
      </c>
      <c r="J96" s="752">
        <v>164.03000000000003</v>
      </c>
      <c r="K96" s="766">
        <v>1</v>
      </c>
      <c r="L96" s="752">
        <v>1</v>
      </c>
      <c r="M96" s="753">
        <v>164.03000000000003</v>
      </c>
    </row>
    <row r="97" spans="1:13" ht="14.45" customHeight="1" x14ac:dyDescent="0.2">
      <c r="A97" s="747" t="s">
        <v>580</v>
      </c>
      <c r="B97" s="748" t="s">
        <v>2436</v>
      </c>
      <c r="C97" s="748" t="s">
        <v>2439</v>
      </c>
      <c r="D97" s="748" t="s">
        <v>2440</v>
      </c>
      <c r="E97" s="748" t="s">
        <v>2441</v>
      </c>
      <c r="F97" s="752"/>
      <c r="G97" s="752"/>
      <c r="H97" s="766">
        <v>0</v>
      </c>
      <c r="I97" s="752">
        <v>3</v>
      </c>
      <c r="J97" s="752">
        <v>104.00999999999999</v>
      </c>
      <c r="K97" s="766">
        <v>1</v>
      </c>
      <c r="L97" s="752">
        <v>3</v>
      </c>
      <c r="M97" s="753">
        <v>104.00999999999999</v>
      </c>
    </row>
    <row r="98" spans="1:13" ht="14.45" customHeight="1" x14ac:dyDescent="0.2">
      <c r="A98" s="747" t="s">
        <v>580</v>
      </c>
      <c r="B98" s="748" t="s">
        <v>2436</v>
      </c>
      <c r="C98" s="748" t="s">
        <v>2442</v>
      </c>
      <c r="D98" s="748" t="s">
        <v>2440</v>
      </c>
      <c r="E98" s="748" t="s">
        <v>2443</v>
      </c>
      <c r="F98" s="752"/>
      <c r="G98" s="752"/>
      <c r="H98" s="766">
        <v>0</v>
      </c>
      <c r="I98" s="752">
        <v>14</v>
      </c>
      <c r="J98" s="752">
        <v>969.84000000000015</v>
      </c>
      <c r="K98" s="766">
        <v>1</v>
      </c>
      <c r="L98" s="752">
        <v>14</v>
      </c>
      <c r="M98" s="753">
        <v>969.84000000000015</v>
      </c>
    </row>
    <row r="99" spans="1:13" ht="14.45" customHeight="1" x14ac:dyDescent="0.2">
      <c r="A99" s="747" t="s">
        <v>580</v>
      </c>
      <c r="B99" s="748" t="s">
        <v>2444</v>
      </c>
      <c r="C99" s="748" t="s">
        <v>2445</v>
      </c>
      <c r="D99" s="748" t="s">
        <v>941</v>
      </c>
      <c r="E99" s="748" t="s">
        <v>2446</v>
      </c>
      <c r="F99" s="752"/>
      <c r="G99" s="752"/>
      <c r="H99" s="766">
        <v>0</v>
      </c>
      <c r="I99" s="752">
        <v>3</v>
      </c>
      <c r="J99" s="752">
        <v>222.81000000000006</v>
      </c>
      <c r="K99" s="766">
        <v>1</v>
      </c>
      <c r="L99" s="752">
        <v>3</v>
      </c>
      <c r="M99" s="753">
        <v>222.81000000000006</v>
      </c>
    </row>
    <row r="100" spans="1:13" ht="14.45" customHeight="1" x14ac:dyDescent="0.2">
      <c r="A100" s="747" t="s">
        <v>580</v>
      </c>
      <c r="B100" s="748" t="s">
        <v>2444</v>
      </c>
      <c r="C100" s="748" t="s">
        <v>2447</v>
      </c>
      <c r="D100" s="748" t="s">
        <v>941</v>
      </c>
      <c r="E100" s="748" t="s">
        <v>2448</v>
      </c>
      <c r="F100" s="752"/>
      <c r="G100" s="752"/>
      <c r="H100" s="766">
        <v>0</v>
      </c>
      <c r="I100" s="752">
        <v>1</v>
      </c>
      <c r="J100" s="752">
        <v>225.24</v>
      </c>
      <c r="K100" s="766">
        <v>1</v>
      </c>
      <c r="L100" s="752">
        <v>1</v>
      </c>
      <c r="M100" s="753">
        <v>225.24</v>
      </c>
    </row>
    <row r="101" spans="1:13" ht="14.45" customHeight="1" x14ac:dyDescent="0.2">
      <c r="A101" s="747" t="s">
        <v>580</v>
      </c>
      <c r="B101" s="748" t="s">
        <v>2449</v>
      </c>
      <c r="C101" s="748" t="s">
        <v>2450</v>
      </c>
      <c r="D101" s="748" t="s">
        <v>2451</v>
      </c>
      <c r="E101" s="748" t="s">
        <v>2452</v>
      </c>
      <c r="F101" s="752">
        <v>3</v>
      </c>
      <c r="G101" s="752">
        <v>185.09</v>
      </c>
      <c r="H101" s="766">
        <v>1</v>
      </c>
      <c r="I101" s="752"/>
      <c r="J101" s="752"/>
      <c r="K101" s="766">
        <v>0</v>
      </c>
      <c r="L101" s="752">
        <v>3</v>
      </c>
      <c r="M101" s="753">
        <v>185.09</v>
      </c>
    </row>
    <row r="102" spans="1:13" ht="14.45" customHeight="1" x14ac:dyDescent="0.2">
      <c r="A102" s="747" t="s">
        <v>580</v>
      </c>
      <c r="B102" s="748" t="s">
        <v>2449</v>
      </c>
      <c r="C102" s="748" t="s">
        <v>2453</v>
      </c>
      <c r="D102" s="748" t="s">
        <v>2454</v>
      </c>
      <c r="E102" s="748" t="s">
        <v>2455</v>
      </c>
      <c r="F102" s="752"/>
      <c r="G102" s="752"/>
      <c r="H102" s="766">
        <v>0</v>
      </c>
      <c r="I102" s="752">
        <v>1</v>
      </c>
      <c r="J102" s="752">
        <v>180.62000000000009</v>
      </c>
      <c r="K102" s="766">
        <v>1</v>
      </c>
      <c r="L102" s="752">
        <v>1</v>
      </c>
      <c r="M102" s="753">
        <v>180.62000000000009</v>
      </c>
    </row>
    <row r="103" spans="1:13" ht="14.45" customHeight="1" x14ac:dyDescent="0.2">
      <c r="A103" s="747" t="s">
        <v>580</v>
      </c>
      <c r="B103" s="748" t="s">
        <v>2456</v>
      </c>
      <c r="C103" s="748" t="s">
        <v>2457</v>
      </c>
      <c r="D103" s="748" t="s">
        <v>2458</v>
      </c>
      <c r="E103" s="748" t="s">
        <v>2459</v>
      </c>
      <c r="F103" s="752"/>
      <c r="G103" s="752"/>
      <c r="H103" s="766">
        <v>0</v>
      </c>
      <c r="I103" s="752">
        <v>1</v>
      </c>
      <c r="J103" s="752">
        <v>99.29</v>
      </c>
      <c r="K103" s="766">
        <v>1</v>
      </c>
      <c r="L103" s="752">
        <v>1</v>
      </c>
      <c r="M103" s="753">
        <v>99.29</v>
      </c>
    </row>
    <row r="104" spans="1:13" ht="14.45" customHeight="1" x14ac:dyDescent="0.2">
      <c r="A104" s="747" t="s">
        <v>580</v>
      </c>
      <c r="B104" s="748" t="s">
        <v>2456</v>
      </c>
      <c r="C104" s="748" t="s">
        <v>2460</v>
      </c>
      <c r="D104" s="748" t="s">
        <v>2458</v>
      </c>
      <c r="E104" s="748" t="s">
        <v>2461</v>
      </c>
      <c r="F104" s="752"/>
      <c r="G104" s="752"/>
      <c r="H104" s="766">
        <v>0</v>
      </c>
      <c r="I104" s="752">
        <v>1</v>
      </c>
      <c r="J104" s="752">
        <v>131.01</v>
      </c>
      <c r="K104" s="766">
        <v>1</v>
      </c>
      <c r="L104" s="752">
        <v>1</v>
      </c>
      <c r="M104" s="753">
        <v>131.01</v>
      </c>
    </row>
    <row r="105" spans="1:13" ht="14.45" customHeight="1" x14ac:dyDescent="0.2">
      <c r="A105" s="747" t="s">
        <v>580</v>
      </c>
      <c r="B105" s="748" t="s">
        <v>2456</v>
      </c>
      <c r="C105" s="748" t="s">
        <v>2462</v>
      </c>
      <c r="D105" s="748" t="s">
        <v>2463</v>
      </c>
      <c r="E105" s="748" t="s">
        <v>2464</v>
      </c>
      <c r="F105" s="752"/>
      <c r="G105" s="752"/>
      <c r="H105" s="766">
        <v>0</v>
      </c>
      <c r="I105" s="752">
        <v>3</v>
      </c>
      <c r="J105" s="752">
        <v>336.57</v>
      </c>
      <c r="K105" s="766">
        <v>1</v>
      </c>
      <c r="L105" s="752">
        <v>3</v>
      </c>
      <c r="M105" s="753">
        <v>336.57</v>
      </c>
    </row>
    <row r="106" spans="1:13" ht="14.45" customHeight="1" x14ac:dyDescent="0.2">
      <c r="A106" s="747" t="s">
        <v>580</v>
      </c>
      <c r="B106" s="748" t="s">
        <v>2456</v>
      </c>
      <c r="C106" s="748" t="s">
        <v>2465</v>
      </c>
      <c r="D106" s="748" t="s">
        <v>2463</v>
      </c>
      <c r="E106" s="748" t="s">
        <v>2466</v>
      </c>
      <c r="F106" s="752"/>
      <c r="G106" s="752"/>
      <c r="H106" s="766">
        <v>0</v>
      </c>
      <c r="I106" s="752">
        <v>1</v>
      </c>
      <c r="J106" s="752">
        <v>92.77</v>
      </c>
      <c r="K106" s="766">
        <v>1</v>
      </c>
      <c r="L106" s="752">
        <v>1</v>
      </c>
      <c r="M106" s="753">
        <v>92.77</v>
      </c>
    </row>
    <row r="107" spans="1:13" ht="14.45" customHeight="1" x14ac:dyDescent="0.2">
      <c r="A107" s="747" t="s">
        <v>580</v>
      </c>
      <c r="B107" s="748" t="s">
        <v>2456</v>
      </c>
      <c r="C107" s="748" t="s">
        <v>2467</v>
      </c>
      <c r="D107" s="748" t="s">
        <v>2463</v>
      </c>
      <c r="E107" s="748" t="s">
        <v>2468</v>
      </c>
      <c r="F107" s="752"/>
      <c r="G107" s="752"/>
      <c r="H107" s="766">
        <v>0</v>
      </c>
      <c r="I107" s="752">
        <v>3</v>
      </c>
      <c r="J107" s="752">
        <v>187.92999999999995</v>
      </c>
      <c r="K107" s="766">
        <v>1</v>
      </c>
      <c r="L107" s="752">
        <v>3</v>
      </c>
      <c r="M107" s="753">
        <v>187.92999999999995</v>
      </c>
    </row>
    <row r="108" spans="1:13" ht="14.45" customHeight="1" x14ac:dyDescent="0.2">
      <c r="A108" s="747" t="s">
        <v>580</v>
      </c>
      <c r="B108" s="748" t="s">
        <v>2456</v>
      </c>
      <c r="C108" s="748" t="s">
        <v>2469</v>
      </c>
      <c r="D108" s="748" t="s">
        <v>2458</v>
      </c>
      <c r="E108" s="748" t="s">
        <v>2470</v>
      </c>
      <c r="F108" s="752"/>
      <c r="G108" s="752"/>
      <c r="H108" s="766">
        <v>0</v>
      </c>
      <c r="I108" s="752">
        <v>2</v>
      </c>
      <c r="J108" s="752">
        <v>155.40999999999997</v>
      </c>
      <c r="K108" s="766">
        <v>1</v>
      </c>
      <c r="L108" s="752">
        <v>2</v>
      </c>
      <c r="M108" s="753">
        <v>155.40999999999997</v>
      </c>
    </row>
    <row r="109" spans="1:13" ht="14.45" customHeight="1" x14ac:dyDescent="0.2">
      <c r="A109" s="747" t="s">
        <v>580</v>
      </c>
      <c r="B109" s="748" t="s">
        <v>2456</v>
      </c>
      <c r="C109" s="748" t="s">
        <v>2471</v>
      </c>
      <c r="D109" s="748" t="s">
        <v>2458</v>
      </c>
      <c r="E109" s="748" t="s">
        <v>2472</v>
      </c>
      <c r="F109" s="752"/>
      <c r="G109" s="752"/>
      <c r="H109" s="766">
        <v>0</v>
      </c>
      <c r="I109" s="752">
        <v>1</v>
      </c>
      <c r="J109" s="752">
        <v>101.26999999999997</v>
      </c>
      <c r="K109" s="766">
        <v>1</v>
      </c>
      <c r="L109" s="752">
        <v>1</v>
      </c>
      <c r="M109" s="753">
        <v>101.26999999999997</v>
      </c>
    </row>
    <row r="110" spans="1:13" ht="14.45" customHeight="1" x14ac:dyDescent="0.2">
      <c r="A110" s="747" t="s">
        <v>580</v>
      </c>
      <c r="B110" s="748" t="s">
        <v>2456</v>
      </c>
      <c r="C110" s="748" t="s">
        <v>2473</v>
      </c>
      <c r="D110" s="748" t="s">
        <v>2458</v>
      </c>
      <c r="E110" s="748" t="s">
        <v>2474</v>
      </c>
      <c r="F110" s="752"/>
      <c r="G110" s="752"/>
      <c r="H110" s="766">
        <v>0</v>
      </c>
      <c r="I110" s="752">
        <v>3</v>
      </c>
      <c r="J110" s="752">
        <v>183.32999999999998</v>
      </c>
      <c r="K110" s="766">
        <v>1</v>
      </c>
      <c r="L110" s="752">
        <v>3</v>
      </c>
      <c r="M110" s="753">
        <v>183.32999999999998</v>
      </c>
    </row>
    <row r="111" spans="1:13" ht="14.45" customHeight="1" x14ac:dyDescent="0.2">
      <c r="A111" s="747" t="s">
        <v>580</v>
      </c>
      <c r="B111" s="748" t="s">
        <v>2475</v>
      </c>
      <c r="C111" s="748" t="s">
        <v>2476</v>
      </c>
      <c r="D111" s="748" t="s">
        <v>2477</v>
      </c>
      <c r="E111" s="748" t="s">
        <v>2478</v>
      </c>
      <c r="F111" s="752"/>
      <c r="G111" s="752"/>
      <c r="H111" s="766">
        <v>0</v>
      </c>
      <c r="I111" s="752">
        <v>2</v>
      </c>
      <c r="J111" s="752">
        <v>6316</v>
      </c>
      <c r="K111" s="766">
        <v>1</v>
      </c>
      <c r="L111" s="752">
        <v>2</v>
      </c>
      <c r="M111" s="753">
        <v>6316</v>
      </c>
    </row>
    <row r="112" spans="1:13" ht="14.45" customHeight="1" x14ac:dyDescent="0.2">
      <c r="A112" s="747" t="s">
        <v>580</v>
      </c>
      <c r="B112" s="748" t="s">
        <v>2479</v>
      </c>
      <c r="C112" s="748" t="s">
        <v>2480</v>
      </c>
      <c r="D112" s="748" t="s">
        <v>1673</v>
      </c>
      <c r="E112" s="748" t="s">
        <v>2481</v>
      </c>
      <c r="F112" s="752"/>
      <c r="G112" s="752"/>
      <c r="H112" s="766">
        <v>0</v>
      </c>
      <c r="I112" s="752">
        <v>3</v>
      </c>
      <c r="J112" s="752">
        <v>344.79000000000008</v>
      </c>
      <c r="K112" s="766">
        <v>1</v>
      </c>
      <c r="L112" s="752">
        <v>3</v>
      </c>
      <c r="M112" s="753">
        <v>344.79000000000008</v>
      </c>
    </row>
    <row r="113" spans="1:13" ht="14.45" customHeight="1" x14ac:dyDescent="0.2">
      <c r="A113" s="747" t="s">
        <v>580</v>
      </c>
      <c r="B113" s="748" t="s">
        <v>2479</v>
      </c>
      <c r="C113" s="748" t="s">
        <v>2482</v>
      </c>
      <c r="D113" s="748" t="s">
        <v>2483</v>
      </c>
      <c r="E113" s="748" t="s">
        <v>2484</v>
      </c>
      <c r="F113" s="752"/>
      <c r="G113" s="752"/>
      <c r="H113" s="766">
        <v>0</v>
      </c>
      <c r="I113" s="752">
        <v>1</v>
      </c>
      <c r="J113" s="752">
        <v>111.18999999999998</v>
      </c>
      <c r="K113" s="766">
        <v>1</v>
      </c>
      <c r="L113" s="752">
        <v>1</v>
      </c>
      <c r="M113" s="753">
        <v>111.18999999999998</v>
      </c>
    </row>
    <row r="114" spans="1:13" ht="14.45" customHeight="1" x14ac:dyDescent="0.2">
      <c r="A114" s="747" t="s">
        <v>580</v>
      </c>
      <c r="B114" s="748" t="s">
        <v>2485</v>
      </c>
      <c r="C114" s="748" t="s">
        <v>2486</v>
      </c>
      <c r="D114" s="748" t="s">
        <v>2487</v>
      </c>
      <c r="E114" s="748" t="s">
        <v>2488</v>
      </c>
      <c r="F114" s="752"/>
      <c r="G114" s="752"/>
      <c r="H114" s="766">
        <v>0</v>
      </c>
      <c r="I114" s="752">
        <v>11.2</v>
      </c>
      <c r="J114" s="752">
        <v>5157.239933137841</v>
      </c>
      <c r="K114" s="766">
        <v>1</v>
      </c>
      <c r="L114" s="752">
        <v>11.2</v>
      </c>
      <c r="M114" s="753">
        <v>5157.239933137841</v>
      </c>
    </row>
    <row r="115" spans="1:13" ht="14.45" customHeight="1" x14ac:dyDescent="0.2">
      <c r="A115" s="747" t="s">
        <v>580</v>
      </c>
      <c r="B115" s="748" t="s">
        <v>2489</v>
      </c>
      <c r="C115" s="748" t="s">
        <v>2490</v>
      </c>
      <c r="D115" s="748" t="s">
        <v>2082</v>
      </c>
      <c r="E115" s="748" t="s">
        <v>2491</v>
      </c>
      <c r="F115" s="752"/>
      <c r="G115" s="752"/>
      <c r="H115" s="766">
        <v>0</v>
      </c>
      <c r="I115" s="752">
        <v>3</v>
      </c>
      <c r="J115" s="752">
        <v>196.61999999999998</v>
      </c>
      <c r="K115" s="766">
        <v>1</v>
      </c>
      <c r="L115" s="752">
        <v>3</v>
      </c>
      <c r="M115" s="753">
        <v>196.61999999999998</v>
      </c>
    </row>
    <row r="116" spans="1:13" ht="14.45" customHeight="1" x14ac:dyDescent="0.2">
      <c r="A116" s="747" t="s">
        <v>580</v>
      </c>
      <c r="B116" s="748" t="s">
        <v>2489</v>
      </c>
      <c r="C116" s="748" t="s">
        <v>2492</v>
      </c>
      <c r="D116" s="748" t="s">
        <v>2082</v>
      </c>
      <c r="E116" s="748" t="s">
        <v>1701</v>
      </c>
      <c r="F116" s="752"/>
      <c r="G116" s="752"/>
      <c r="H116" s="766">
        <v>0</v>
      </c>
      <c r="I116" s="752">
        <v>15</v>
      </c>
      <c r="J116" s="752">
        <v>1784.9400000000003</v>
      </c>
      <c r="K116" s="766">
        <v>1</v>
      </c>
      <c r="L116" s="752">
        <v>15</v>
      </c>
      <c r="M116" s="753">
        <v>1784.9400000000003</v>
      </c>
    </row>
    <row r="117" spans="1:13" ht="14.45" customHeight="1" x14ac:dyDescent="0.2">
      <c r="A117" s="747" t="s">
        <v>580</v>
      </c>
      <c r="B117" s="748" t="s">
        <v>2489</v>
      </c>
      <c r="C117" s="748" t="s">
        <v>2493</v>
      </c>
      <c r="D117" s="748" t="s">
        <v>2494</v>
      </c>
      <c r="E117" s="748" t="s">
        <v>2495</v>
      </c>
      <c r="F117" s="752"/>
      <c r="G117" s="752"/>
      <c r="H117" s="766">
        <v>0</v>
      </c>
      <c r="I117" s="752">
        <v>4</v>
      </c>
      <c r="J117" s="752">
        <v>795.52</v>
      </c>
      <c r="K117" s="766">
        <v>1</v>
      </c>
      <c r="L117" s="752">
        <v>4</v>
      </c>
      <c r="M117" s="753">
        <v>795.52</v>
      </c>
    </row>
    <row r="118" spans="1:13" ht="14.45" customHeight="1" x14ac:dyDescent="0.2">
      <c r="A118" s="747" t="s">
        <v>580</v>
      </c>
      <c r="B118" s="748" t="s">
        <v>2489</v>
      </c>
      <c r="C118" s="748" t="s">
        <v>2496</v>
      </c>
      <c r="D118" s="748" t="s">
        <v>2494</v>
      </c>
      <c r="E118" s="748" t="s">
        <v>2497</v>
      </c>
      <c r="F118" s="752"/>
      <c r="G118" s="752"/>
      <c r="H118" s="766">
        <v>0</v>
      </c>
      <c r="I118" s="752">
        <v>3</v>
      </c>
      <c r="J118" s="752">
        <v>430.98</v>
      </c>
      <c r="K118" s="766">
        <v>1</v>
      </c>
      <c r="L118" s="752">
        <v>3</v>
      </c>
      <c r="M118" s="753">
        <v>430.98</v>
      </c>
    </row>
    <row r="119" spans="1:13" ht="14.45" customHeight="1" x14ac:dyDescent="0.2">
      <c r="A119" s="747" t="s">
        <v>580</v>
      </c>
      <c r="B119" s="748" t="s">
        <v>2498</v>
      </c>
      <c r="C119" s="748" t="s">
        <v>2499</v>
      </c>
      <c r="D119" s="748" t="s">
        <v>2500</v>
      </c>
      <c r="E119" s="748" t="s">
        <v>2501</v>
      </c>
      <c r="F119" s="752">
        <v>52</v>
      </c>
      <c r="G119" s="752">
        <v>1668.8999999999996</v>
      </c>
      <c r="H119" s="766">
        <v>1</v>
      </c>
      <c r="I119" s="752"/>
      <c r="J119" s="752"/>
      <c r="K119" s="766">
        <v>0</v>
      </c>
      <c r="L119" s="752">
        <v>52</v>
      </c>
      <c r="M119" s="753">
        <v>1668.8999999999996</v>
      </c>
    </row>
    <row r="120" spans="1:13" ht="14.45" customHeight="1" x14ac:dyDescent="0.2">
      <c r="A120" s="747" t="s">
        <v>580</v>
      </c>
      <c r="B120" s="748" t="s">
        <v>2502</v>
      </c>
      <c r="C120" s="748" t="s">
        <v>2503</v>
      </c>
      <c r="D120" s="748" t="s">
        <v>2504</v>
      </c>
      <c r="E120" s="748" t="s">
        <v>2505</v>
      </c>
      <c r="F120" s="752">
        <v>16</v>
      </c>
      <c r="G120" s="752">
        <v>17864</v>
      </c>
      <c r="H120" s="766">
        <v>1</v>
      </c>
      <c r="I120" s="752"/>
      <c r="J120" s="752"/>
      <c r="K120" s="766">
        <v>0</v>
      </c>
      <c r="L120" s="752">
        <v>16</v>
      </c>
      <c r="M120" s="753">
        <v>17864</v>
      </c>
    </row>
    <row r="121" spans="1:13" ht="14.45" customHeight="1" x14ac:dyDescent="0.2">
      <c r="A121" s="747" t="s">
        <v>580</v>
      </c>
      <c r="B121" s="748" t="s">
        <v>2502</v>
      </c>
      <c r="C121" s="748" t="s">
        <v>2506</v>
      </c>
      <c r="D121" s="748" t="s">
        <v>2507</v>
      </c>
      <c r="E121" s="748" t="s">
        <v>2508</v>
      </c>
      <c r="F121" s="752">
        <v>7.2</v>
      </c>
      <c r="G121" s="752">
        <v>8756.1359999999986</v>
      </c>
      <c r="H121" s="766">
        <v>1</v>
      </c>
      <c r="I121" s="752"/>
      <c r="J121" s="752"/>
      <c r="K121" s="766">
        <v>0</v>
      </c>
      <c r="L121" s="752">
        <v>7.2</v>
      </c>
      <c r="M121" s="753">
        <v>8756.1359999999986</v>
      </c>
    </row>
    <row r="122" spans="1:13" ht="14.45" customHeight="1" x14ac:dyDescent="0.2">
      <c r="A122" s="747" t="s">
        <v>580</v>
      </c>
      <c r="B122" s="748" t="s">
        <v>2502</v>
      </c>
      <c r="C122" s="748" t="s">
        <v>2509</v>
      </c>
      <c r="D122" s="748" t="s">
        <v>2507</v>
      </c>
      <c r="E122" s="748" t="s">
        <v>2505</v>
      </c>
      <c r="F122" s="752">
        <v>43.6</v>
      </c>
      <c r="G122" s="752">
        <v>56007.067999999999</v>
      </c>
      <c r="H122" s="766">
        <v>1</v>
      </c>
      <c r="I122" s="752"/>
      <c r="J122" s="752"/>
      <c r="K122" s="766">
        <v>0</v>
      </c>
      <c r="L122" s="752">
        <v>43.6</v>
      </c>
      <c r="M122" s="753">
        <v>56007.067999999999</v>
      </c>
    </row>
    <row r="123" spans="1:13" ht="14.45" customHeight="1" x14ac:dyDescent="0.2">
      <c r="A123" s="747" t="s">
        <v>580</v>
      </c>
      <c r="B123" s="748" t="s">
        <v>2510</v>
      </c>
      <c r="C123" s="748" t="s">
        <v>2511</v>
      </c>
      <c r="D123" s="748" t="s">
        <v>1751</v>
      </c>
      <c r="E123" s="748" t="s">
        <v>2512</v>
      </c>
      <c r="F123" s="752">
        <v>3.5</v>
      </c>
      <c r="G123" s="752">
        <v>7897.2249999999995</v>
      </c>
      <c r="H123" s="766">
        <v>1</v>
      </c>
      <c r="I123" s="752"/>
      <c r="J123" s="752"/>
      <c r="K123" s="766">
        <v>0</v>
      </c>
      <c r="L123" s="752">
        <v>3.5</v>
      </c>
      <c r="M123" s="753">
        <v>7897.2249999999995</v>
      </c>
    </row>
    <row r="124" spans="1:13" ht="14.45" customHeight="1" x14ac:dyDescent="0.2">
      <c r="A124" s="747" t="s">
        <v>580</v>
      </c>
      <c r="B124" s="748" t="s">
        <v>2513</v>
      </c>
      <c r="C124" s="748" t="s">
        <v>2514</v>
      </c>
      <c r="D124" s="748" t="s">
        <v>2515</v>
      </c>
      <c r="E124" s="748" t="s">
        <v>2516</v>
      </c>
      <c r="F124" s="752"/>
      <c r="G124" s="752"/>
      <c r="H124" s="766">
        <v>0</v>
      </c>
      <c r="I124" s="752">
        <v>24</v>
      </c>
      <c r="J124" s="752">
        <v>3696</v>
      </c>
      <c r="K124" s="766">
        <v>1</v>
      </c>
      <c r="L124" s="752">
        <v>24</v>
      </c>
      <c r="M124" s="753">
        <v>3696</v>
      </c>
    </row>
    <row r="125" spans="1:13" ht="14.45" customHeight="1" x14ac:dyDescent="0.2">
      <c r="A125" s="747" t="s">
        <v>580</v>
      </c>
      <c r="B125" s="748" t="s">
        <v>2513</v>
      </c>
      <c r="C125" s="748" t="s">
        <v>2517</v>
      </c>
      <c r="D125" s="748" t="s">
        <v>2515</v>
      </c>
      <c r="E125" s="748" t="s">
        <v>2518</v>
      </c>
      <c r="F125" s="752"/>
      <c r="G125" s="752"/>
      <c r="H125" s="766">
        <v>0</v>
      </c>
      <c r="I125" s="752">
        <v>19</v>
      </c>
      <c r="J125" s="752">
        <v>4995.0999999999995</v>
      </c>
      <c r="K125" s="766">
        <v>1</v>
      </c>
      <c r="L125" s="752">
        <v>19</v>
      </c>
      <c r="M125" s="753">
        <v>4995.0999999999995</v>
      </c>
    </row>
    <row r="126" spans="1:13" ht="14.45" customHeight="1" x14ac:dyDescent="0.2">
      <c r="A126" s="747" t="s">
        <v>580</v>
      </c>
      <c r="B126" s="748" t="s">
        <v>2519</v>
      </c>
      <c r="C126" s="748" t="s">
        <v>2520</v>
      </c>
      <c r="D126" s="748" t="s">
        <v>2521</v>
      </c>
      <c r="E126" s="748" t="s">
        <v>2522</v>
      </c>
      <c r="F126" s="752"/>
      <c r="G126" s="752"/>
      <c r="H126" s="766">
        <v>0</v>
      </c>
      <c r="I126" s="752">
        <v>1.7</v>
      </c>
      <c r="J126" s="752">
        <v>1563.915</v>
      </c>
      <c r="K126" s="766">
        <v>1</v>
      </c>
      <c r="L126" s="752">
        <v>1.7</v>
      </c>
      <c r="M126" s="753">
        <v>1563.915</v>
      </c>
    </row>
    <row r="127" spans="1:13" ht="14.45" customHeight="1" x14ac:dyDescent="0.2">
      <c r="A127" s="747" t="s">
        <v>580</v>
      </c>
      <c r="B127" s="748" t="s">
        <v>2523</v>
      </c>
      <c r="C127" s="748" t="s">
        <v>2524</v>
      </c>
      <c r="D127" s="748" t="s">
        <v>2525</v>
      </c>
      <c r="E127" s="748" t="s">
        <v>2526</v>
      </c>
      <c r="F127" s="752"/>
      <c r="G127" s="752"/>
      <c r="H127" s="766">
        <v>0</v>
      </c>
      <c r="I127" s="752">
        <v>130</v>
      </c>
      <c r="J127" s="752">
        <v>4340.7</v>
      </c>
      <c r="K127" s="766">
        <v>1</v>
      </c>
      <c r="L127" s="752">
        <v>130</v>
      </c>
      <c r="M127" s="753">
        <v>4340.7</v>
      </c>
    </row>
    <row r="128" spans="1:13" ht="14.45" customHeight="1" x14ac:dyDescent="0.2">
      <c r="A128" s="747" t="s">
        <v>580</v>
      </c>
      <c r="B128" s="748" t="s">
        <v>2523</v>
      </c>
      <c r="C128" s="748" t="s">
        <v>2527</v>
      </c>
      <c r="D128" s="748" t="s">
        <v>2525</v>
      </c>
      <c r="E128" s="748" t="s">
        <v>2528</v>
      </c>
      <c r="F128" s="752"/>
      <c r="G128" s="752"/>
      <c r="H128" s="766">
        <v>0</v>
      </c>
      <c r="I128" s="752">
        <v>40</v>
      </c>
      <c r="J128" s="752">
        <v>2115.2000000000003</v>
      </c>
      <c r="K128" s="766">
        <v>1</v>
      </c>
      <c r="L128" s="752">
        <v>40</v>
      </c>
      <c r="M128" s="753">
        <v>2115.2000000000003</v>
      </c>
    </row>
    <row r="129" spans="1:13" ht="14.45" customHeight="1" x14ac:dyDescent="0.2">
      <c r="A129" s="747" t="s">
        <v>580</v>
      </c>
      <c r="B129" s="748" t="s">
        <v>2529</v>
      </c>
      <c r="C129" s="748" t="s">
        <v>2530</v>
      </c>
      <c r="D129" s="748" t="s">
        <v>2531</v>
      </c>
      <c r="E129" s="748" t="s">
        <v>2532</v>
      </c>
      <c r="F129" s="752">
        <v>1</v>
      </c>
      <c r="G129" s="752">
        <v>368.96999999999997</v>
      </c>
      <c r="H129" s="766">
        <v>1</v>
      </c>
      <c r="I129" s="752"/>
      <c r="J129" s="752"/>
      <c r="K129" s="766">
        <v>0</v>
      </c>
      <c r="L129" s="752">
        <v>1</v>
      </c>
      <c r="M129" s="753">
        <v>368.96999999999997</v>
      </c>
    </row>
    <row r="130" spans="1:13" ht="14.45" customHeight="1" x14ac:dyDescent="0.2">
      <c r="A130" s="747" t="s">
        <v>580</v>
      </c>
      <c r="B130" s="748" t="s">
        <v>2533</v>
      </c>
      <c r="C130" s="748" t="s">
        <v>2534</v>
      </c>
      <c r="D130" s="748" t="s">
        <v>2535</v>
      </c>
      <c r="E130" s="748" t="s">
        <v>2536</v>
      </c>
      <c r="F130" s="752"/>
      <c r="G130" s="752"/>
      <c r="H130" s="766">
        <v>0</v>
      </c>
      <c r="I130" s="752">
        <v>3</v>
      </c>
      <c r="J130" s="752">
        <v>445.5</v>
      </c>
      <c r="K130" s="766">
        <v>1</v>
      </c>
      <c r="L130" s="752">
        <v>3</v>
      </c>
      <c r="M130" s="753">
        <v>445.5</v>
      </c>
    </row>
    <row r="131" spans="1:13" ht="14.45" customHeight="1" x14ac:dyDescent="0.2">
      <c r="A131" s="747" t="s">
        <v>580</v>
      </c>
      <c r="B131" s="748" t="s">
        <v>2533</v>
      </c>
      <c r="C131" s="748" t="s">
        <v>2537</v>
      </c>
      <c r="D131" s="748" t="s">
        <v>2538</v>
      </c>
      <c r="E131" s="748" t="s">
        <v>2539</v>
      </c>
      <c r="F131" s="752"/>
      <c r="G131" s="752"/>
      <c r="H131" s="766">
        <v>0</v>
      </c>
      <c r="I131" s="752">
        <v>23</v>
      </c>
      <c r="J131" s="752">
        <v>48595.55</v>
      </c>
      <c r="K131" s="766">
        <v>1</v>
      </c>
      <c r="L131" s="752">
        <v>23</v>
      </c>
      <c r="M131" s="753">
        <v>48595.55</v>
      </c>
    </row>
    <row r="132" spans="1:13" ht="14.45" customHeight="1" x14ac:dyDescent="0.2">
      <c r="A132" s="747" t="s">
        <v>580</v>
      </c>
      <c r="B132" s="748" t="s">
        <v>2540</v>
      </c>
      <c r="C132" s="748" t="s">
        <v>2541</v>
      </c>
      <c r="D132" s="748" t="s">
        <v>2542</v>
      </c>
      <c r="E132" s="748" t="s">
        <v>1701</v>
      </c>
      <c r="F132" s="752"/>
      <c r="G132" s="752"/>
      <c r="H132" s="766">
        <v>0</v>
      </c>
      <c r="I132" s="752">
        <v>5</v>
      </c>
      <c r="J132" s="752">
        <v>791.53000000000009</v>
      </c>
      <c r="K132" s="766">
        <v>1</v>
      </c>
      <c r="L132" s="752">
        <v>5</v>
      </c>
      <c r="M132" s="753">
        <v>791.53000000000009</v>
      </c>
    </row>
    <row r="133" spans="1:13" ht="14.45" customHeight="1" x14ac:dyDescent="0.2">
      <c r="A133" s="747" t="s">
        <v>580</v>
      </c>
      <c r="B133" s="748" t="s">
        <v>2543</v>
      </c>
      <c r="C133" s="748" t="s">
        <v>2544</v>
      </c>
      <c r="D133" s="748" t="s">
        <v>636</v>
      </c>
      <c r="E133" s="748" t="s">
        <v>637</v>
      </c>
      <c r="F133" s="752"/>
      <c r="G133" s="752"/>
      <c r="H133" s="766">
        <v>0</v>
      </c>
      <c r="I133" s="752">
        <v>1</v>
      </c>
      <c r="J133" s="752">
        <v>5857.2800000000007</v>
      </c>
      <c r="K133" s="766">
        <v>1</v>
      </c>
      <c r="L133" s="752">
        <v>1</v>
      </c>
      <c r="M133" s="753">
        <v>5857.2800000000007</v>
      </c>
    </row>
    <row r="134" spans="1:13" ht="14.45" customHeight="1" x14ac:dyDescent="0.2">
      <c r="A134" s="747" t="s">
        <v>580</v>
      </c>
      <c r="B134" s="748" t="s">
        <v>2545</v>
      </c>
      <c r="C134" s="748" t="s">
        <v>2546</v>
      </c>
      <c r="D134" s="748" t="s">
        <v>2547</v>
      </c>
      <c r="E134" s="748" t="s">
        <v>707</v>
      </c>
      <c r="F134" s="752"/>
      <c r="G134" s="752"/>
      <c r="H134" s="766">
        <v>0</v>
      </c>
      <c r="I134" s="752">
        <v>6</v>
      </c>
      <c r="J134" s="752">
        <v>2536.98</v>
      </c>
      <c r="K134" s="766">
        <v>1</v>
      </c>
      <c r="L134" s="752">
        <v>6</v>
      </c>
      <c r="M134" s="753">
        <v>2536.98</v>
      </c>
    </row>
    <row r="135" spans="1:13" ht="14.45" customHeight="1" x14ac:dyDescent="0.2">
      <c r="A135" s="747" t="s">
        <v>580</v>
      </c>
      <c r="B135" s="748" t="s">
        <v>2548</v>
      </c>
      <c r="C135" s="748" t="s">
        <v>2549</v>
      </c>
      <c r="D135" s="748" t="s">
        <v>2550</v>
      </c>
      <c r="E135" s="748" t="s">
        <v>768</v>
      </c>
      <c r="F135" s="752"/>
      <c r="G135" s="752"/>
      <c r="H135" s="766">
        <v>0</v>
      </c>
      <c r="I135" s="752">
        <v>3</v>
      </c>
      <c r="J135" s="752">
        <v>1875.9299999999998</v>
      </c>
      <c r="K135" s="766">
        <v>1</v>
      </c>
      <c r="L135" s="752">
        <v>3</v>
      </c>
      <c r="M135" s="753">
        <v>1875.9299999999998</v>
      </c>
    </row>
    <row r="136" spans="1:13" ht="14.45" customHeight="1" x14ac:dyDescent="0.2">
      <c r="A136" s="747" t="s">
        <v>580</v>
      </c>
      <c r="B136" s="748" t="s">
        <v>2551</v>
      </c>
      <c r="C136" s="748" t="s">
        <v>2552</v>
      </c>
      <c r="D136" s="748" t="s">
        <v>2553</v>
      </c>
      <c r="E136" s="748" t="s">
        <v>2554</v>
      </c>
      <c r="F136" s="752"/>
      <c r="G136" s="752"/>
      <c r="H136" s="766">
        <v>0</v>
      </c>
      <c r="I136" s="752">
        <v>11</v>
      </c>
      <c r="J136" s="752">
        <v>576.88</v>
      </c>
      <c r="K136" s="766">
        <v>1</v>
      </c>
      <c r="L136" s="752">
        <v>11</v>
      </c>
      <c r="M136" s="753">
        <v>576.88</v>
      </c>
    </row>
    <row r="137" spans="1:13" ht="14.45" customHeight="1" x14ac:dyDescent="0.2">
      <c r="A137" s="747" t="s">
        <v>580</v>
      </c>
      <c r="B137" s="748" t="s">
        <v>2555</v>
      </c>
      <c r="C137" s="748" t="s">
        <v>2556</v>
      </c>
      <c r="D137" s="748" t="s">
        <v>626</v>
      </c>
      <c r="E137" s="748" t="s">
        <v>627</v>
      </c>
      <c r="F137" s="752"/>
      <c r="G137" s="752"/>
      <c r="H137" s="766">
        <v>0</v>
      </c>
      <c r="I137" s="752">
        <v>8</v>
      </c>
      <c r="J137" s="752">
        <v>431.93</v>
      </c>
      <c r="K137" s="766">
        <v>1</v>
      </c>
      <c r="L137" s="752">
        <v>8</v>
      </c>
      <c r="M137" s="753">
        <v>431.93</v>
      </c>
    </row>
    <row r="138" spans="1:13" ht="14.45" customHeight="1" x14ac:dyDescent="0.2">
      <c r="A138" s="747" t="s">
        <v>580</v>
      </c>
      <c r="B138" s="748" t="s">
        <v>2555</v>
      </c>
      <c r="C138" s="748" t="s">
        <v>2557</v>
      </c>
      <c r="D138" s="748" t="s">
        <v>626</v>
      </c>
      <c r="E138" s="748" t="s">
        <v>625</v>
      </c>
      <c r="F138" s="752"/>
      <c r="G138" s="752"/>
      <c r="H138" s="766">
        <v>0</v>
      </c>
      <c r="I138" s="752">
        <v>1</v>
      </c>
      <c r="J138" s="752">
        <v>48.130000000000024</v>
      </c>
      <c r="K138" s="766">
        <v>1</v>
      </c>
      <c r="L138" s="752">
        <v>1</v>
      </c>
      <c r="M138" s="753">
        <v>48.130000000000024</v>
      </c>
    </row>
    <row r="139" spans="1:13" ht="14.45" customHeight="1" x14ac:dyDescent="0.2">
      <c r="A139" s="747" t="s">
        <v>580</v>
      </c>
      <c r="B139" s="748" t="s">
        <v>2555</v>
      </c>
      <c r="C139" s="748" t="s">
        <v>2558</v>
      </c>
      <c r="D139" s="748" t="s">
        <v>624</v>
      </c>
      <c r="E139" s="748" t="s">
        <v>625</v>
      </c>
      <c r="F139" s="752">
        <v>5</v>
      </c>
      <c r="G139" s="752">
        <v>239.64</v>
      </c>
      <c r="H139" s="766">
        <v>1</v>
      </c>
      <c r="I139" s="752"/>
      <c r="J139" s="752"/>
      <c r="K139" s="766">
        <v>0</v>
      </c>
      <c r="L139" s="752">
        <v>5</v>
      </c>
      <c r="M139" s="753">
        <v>239.64</v>
      </c>
    </row>
    <row r="140" spans="1:13" ht="14.45" customHeight="1" x14ac:dyDescent="0.2">
      <c r="A140" s="747" t="s">
        <v>580</v>
      </c>
      <c r="B140" s="748" t="s">
        <v>2555</v>
      </c>
      <c r="C140" s="748" t="s">
        <v>2559</v>
      </c>
      <c r="D140" s="748" t="s">
        <v>2560</v>
      </c>
      <c r="E140" s="748" t="s">
        <v>625</v>
      </c>
      <c r="F140" s="752">
        <v>2</v>
      </c>
      <c r="G140" s="752">
        <v>95.839999999999989</v>
      </c>
      <c r="H140" s="766">
        <v>1</v>
      </c>
      <c r="I140" s="752"/>
      <c r="J140" s="752"/>
      <c r="K140" s="766">
        <v>0</v>
      </c>
      <c r="L140" s="752">
        <v>2</v>
      </c>
      <c r="M140" s="753">
        <v>95.839999999999989</v>
      </c>
    </row>
    <row r="141" spans="1:13" ht="14.45" customHeight="1" x14ac:dyDescent="0.2">
      <c r="A141" s="747" t="s">
        <v>580</v>
      </c>
      <c r="B141" s="748" t="s">
        <v>2555</v>
      </c>
      <c r="C141" s="748" t="s">
        <v>2561</v>
      </c>
      <c r="D141" s="748" t="s">
        <v>2560</v>
      </c>
      <c r="E141" s="748" t="s">
        <v>2562</v>
      </c>
      <c r="F141" s="752">
        <v>6</v>
      </c>
      <c r="G141" s="752">
        <v>162.06</v>
      </c>
      <c r="H141" s="766">
        <v>1</v>
      </c>
      <c r="I141" s="752"/>
      <c r="J141" s="752"/>
      <c r="K141" s="766">
        <v>0</v>
      </c>
      <c r="L141" s="752">
        <v>6</v>
      </c>
      <c r="M141" s="753">
        <v>162.06</v>
      </c>
    </row>
    <row r="142" spans="1:13" ht="14.45" customHeight="1" x14ac:dyDescent="0.2">
      <c r="A142" s="747" t="s">
        <v>580</v>
      </c>
      <c r="B142" s="748" t="s">
        <v>2563</v>
      </c>
      <c r="C142" s="748" t="s">
        <v>2564</v>
      </c>
      <c r="D142" s="748" t="s">
        <v>2565</v>
      </c>
      <c r="E142" s="748" t="s">
        <v>2566</v>
      </c>
      <c r="F142" s="752"/>
      <c r="G142" s="752"/>
      <c r="H142" s="766">
        <v>0</v>
      </c>
      <c r="I142" s="752">
        <v>1</v>
      </c>
      <c r="J142" s="752">
        <v>383.11000000000007</v>
      </c>
      <c r="K142" s="766">
        <v>1</v>
      </c>
      <c r="L142" s="752">
        <v>1</v>
      </c>
      <c r="M142" s="753">
        <v>383.11000000000007</v>
      </c>
    </row>
    <row r="143" spans="1:13" ht="14.45" customHeight="1" x14ac:dyDescent="0.2">
      <c r="A143" s="747" t="s">
        <v>580</v>
      </c>
      <c r="B143" s="748" t="s">
        <v>2567</v>
      </c>
      <c r="C143" s="748" t="s">
        <v>2568</v>
      </c>
      <c r="D143" s="748" t="s">
        <v>2569</v>
      </c>
      <c r="E143" s="748" t="s">
        <v>2570</v>
      </c>
      <c r="F143" s="752">
        <v>3</v>
      </c>
      <c r="G143" s="752">
        <v>1402.77</v>
      </c>
      <c r="H143" s="766">
        <v>1</v>
      </c>
      <c r="I143" s="752"/>
      <c r="J143" s="752"/>
      <c r="K143" s="766">
        <v>0</v>
      </c>
      <c r="L143" s="752">
        <v>3</v>
      </c>
      <c r="M143" s="753">
        <v>1402.77</v>
      </c>
    </row>
    <row r="144" spans="1:13" ht="14.45" customHeight="1" x14ac:dyDescent="0.2">
      <c r="A144" s="747" t="s">
        <v>580</v>
      </c>
      <c r="B144" s="748" t="s">
        <v>2567</v>
      </c>
      <c r="C144" s="748" t="s">
        <v>2571</v>
      </c>
      <c r="D144" s="748" t="s">
        <v>2569</v>
      </c>
      <c r="E144" s="748" t="s">
        <v>2572</v>
      </c>
      <c r="F144" s="752">
        <v>4</v>
      </c>
      <c r="G144" s="752">
        <v>1246.8599999999999</v>
      </c>
      <c r="H144" s="766">
        <v>1</v>
      </c>
      <c r="I144" s="752"/>
      <c r="J144" s="752"/>
      <c r="K144" s="766">
        <v>0</v>
      </c>
      <c r="L144" s="752">
        <v>4</v>
      </c>
      <c r="M144" s="753">
        <v>1246.8599999999999</v>
      </c>
    </row>
    <row r="145" spans="1:13" ht="14.45" customHeight="1" x14ac:dyDescent="0.2">
      <c r="A145" s="747" t="s">
        <v>580</v>
      </c>
      <c r="B145" s="748" t="s">
        <v>2573</v>
      </c>
      <c r="C145" s="748" t="s">
        <v>2574</v>
      </c>
      <c r="D145" s="748" t="s">
        <v>2575</v>
      </c>
      <c r="E145" s="748" t="s">
        <v>2576</v>
      </c>
      <c r="F145" s="752"/>
      <c r="G145" s="752"/>
      <c r="H145" s="766">
        <v>0</v>
      </c>
      <c r="I145" s="752">
        <v>25</v>
      </c>
      <c r="J145" s="752">
        <v>4333.01</v>
      </c>
      <c r="K145" s="766">
        <v>1</v>
      </c>
      <c r="L145" s="752">
        <v>25</v>
      </c>
      <c r="M145" s="753">
        <v>4333.01</v>
      </c>
    </row>
    <row r="146" spans="1:13" ht="14.45" customHeight="1" x14ac:dyDescent="0.2">
      <c r="A146" s="747" t="s">
        <v>580</v>
      </c>
      <c r="B146" s="748" t="s">
        <v>2573</v>
      </c>
      <c r="C146" s="748" t="s">
        <v>2577</v>
      </c>
      <c r="D146" s="748" t="s">
        <v>2575</v>
      </c>
      <c r="E146" s="748" t="s">
        <v>2578</v>
      </c>
      <c r="F146" s="752"/>
      <c r="G146" s="752"/>
      <c r="H146" s="766">
        <v>0</v>
      </c>
      <c r="I146" s="752">
        <v>38</v>
      </c>
      <c r="J146" s="752">
        <v>14014.689999999999</v>
      </c>
      <c r="K146" s="766">
        <v>1</v>
      </c>
      <c r="L146" s="752">
        <v>38</v>
      </c>
      <c r="M146" s="753">
        <v>14014.689999999999</v>
      </c>
    </row>
    <row r="147" spans="1:13" ht="14.45" customHeight="1" x14ac:dyDescent="0.2">
      <c r="A147" s="747" t="s">
        <v>580</v>
      </c>
      <c r="B147" s="748" t="s">
        <v>2573</v>
      </c>
      <c r="C147" s="748" t="s">
        <v>2579</v>
      </c>
      <c r="D147" s="748" t="s">
        <v>2575</v>
      </c>
      <c r="E147" s="748" t="s">
        <v>2580</v>
      </c>
      <c r="F147" s="752"/>
      <c r="G147" s="752"/>
      <c r="H147" s="766">
        <v>0</v>
      </c>
      <c r="I147" s="752">
        <v>14</v>
      </c>
      <c r="J147" s="752">
        <v>10839.78</v>
      </c>
      <c r="K147" s="766">
        <v>1</v>
      </c>
      <c r="L147" s="752">
        <v>14</v>
      </c>
      <c r="M147" s="753">
        <v>10839.78</v>
      </c>
    </row>
    <row r="148" spans="1:13" ht="14.45" customHeight="1" x14ac:dyDescent="0.2">
      <c r="A148" s="747" t="s">
        <v>580</v>
      </c>
      <c r="B148" s="748" t="s">
        <v>2581</v>
      </c>
      <c r="C148" s="748" t="s">
        <v>2582</v>
      </c>
      <c r="D148" s="748" t="s">
        <v>2583</v>
      </c>
      <c r="E148" s="748" t="s">
        <v>2584</v>
      </c>
      <c r="F148" s="752"/>
      <c r="G148" s="752"/>
      <c r="H148" s="766">
        <v>0</v>
      </c>
      <c r="I148" s="752">
        <v>1</v>
      </c>
      <c r="J148" s="752">
        <v>1227.8399999999999</v>
      </c>
      <c r="K148" s="766">
        <v>1</v>
      </c>
      <c r="L148" s="752">
        <v>1</v>
      </c>
      <c r="M148" s="753">
        <v>1227.8399999999999</v>
      </c>
    </row>
    <row r="149" spans="1:13" ht="14.45" customHeight="1" x14ac:dyDescent="0.2">
      <c r="A149" s="747" t="s">
        <v>580</v>
      </c>
      <c r="B149" s="748" t="s">
        <v>2585</v>
      </c>
      <c r="C149" s="748" t="s">
        <v>2586</v>
      </c>
      <c r="D149" s="748" t="s">
        <v>2587</v>
      </c>
      <c r="E149" s="748" t="s">
        <v>2588</v>
      </c>
      <c r="F149" s="752">
        <v>92</v>
      </c>
      <c r="G149" s="752">
        <v>3993.5600000000004</v>
      </c>
      <c r="H149" s="766">
        <v>1</v>
      </c>
      <c r="I149" s="752"/>
      <c r="J149" s="752"/>
      <c r="K149" s="766">
        <v>0</v>
      </c>
      <c r="L149" s="752">
        <v>92</v>
      </c>
      <c r="M149" s="753">
        <v>3993.5600000000004</v>
      </c>
    </row>
    <row r="150" spans="1:13" ht="14.45" customHeight="1" x14ac:dyDescent="0.2">
      <c r="A150" s="747" t="s">
        <v>580</v>
      </c>
      <c r="B150" s="748" t="s">
        <v>2589</v>
      </c>
      <c r="C150" s="748" t="s">
        <v>2590</v>
      </c>
      <c r="D150" s="748" t="s">
        <v>2591</v>
      </c>
      <c r="E150" s="748" t="s">
        <v>1203</v>
      </c>
      <c r="F150" s="752">
        <v>42</v>
      </c>
      <c r="G150" s="752">
        <v>3089.369999999999</v>
      </c>
      <c r="H150" s="766">
        <v>1</v>
      </c>
      <c r="I150" s="752"/>
      <c r="J150" s="752"/>
      <c r="K150" s="766">
        <v>0</v>
      </c>
      <c r="L150" s="752">
        <v>42</v>
      </c>
      <c r="M150" s="753">
        <v>3089.369999999999</v>
      </c>
    </row>
    <row r="151" spans="1:13" ht="14.45" customHeight="1" x14ac:dyDescent="0.2">
      <c r="A151" s="747" t="s">
        <v>580</v>
      </c>
      <c r="B151" s="748" t="s">
        <v>2589</v>
      </c>
      <c r="C151" s="748" t="s">
        <v>2592</v>
      </c>
      <c r="D151" s="748" t="s">
        <v>2591</v>
      </c>
      <c r="E151" s="748" t="s">
        <v>1204</v>
      </c>
      <c r="F151" s="752">
        <v>5</v>
      </c>
      <c r="G151" s="752">
        <v>968.75</v>
      </c>
      <c r="H151" s="766">
        <v>1</v>
      </c>
      <c r="I151" s="752"/>
      <c r="J151" s="752"/>
      <c r="K151" s="766">
        <v>0</v>
      </c>
      <c r="L151" s="752">
        <v>5</v>
      </c>
      <c r="M151" s="753">
        <v>968.75</v>
      </c>
    </row>
    <row r="152" spans="1:13" ht="14.45" customHeight="1" x14ac:dyDescent="0.2">
      <c r="A152" s="747" t="s">
        <v>580</v>
      </c>
      <c r="B152" s="748" t="s">
        <v>2589</v>
      </c>
      <c r="C152" s="748" t="s">
        <v>2593</v>
      </c>
      <c r="D152" s="748" t="s">
        <v>1270</v>
      </c>
      <c r="E152" s="748" t="s">
        <v>1272</v>
      </c>
      <c r="F152" s="752"/>
      <c r="G152" s="752"/>
      <c r="H152" s="766">
        <v>0</v>
      </c>
      <c r="I152" s="752">
        <v>173</v>
      </c>
      <c r="J152" s="752">
        <v>5825.93</v>
      </c>
      <c r="K152" s="766">
        <v>1</v>
      </c>
      <c r="L152" s="752">
        <v>173</v>
      </c>
      <c r="M152" s="753">
        <v>5825.93</v>
      </c>
    </row>
    <row r="153" spans="1:13" ht="14.45" customHeight="1" x14ac:dyDescent="0.2">
      <c r="A153" s="747" t="s">
        <v>580</v>
      </c>
      <c r="B153" s="748" t="s">
        <v>2589</v>
      </c>
      <c r="C153" s="748" t="s">
        <v>2594</v>
      </c>
      <c r="D153" s="748" t="s">
        <v>1270</v>
      </c>
      <c r="E153" s="748" t="s">
        <v>2595</v>
      </c>
      <c r="F153" s="752"/>
      <c r="G153" s="752"/>
      <c r="H153" s="766">
        <v>0</v>
      </c>
      <c r="I153" s="752">
        <v>35</v>
      </c>
      <c r="J153" s="752">
        <v>1772.4000000000003</v>
      </c>
      <c r="K153" s="766">
        <v>1</v>
      </c>
      <c r="L153" s="752">
        <v>35</v>
      </c>
      <c r="M153" s="753">
        <v>1772.4000000000003</v>
      </c>
    </row>
    <row r="154" spans="1:13" ht="14.45" customHeight="1" x14ac:dyDescent="0.2">
      <c r="A154" s="747" t="s">
        <v>580</v>
      </c>
      <c r="B154" s="748" t="s">
        <v>2589</v>
      </c>
      <c r="C154" s="748" t="s">
        <v>2596</v>
      </c>
      <c r="D154" s="748" t="s">
        <v>1270</v>
      </c>
      <c r="E154" s="748" t="s">
        <v>2597</v>
      </c>
      <c r="F154" s="752"/>
      <c r="G154" s="752"/>
      <c r="H154" s="766">
        <v>0</v>
      </c>
      <c r="I154" s="752">
        <v>17</v>
      </c>
      <c r="J154" s="752">
        <v>860.88000000000011</v>
      </c>
      <c r="K154" s="766">
        <v>1</v>
      </c>
      <c r="L154" s="752">
        <v>17</v>
      </c>
      <c r="M154" s="753">
        <v>860.88000000000011</v>
      </c>
    </row>
    <row r="155" spans="1:13" ht="14.45" customHeight="1" x14ac:dyDescent="0.2">
      <c r="A155" s="747" t="s">
        <v>580</v>
      </c>
      <c r="B155" s="748" t="s">
        <v>2598</v>
      </c>
      <c r="C155" s="748" t="s">
        <v>2599</v>
      </c>
      <c r="D155" s="748" t="s">
        <v>2600</v>
      </c>
      <c r="E155" s="748" t="s">
        <v>2601</v>
      </c>
      <c r="F155" s="752"/>
      <c r="G155" s="752"/>
      <c r="H155" s="766">
        <v>0</v>
      </c>
      <c r="I155" s="752">
        <v>9</v>
      </c>
      <c r="J155" s="752">
        <v>1537.8000000000002</v>
      </c>
      <c r="K155" s="766">
        <v>1</v>
      </c>
      <c r="L155" s="752">
        <v>9</v>
      </c>
      <c r="M155" s="753">
        <v>1537.8000000000002</v>
      </c>
    </row>
    <row r="156" spans="1:13" ht="14.45" customHeight="1" x14ac:dyDescent="0.2">
      <c r="A156" s="747" t="s">
        <v>580</v>
      </c>
      <c r="B156" s="748" t="s">
        <v>2598</v>
      </c>
      <c r="C156" s="748" t="s">
        <v>2602</v>
      </c>
      <c r="D156" s="748" t="s">
        <v>2600</v>
      </c>
      <c r="E156" s="748" t="s">
        <v>2603</v>
      </c>
      <c r="F156" s="752"/>
      <c r="G156" s="752"/>
      <c r="H156" s="766">
        <v>0</v>
      </c>
      <c r="I156" s="752">
        <v>4</v>
      </c>
      <c r="J156" s="752">
        <v>902</v>
      </c>
      <c r="K156" s="766">
        <v>1</v>
      </c>
      <c r="L156" s="752">
        <v>4</v>
      </c>
      <c r="M156" s="753">
        <v>902</v>
      </c>
    </row>
    <row r="157" spans="1:13" ht="14.45" customHeight="1" x14ac:dyDescent="0.2">
      <c r="A157" s="747" t="s">
        <v>580</v>
      </c>
      <c r="B157" s="748" t="s">
        <v>2604</v>
      </c>
      <c r="C157" s="748" t="s">
        <v>2605</v>
      </c>
      <c r="D157" s="748" t="s">
        <v>2606</v>
      </c>
      <c r="E157" s="748" t="s">
        <v>2607</v>
      </c>
      <c r="F157" s="752"/>
      <c r="G157" s="752"/>
      <c r="H157" s="766">
        <v>0</v>
      </c>
      <c r="I157" s="752">
        <v>12</v>
      </c>
      <c r="J157" s="752">
        <v>699.00000000000011</v>
      </c>
      <c r="K157" s="766">
        <v>1</v>
      </c>
      <c r="L157" s="752">
        <v>12</v>
      </c>
      <c r="M157" s="753">
        <v>699.00000000000011</v>
      </c>
    </row>
    <row r="158" spans="1:13" ht="14.45" customHeight="1" x14ac:dyDescent="0.2">
      <c r="A158" s="747" t="s">
        <v>580</v>
      </c>
      <c r="B158" s="748" t="s">
        <v>2608</v>
      </c>
      <c r="C158" s="748" t="s">
        <v>2609</v>
      </c>
      <c r="D158" s="748" t="s">
        <v>2610</v>
      </c>
      <c r="E158" s="748" t="s">
        <v>2611</v>
      </c>
      <c r="F158" s="752"/>
      <c r="G158" s="752"/>
      <c r="H158" s="766">
        <v>0</v>
      </c>
      <c r="I158" s="752">
        <v>6</v>
      </c>
      <c r="J158" s="752">
        <v>684.81999999999994</v>
      </c>
      <c r="K158" s="766">
        <v>1</v>
      </c>
      <c r="L158" s="752">
        <v>6</v>
      </c>
      <c r="M158" s="753">
        <v>684.81999999999994</v>
      </c>
    </row>
    <row r="159" spans="1:13" ht="14.45" customHeight="1" x14ac:dyDescent="0.2">
      <c r="A159" s="747" t="s">
        <v>580</v>
      </c>
      <c r="B159" s="748" t="s">
        <v>2608</v>
      </c>
      <c r="C159" s="748" t="s">
        <v>2612</v>
      </c>
      <c r="D159" s="748" t="s">
        <v>2610</v>
      </c>
      <c r="E159" s="748" t="s">
        <v>2613</v>
      </c>
      <c r="F159" s="752"/>
      <c r="G159" s="752"/>
      <c r="H159" s="766">
        <v>0</v>
      </c>
      <c r="I159" s="752">
        <v>13</v>
      </c>
      <c r="J159" s="752">
        <v>1641.88</v>
      </c>
      <c r="K159" s="766">
        <v>1</v>
      </c>
      <c r="L159" s="752">
        <v>13</v>
      </c>
      <c r="M159" s="753">
        <v>1641.88</v>
      </c>
    </row>
    <row r="160" spans="1:13" ht="14.45" customHeight="1" x14ac:dyDescent="0.2">
      <c r="A160" s="747" t="s">
        <v>580</v>
      </c>
      <c r="B160" s="748" t="s">
        <v>2608</v>
      </c>
      <c r="C160" s="748" t="s">
        <v>2614</v>
      </c>
      <c r="D160" s="748" t="s">
        <v>2610</v>
      </c>
      <c r="E160" s="748" t="s">
        <v>1883</v>
      </c>
      <c r="F160" s="752"/>
      <c r="G160" s="752"/>
      <c r="H160" s="766">
        <v>0</v>
      </c>
      <c r="I160" s="752">
        <v>5</v>
      </c>
      <c r="J160" s="752">
        <v>1274.96</v>
      </c>
      <c r="K160" s="766">
        <v>1</v>
      </c>
      <c r="L160" s="752">
        <v>5</v>
      </c>
      <c r="M160" s="753">
        <v>1274.96</v>
      </c>
    </row>
    <row r="161" spans="1:13" ht="14.45" customHeight="1" x14ac:dyDescent="0.2">
      <c r="A161" s="747" t="s">
        <v>580</v>
      </c>
      <c r="B161" s="748" t="s">
        <v>2615</v>
      </c>
      <c r="C161" s="748" t="s">
        <v>2616</v>
      </c>
      <c r="D161" s="748" t="s">
        <v>2617</v>
      </c>
      <c r="E161" s="748" t="s">
        <v>2618</v>
      </c>
      <c r="F161" s="752"/>
      <c r="G161" s="752"/>
      <c r="H161" s="766">
        <v>0</v>
      </c>
      <c r="I161" s="752">
        <v>2</v>
      </c>
      <c r="J161" s="752">
        <v>338.88</v>
      </c>
      <c r="K161" s="766">
        <v>1</v>
      </c>
      <c r="L161" s="752">
        <v>2</v>
      </c>
      <c r="M161" s="753">
        <v>338.88</v>
      </c>
    </row>
    <row r="162" spans="1:13" ht="14.45" customHeight="1" x14ac:dyDescent="0.2">
      <c r="A162" s="747" t="s">
        <v>580</v>
      </c>
      <c r="B162" s="748" t="s">
        <v>2615</v>
      </c>
      <c r="C162" s="748" t="s">
        <v>2619</v>
      </c>
      <c r="D162" s="748" t="s">
        <v>2617</v>
      </c>
      <c r="E162" s="748" t="s">
        <v>2620</v>
      </c>
      <c r="F162" s="752"/>
      <c r="G162" s="752"/>
      <c r="H162" s="766">
        <v>0</v>
      </c>
      <c r="I162" s="752">
        <v>1</v>
      </c>
      <c r="J162" s="752">
        <v>724.03000000000009</v>
      </c>
      <c r="K162" s="766">
        <v>1</v>
      </c>
      <c r="L162" s="752">
        <v>1</v>
      </c>
      <c r="M162" s="753">
        <v>724.03000000000009</v>
      </c>
    </row>
    <row r="163" spans="1:13" ht="14.45" customHeight="1" x14ac:dyDescent="0.2">
      <c r="A163" s="747" t="s">
        <v>580</v>
      </c>
      <c r="B163" s="748" t="s">
        <v>2615</v>
      </c>
      <c r="C163" s="748" t="s">
        <v>2621</v>
      </c>
      <c r="D163" s="748" t="s">
        <v>2617</v>
      </c>
      <c r="E163" s="748" t="s">
        <v>2622</v>
      </c>
      <c r="F163" s="752"/>
      <c r="G163" s="752"/>
      <c r="H163" s="766">
        <v>0</v>
      </c>
      <c r="I163" s="752">
        <v>2</v>
      </c>
      <c r="J163" s="752">
        <v>3013.36</v>
      </c>
      <c r="K163" s="766">
        <v>1</v>
      </c>
      <c r="L163" s="752">
        <v>2</v>
      </c>
      <c r="M163" s="753">
        <v>3013.36</v>
      </c>
    </row>
    <row r="164" spans="1:13" ht="14.45" customHeight="1" x14ac:dyDescent="0.2">
      <c r="A164" s="747" t="s">
        <v>580</v>
      </c>
      <c r="B164" s="748" t="s">
        <v>2623</v>
      </c>
      <c r="C164" s="748" t="s">
        <v>2624</v>
      </c>
      <c r="D164" s="748" t="s">
        <v>1333</v>
      </c>
      <c r="E164" s="748" t="s">
        <v>1335</v>
      </c>
      <c r="F164" s="752"/>
      <c r="G164" s="752"/>
      <c r="H164" s="766">
        <v>0</v>
      </c>
      <c r="I164" s="752">
        <v>1</v>
      </c>
      <c r="J164" s="752">
        <v>1043.9800000000002</v>
      </c>
      <c r="K164" s="766">
        <v>1</v>
      </c>
      <c r="L164" s="752">
        <v>1</v>
      </c>
      <c r="M164" s="753">
        <v>1043.9800000000002</v>
      </c>
    </row>
    <row r="165" spans="1:13" ht="14.45" customHeight="1" x14ac:dyDescent="0.2">
      <c r="A165" s="747" t="s">
        <v>580</v>
      </c>
      <c r="B165" s="748" t="s">
        <v>2623</v>
      </c>
      <c r="C165" s="748" t="s">
        <v>2625</v>
      </c>
      <c r="D165" s="748" t="s">
        <v>1333</v>
      </c>
      <c r="E165" s="748" t="s">
        <v>1334</v>
      </c>
      <c r="F165" s="752"/>
      <c r="G165" s="752"/>
      <c r="H165" s="766">
        <v>0</v>
      </c>
      <c r="I165" s="752">
        <v>1</v>
      </c>
      <c r="J165" s="752">
        <v>2031.4999999999991</v>
      </c>
      <c r="K165" s="766">
        <v>1</v>
      </c>
      <c r="L165" s="752">
        <v>1</v>
      </c>
      <c r="M165" s="753">
        <v>2031.4999999999991</v>
      </c>
    </row>
    <row r="166" spans="1:13" ht="14.45" customHeight="1" x14ac:dyDescent="0.2">
      <c r="A166" s="747" t="s">
        <v>580</v>
      </c>
      <c r="B166" s="748" t="s">
        <v>2626</v>
      </c>
      <c r="C166" s="748" t="s">
        <v>2627</v>
      </c>
      <c r="D166" s="748" t="s">
        <v>1244</v>
      </c>
      <c r="E166" s="748" t="s">
        <v>2628</v>
      </c>
      <c r="F166" s="752"/>
      <c r="G166" s="752"/>
      <c r="H166" s="766">
        <v>0</v>
      </c>
      <c r="I166" s="752">
        <v>5</v>
      </c>
      <c r="J166" s="752">
        <v>2162.5200000000004</v>
      </c>
      <c r="K166" s="766">
        <v>1</v>
      </c>
      <c r="L166" s="752">
        <v>5</v>
      </c>
      <c r="M166" s="753">
        <v>2162.5200000000004</v>
      </c>
    </row>
    <row r="167" spans="1:13" ht="14.45" customHeight="1" x14ac:dyDescent="0.2">
      <c r="A167" s="747" t="s">
        <v>580</v>
      </c>
      <c r="B167" s="748" t="s">
        <v>2626</v>
      </c>
      <c r="C167" s="748" t="s">
        <v>2629</v>
      </c>
      <c r="D167" s="748" t="s">
        <v>1246</v>
      </c>
      <c r="E167" s="748" t="s">
        <v>2630</v>
      </c>
      <c r="F167" s="752"/>
      <c r="G167" s="752"/>
      <c r="H167" s="766">
        <v>0</v>
      </c>
      <c r="I167" s="752">
        <v>6</v>
      </c>
      <c r="J167" s="752">
        <v>1001.8799999999999</v>
      </c>
      <c r="K167" s="766">
        <v>1</v>
      </c>
      <c r="L167" s="752">
        <v>6</v>
      </c>
      <c r="M167" s="753">
        <v>1001.8799999999999</v>
      </c>
    </row>
    <row r="168" spans="1:13" ht="14.45" customHeight="1" x14ac:dyDescent="0.2">
      <c r="A168" s="747" t="s">
        <v>580</v>
      </c>
      <c r="B168" s="748" t="s">
        <v>2631</v>
      </c>
      <c r="C168" s="748" t="s">
        <v>2632</v>
      </c>
      <c r="D168" s="748" t="s">
        <v>2633</v>
      </c>
      <c r="E168" s="748" t="s">
        <v>2634</v>
      </c>
      <c r="F168" s="752"/>
      <c r="G168" s="752"/>
      <c r="H168" s="766">
        <v>0</v>
      </c>
      <c r="I168" s="752">
        <v>1</v>
      </c>
      <c r="J168" s="752">
        <v>1307.43</v>
      </c>
      <c r="K168" s="766">
        <v>1</v>
      </c>
      <c r="L168" s="752">
        <v>1</v>
      </c>
      <c r="M168" s="753">
        <v>1307.43</v>
      </c>
    </row>
    <row r="169" spans="1:13" ht="14.45" customHeight="1" x14ac:dyDescent="0.2">
      <c r="A169" s="747" t="s">
        <v>580</v>
      </c>
      <c r="B169" s="748" t="s">
        <v>2631</v>
      </c>
      <c r="C169" s="748" t="s">
        <v>2635</v>
      </c>
      <c r="D169" s="748" t="s">
        <v>2633</v>
      </c>
      <c r="E169" s="748" t="s">
        <v>2636</v>
      </c>
      <c r="F169" s="752"/>
      <c r="G169" s="752"/>
      <c r="H169" s="766">
        <v>0</v>
      </c>
      <c r="I169" s="752">
        <v>2</v>
      </c>
      <c r="J169" s="752">
        <v>500.26</v>
      </c>
      <c r="K169" s="766">
        <v>1</v>
      </c>
      <c r="L169" s="752">
        <v>2</v>
      </c>
      <c r="M169" s="753">
        <v>500.26</v>
      </c>
    </row>
    <row r="170" spans="1:13" ht="14.45" customHeight="1" x14ac:dyDescent="0.2">
      <c r="A170" s="747" t="s">
        <v>580</v>
      </c>
      <c r="B170" s="748" t="s">
        <v>2637</v>
      </c>
      <c r="C170" s="748" t="s">
        <v>2638</v>
      </c>
      <c r="D170" s="748" t="s">
        <v>2639</v>
      </c>
      <c r="E170" s="748" t="s">
        <v>2640</v>
      </c>
      <c r="F170" s="752"/>
      <c r="G170" s="752"/>
      <c r="H170" s="766">
        <v>0</v>
      </c>
      <c r="I170" s="752">
        <v>4</v>
      </c>
      <c r="J170" s="752">
        <v>1161.2</v>
      </c>
      <c r="K170" s="766">
        <v>1</v>
      </c>
      <c r="L170" s="752">
        <v>4</v>
      </c>
      <c r="M170" s="753">
        <v>1161.2</v>
      </c>
    </row>
    <row r="171" spans="1:13" ht="14.45" customHeight="1" x14ac:dyDescent="0.2">
      <c r="A171" s="747" t="s">
        <v>580</v>
      </c>
      <c r="B171" s="748" t="s">
        <v>2641</v>
      </c>
      <c r="C171" s="748" t="s">
        <v>2642</v>
      </c>
      <c r="D171" s="748" t="s">
        <v>2643</v>
      </c>
      <c r="E171" s="748" t="s">
        <v>2644</v>
      </c>
      <c r="F171" s="752"/>
      <c r="G171" s="752"/>
      <c r="H171" s="766">
        <v>0</v>
      </c>
      <c r="I171" s="752">
        <v>7</v>
      </c>
      <c r="J171" s="752">
        <v>330.08</v>
      </c>
      <c r="K171" s="766">
        <v>1</v>
      </c>
      <c r="L171" s="752">
        <v>7</v>
      </c>
      <c r="M171" s="753">
        <v>330.08</v>
      </c>
    </row>
    <row r="172" spans="1:13" ht="14.45" customHeight="1" x14ac:dyDescent="0.2">
      <c r="A172" s="747" t="s">
        <v>580</v>
      </c>
      <c r="B172" s="748" t="s">
        <v>2641</v>
      </c>
      <c r="C172" s="748" t="s">
        <v>2645</v>
      </c>
      <c r="D172" s="748" t="s">
        <v>2643</v>
      </c>
      <c r="E172" s="748" t="s">
        <v>2646</v>
      </c>
      <c r="F172" s="752"/>
      <c r="G172" s="752"/>
      <c r="H172" s="766">
        <v>0</v>
      </c>
      <c r="I172" s="752">
        <v>1</v>
      </c>
      <c r="J172" s="752">
        <v>354.49000000000007</v>
      </c>
      <c r="K172" s="766">
        <v>1</v>
      </c>
      <c r="L172" s="752">
        <v>1</v>
      </c>
      <c r="M172" s="753">
        <v>354.49000000000007</v>
      </c>
    </row>
    <row r="173" spans="1:13" ht="14.45" customHeight="1" x14ac:dyDescent="0.2">
      <c r="A173" s="747" t="s">
        <v>580</v>
      </c>
      <c r="B173" s="748" t="s">
        <v>2647</v>
      </c>
      <c r="C173" s="748" t="s">
        <v>2648</v>
      </c>
      <c r="D173" s="748" t="s">
        <v>2649</v>
      </c>
      <c r="E173" s="748" t="s">
        <v>2350</v>
      </c>
      <c r="F173" s="752"/>
      <c r="G173" s="752"/>
      <c r="H173" s="766">
        <v>0</v>
      </c>
      <c r="I173" s="752">
        <v>2</v>
      </c>
      <c r="J173" s="752">
        <v>124.06</v>
      </c>
      <c r="K173" s="766">
        <v>1</v>
      </c>
      <c r="L173" s="752">
        <v>2</v>
      </c>
      <c r="M173" s="753">
        <v>124.06</v>
      </c>
    </row>
    <row r="174" spans="1:13" ht="14.45" customHeight="1" x14ac:dyDescent="0.2">
      <c r="A174" s="747" t="s">
        <v>580</v>
      </c>
      <c r="B174" s="748" t="s">
        <v>2650</v>
      </c>
      <c r="C174" s="748" t="s">
        <v>2651</v>
      </c>
      <c r="D174" s="748" t="s">
        <v>2652</v>
      </c>
      <c r="E174" s="748" t="s">
        <v>2653</v>
      </c>
      <c r="F174" s="752"/>
      <c r="G174" s="752"/>
      <c r="H174" s="766">
        <v>0</v>
      </c>
      <c r="I174" s="752">
        <v>11</v>
      </c>
      <c r="J174" s="752">
        <v>215.40999999999997</v>
      </c>
      <c r="K174" s="766">
        <v>1</v>
      </c>
      <c r="L174" s="752">
        <v>11</v>
      </c>
      <c r="M174" s="753">
        <v>215.40999999999997</v>
      </c>
    </row>
    <row r="175" spans="1:13" ht="14.45" customHeight="1" x14ac:dyDescent="0.2">
      <c r="A175" s="747" t="s">
        <v>580</v>
      </c>
      <c r="B175" s="748" t="s">
        <v>2650</v>
      </c>
      <c r="C175" s="748" t="s">
        <v>2654</v>
      </c>
      <c r="D175" s="748" t="s">
        <v>2652</v>
      </c>
      <c r="E175" s="748" t="s">
        <v>2655</v>
      </c>
      <c r="F175" s="752"/>
      <c r="G175" s="752"/>
      <c r="H175" s="766">
        <v>0</v>
      </c>
      <c r="I175" s="752">
        <v>34</v>
      </c>
      <c r="J175" s="752">
        <v>310.52000000000004</v>
      </c>
      <c r="K175" s="766">
        <v>1</v>
      </c>
      <c r="L175" s="752">
        <v>34</v>
      </c>
      <c r="M175" s="753">
        <v>310.52000000000004</v>
      </c>
    </row>
    <row r="176" spans="1:13" ht="14.45" customHeight="1" x14ac:dyDescent="0.2">
      <c r="A176" s="747" t="s">
        <v>580</v>
      </c>
      <c r="B176" s="748" t="s">
        <v>2656</v>
      </c>
      <c r="C176" s="748" t="s">
        <v>2657</v>
      </c>
      <c r="D176" s="748" t="s">
        <v>1593</v>
      </c>
      <c r="E176" s="748" t="s">
        <v>2658</v>
      </c>
      <c r="F176" s="752">
        <v>7</v>
      </c>
      <c r="G176" s="752">
        <v>319.72999999999996</v>
      </c>
      <c r="H176" s="766">
        <v>1</v>
      </c>
      <c r="I176" s="752"/>
      <c r="J176" s="752"/>
      <c r="K176" s="766">
        <v>0</v>
      </c>
      <c r="L176" s="752">
        <v>7</v>
      </c>
      <c r="M176" s="753">
        <v>319.72999999999996</v>
      </c>
    </row>
    <row r="177" spans="1:13" ht="14.45" customHeight="1" x14ac:dyDescent="0.2">
      <c r="A177" s="747" t="s">
        <v>580</v>
      </c>
      <c r="B177" s="748" t="s">
        <v>2656</v>
      </c>
      <c r="C177" s="748" t="s">
        <v>2659</v>
      </c>
      <c r="D177" s="748" t="s">
        <v>1593</v>
      </c>
      <c r="E177" s="748" t="s">
        <v>2660</v>
      </c>
      <c r="F177" s="752"/>
      <c r="G177" s="752"/>
      <c r="H177" s="766">
        <v>0</v>
      </c>
      <c r="I177" s="752">
        <v>16</v>
      </c>
      <c r="J177" s="752">
        <v>352.54999999999995</v>
      </c>
      <c r="K177" s="766">
        <v>1</v>
      </c>
      <c r="L177" s="752">
        <v>16</v>
      </c>
      <c r="M177" s="753">
        <v>352.54999999999995</v>
      </c>
    </row>
    <row r="178" spans="1:13" ht="14.45" customHeight="1" x14ac:dyDescent="0.2">
      <c r="A178" s="747" t="s">
        <v>580</v>
      </c>
      <c r="B178" s="748" t="s">
        <v>2661</v>
      </c>
      <c r="C178" s="748" t="s">
        <v>2662</v>
      </c>
      <c r="D178" s="748" t="s">
        <v>642</v>
      </c>
      <c r="E178" s="748" t="s">
        <v>768</v>
      </c>
      <c r="F178" s="752"/>
      <c r="G178" s="752"/>
      <c r="H178" s="766">
        <v>0</v>
      </c>
      <c r="I178" s="752">
        <v>5</v>
      </c>
      <c r="J178" s="752">
        <v>490.98</v>
      </c>
      <c r="K178" s="766">
        <v>1</v>
      </c>
      <c r="L178" s="752">
        <v>5</v>
      </c>
      <c r="M178" s="753">
        <v>490.98</v>
      </c>
    </row>
    <row r="179" spans="1:13" ht="14.45" customHeight="1" x14ac:dyDescent="0.2">
      <c r="A179" s="747" t="s">
        <v>580</v>
      </c>
      <c r="B179" s="748" t="s">
        <v>2663</v>
      </c>
      <c r="C179" s="748" t="s">
        <v>2664</v>
      </c>
      <c r="D179" s="748" t="s">
        <v>2665</v>
      </c>
      <c r="E179" s="748" t="s">
        <v>2666</v>
      </c>
      <c r="F179" s="752"/>
      <c r="G179" s="752"/>
      <c r="H179" s="766">
        <v>0</v>
      </c>
      <c r="I179" s="752">
        <v>4</v>
      </c>
      <c r="J179" s="752">
        <v>366.11999999999989</v>
      </c>
      <c r="K179" s="766">
        <v>1</v>
      </c>
      <c r="L179" s="752">
        <v>4</v>
      </c>
      <c r="M179" s="753">
        <v>366.11999999999989</v>
      </c>
    </row>
    <row r="180" spans="1:13" ht="14.45" customHeight="1" x14ac:dyDescent="0.2">
      <c r="A180" s="747" t="s">
        <v>580</v>
      </c>
      <c r="B180" s="748" t="s">
        <v>2667</v>
      </c>
      <c r="C180" s="748" t="s">
        <v>2668</v>
      </c>
      <c r="D180" s="748" t="s">
        <v>2669</v>
      </c>
      <c r="E180" s="748" t="s">
        <v>2670</v>
      </c>
      <c r="F180" s="752"/>
      <c r="G180" s="752"/>
      <c r="H180" s="766">
        <v>0</v>
      </c>
      <c r="I180" s="752">
        <v>9</v>
      </c>
      <c r="J180" s="752">
        <v>451.20000000000005</v>
      </c>
      <c r="K180" s="766">
        <v>1</v>
      </c>
      <c r="L180" s="752">
        <v>9</v>
      </c>
      <c r="M180" s="753">
        <v>451.20000000000005</v>
      </c>
    </row>
    <row r="181" spans="1:13" ht="14.45" customHeight="1" x14ac:dyDescent="0.2">
      <c r="A181" s="747" t="s">
        <v>580</v>
      </c>
      <c r="B181" s="748" t="s">
        <v>2667</v>
      </c>
      <c r="C181" s="748" t="s">
        <v>2671</v>
      </c>
      <c r="D181" s="748" t="s">
        <v>2669</v>
      </c>
      <c r="E181" s="748" t="s">
        <v>2672</v>
      </c>
      <c r="F181" s="752"/>
      <c r="G181" s="752"/>
      <c r="H181" s="766">
        <v>0</v>
      </c>
      <c r="I181" s="752">
        <v>1</v>
      </c>
      <c r="J181" s="752">
        <v>99.62</v>
      </c>
      <c r="K181" s="766">
        <v>1</v>
      </c>
      <c r="L181" s="752">
        <v>1</v>
      </c>
      <c r="M181" s="753">
        <v>99.62</v>
      </c>
    </row>
    <row r="182" spans="1:13" ht="14.45" customHeight="1" x14ac:dyDescent="0.2">
      <c r="A182" s="747" t="s">
        <v>580</v>
      </c>
      <c r="B182" s="748" t="s">
        <v>2673</v>
      </c>
      <c r="C182" s="748" t="s">
        <v>2674</v>
      </c>
      <c r="D182" s="748" t="s">
        <v>2675</v>
      </c>
      <c r="E182" s="748" t="s">
        <v>2676</v>
      </c>
      <c r="F182" s="752">
        <v>1</v>
      </c>
      <c r="G182" s="752">
        <v>144.49000000000004</v>
      </c>
      <c r="H182" s="766">
        <v>1</v>
      </c>
      <c r="I182" s="752"/>
      <c r="J182" s="752"/>
      <c r="K182" s="766">
        <v>0</v>
      </c>
      <c r="L182" s="752">
        <v>1</v>
      </c>
      <c r="M182" s="753">
        <v>144.49000000000004</v>
      </c>
    </row>
    <row r="183" spans="1:13" ht="14.45" customHeight="1" x14ac:dyDescent="0.2">
      <c r="A183" s="747" t="s">
        <v>580</v>
      </c>
      <c r="B183" s="748" t="s">
        <v>2673</v>
      </c>
      <c r="C183" s="748" t="s">
        <v>2677</v>
      </c>
      <c r="D183" s="748" t="s">
        <v>2678</v>
      </c>
      <c r="E183" s="748" t="s">
        <v>2676</v>
      </c>
      <c r="F183" s="752"/>
      <c r="G183" s="752"/>
      <c r="H183" s="766">
        <v>0</v>
      </c>
      <c r="I183" s="752">
        <v>9</v>
      </c>
      <c r="J183" s="752">
        <v>1169.2799999999997</v>
      </c>
      <c r="K183" s="766">
        <v>1</v>
      </c>
      <c r="L183" s="752">
        <v>9</v>
      </c>
      <c r="M183" s="753">
        <v>1169.2799999999997</v>
      </c>
    </row>
    <row r="184" spans="1:13" ht="14.45" customHeight="1" x14ac:dyDescent="0.2">
      <c r="A184" s="747" t="s">
        <v>580</v>
      </c>
      <c r="B184" s="748" t="s">
        <v>2673</v>
      </c>
      <c r="C184" s="748" t="s">
        <v>2679</v>
      </c>
      <c r="D184" s="748" t="s">
        <v>1217</v>
      </c>
      <c r="E184" s="748" t="s">
        <v>1218</v>
      </c>
      <c r="F184" s="752">
        <v>1</v>
      </c>
      <c r="G184" s="752">
        <v>119.79</v>
      </c>
      <c r="H184" s="766">
        <v>1</v>
      </c>
      <c r="I184" s="752"/>
      <c r="J184" s="752"/>
      <c r="K184" s="766">
        <v>0</v>
      </c>
      <c r="L184" s="752">
        <v>1</v>
      </c>
      <c r="M184" s="753">
        <v>119.79</v>
      </c>
    </row>
    <row r="185" spans="1:13" ht="14.45" customHeight="1" x14ac:dyDescent="0.2">
      <c r="A185" s="747" t="s">
        <v>580</v>
      </c>
      <c r="B185" s="748" t="s">
        <v>2680</v>
      </c>
      <c r="C185" s="748" t="s">
        <v>2681</v>
      </c>
      <c r="D185" s="748" t="s">
        <v>2682</v>
      </c>
      <c r="E185" s="748" t="s">
        <v>2683</v>
      </c>
      <c r="F185" s="752"/>
      <c r="G185" s="752"/>
      <c r="H185" s="766">
        <v>0</v>
      </c>
      <c r="I185" s="752">
        <v>1</v>
      </c>
      <c r="J185" s="752">
        <v>71.13</v>
      </c>
      <c r="K185" s="766">
        <v>1</v>
      </c>
      <c r="L185" s="752">
        <v>1</v>
      </c>
      <c r="M185" s="753">
        <v>71.13</v>
      </c>
    </row>
    <row r="186" spans="1:13" ht="14.45" customHeight="1" x14ac:dyDescent="0.2">
      <c r="A186" s="747" t="s">
        <v>580</v>
      </c>
      <c r="B186" s="748" t="s">
        <v>2680</v>
      </c>
      <c r="C186" s="748" t="s">
        <v>2684</v>
      </c>
      <c r="D186" s="748" t="s">
        <v>647</v>
      </c>
      <c r="E186" s="748" t="s">
        <v>649</v>
      </c>
      <c r="F186" s="752">
        <v>2</v>
      </c>
      <c r="G186" s="752">
        <v>148.15</v>
      </c>
      <c r="H186" s="766">
        <v>1</v>
      </c>
      <c r="I186" s="752"/>
      <c r="J186" s="752"/>
      <c r="K186" s="766">
        <v>0</v>
      </c>
      <c r="L186" s="752">
        <v>2</v>
      </c>
      <c r="M186" s="753">
        <v>148.15</v>
      </c>
    </row>
    <row r="187" spans="1:13" ht="14.45" customHeight="1" x14ac:dyDescent="0.2">
      <c r="A187" s="747" t="s">
        <v>580</v>
      </c>
      <c r="B187" s="748" t="s">
        <v>2685</v>
      </c>
      <c r="C187" s="748" t="s">
        <v>2686</v>
      </c>
      <c r="D187" s="748" t="s">
        <v>758</v>
      </c>
      <c r="E187" s="748" t="s">
        <v>2372</v>
      </c>
      <c r="F187" s="752"/>
      <c r="G187" s="752"/>
      <c r="H187" s="766">
        <v>0</v>
      </c>
      <c r="I187" s="752">
        <v>3</v>
      </c>
      <c r="J187" s="752">
        <v>211.20000000000005</v>
      </c>
      <c r="K187" s="766">
        <v>1</v>
      </c>
      <c r="L187" s="752">
        <v>3</v>
      </c>
      <c r="M187" s="753">
        <v>211.20000000000005</v>
      </c>
    </row>
    <row r="188" spans="1:13" ht="14.45" customHeight="1" x14ac:dyDescent="0.2">
      <c r="A188" s="747" t="s">
        <v>580</v>
      </c>
      <c r="B188" s="748" t="s">
        <v>2687</v>
      </c>
      <c r="C188" s="748" t="s">
        <v>2688</v>
      </c>
      <c r="D188" s="748" t="s">
        <v>1848</v>
      </c>
      <c r="E188" s="748" t="s">
        <v>1849</v>
      </c>
      <c r="F188" s="752">
        <v>4</v>
      </c>
      <c r="G188" s="752">
        <v>790.32</v>
      </c>
      <c r="H188" s="766">
        <v>1</v>
      </c>
      <c r="I188" s="752"/>
      <c r="J188" s="752"/>
      <c r="K188" s="766">
        <v>0</v>
      </c>
      <c r="L188" s="752">
        <v>4</v>
      </c>
      <c r="M188" s="753">
        <v>790.32</v>
      </c>
    </row>
    <row r="189" spans="1:13" ht="14.45" customHeight="1" x14ac:dyDescent="0.2">
      <c r="A189" s="747" t="s">
        <v>580</v>
      </c>
      <c r="B189" s="748" t="s">
        <v>2687</v>
      </c>
      <c r="C189" s="748" t="s">
        <v>2689</v>
      </c>
      <c r="D189" s="748" t="s">
        <v>1848</v>
      </c>
      <c r="E189" s="748" t="s">
        <v>2690</v>
      </c>
      <c r="F189" s="752"/>
      <c r="G189" s="752"/>
      <c r="H189" s="766">
        <v>0</v>
      </c>
      <c r="I189" s="752">
        <v>2</v>
      </c>
      <c r="J189" s="752">
        <v>809.58</v>
      </c>
      <c r="K189" s="766">
        <v>1</v>
      </c>
      <c r="L189" s="752">
        <v>2</v>
      </c>
      <c r="M189" s="753">
        <v>809.58</v>
      </c>
    </row>
    <row r="190" spans="1:13" ht="14.45" customHeight="1" x14ac:dyDescent="0.2">
      <c r="A190" s="747" t="s">
        <v>580</v>
      </c>
      <c r="B190" s="748" t="s">
        <v>2691</v>
      </c>
      <c r="C190" s="748" t="s">
        <v>2692</v>
      </c>
      <c r="D190" s="748" t="s">
        <v>2693</v>
      </c>
      <c r="E190" s="748" t="s">
        <v>679</v>
      </c>
      <c r="F190" s="752">
        <v>2</v>
      </c>
      <c r="G190" s="752">
        <v>154.58000000000001</v>
      </c>
      <c r="H190" s="766">
        <v>1</v>
      </c>
      <c r="I190" s="752"/>
      <c r="J190" s="752"/>
      <c r="K190" s="766">
        <v>0</v>
      </c>
      <c r="L190" s="752">
        <v>2</v>
      </c>
      <c r="M190" s="753">
        <v>154.58000000000001</v>
      </c>
    </row>
    <row r="191" spans="1:13" ht="14.45" customHeight="1" x14ac:dyDescent="0.2">
      <c r="A191" s="747" t="s">
        <v>580</v>
      </c>
      <c r="B191" s="748" t="s">
        <v>2691</v>
      </c>
      <c r="C191" s="748" t="s">
        <v>2694</v>
      </c>
      <c r="D191" s="748" t="s">
        <v>678</v>
      </c>
      <c r="E191" s="748" t="s">
        <v>679</v>
      </c>
      <c r="F191" s="752">
        <v>3</v>
      </c>
      <c r="G191" s="752">
        <v>231.87</v>
      </c>
      <c r="H191" s="766">
        <v>1</v>
      </c>
      <c r="I191" s="752"/>
      <c r="J191" s="752"/>
      <c r="K191" s="766">
        <v>0</v>
      </c>
      <c r="L191" s="752">
        <v>3</v>
      </c>
      <c r="M191" s="753">
        <v>231.87</v>
      </c>
    </row>
    <row r="192" spans="1:13" ht="14.45" customHeight="1" x14ac:dyDescent="0.2">
      <c r="A192" s="747" t="s">
        <v>580</v>
      </c>
      <c r="B192" s="748" t="s">
        <v>2691</v>
      </c>
      <c r="C192" s="748" t="s">
        <v>2695</v>
      </c>
      <c r="D192" s="748" t="s">
        <v>692</v>
      </c>
      <c r="E192" s="748" t="s">
        <v>679</v>
      </c>
      <c r="F192" s="752"/>
      <c r="G192" s="752"/>
      <c r="H192" s="766">
        <v>0</v>
      </c>
      <c r="I192" s="752">
        <v>3</v>
      </c>
      <c r="J192" s="752">
        <v>231.57000000000002</v>
      </c>
      <c r="K192" s="766">
        <v>1</v>
      </c>
      <c r="L192" s="752">
        <v>3</v>
      </c>
      <c r="M192" s="753">
        <v>231.57000000000002</v>
      </c>
    </row>
    <row r="193" spans="1:13" ht="14.45" customHeight="1" x14ac:dyDescent="0.2">
      <c r="A193" s="747" t="s">
        <v>580</v>
      </c>
      <c r="B193" s="748" t="s">
        <v>2696</v>
      </c>
      <c r="C193" s="748" t="s">
        <v>2697</v>
      </c>
      <c r="D193" s="748" t="s">
        <v>2698</v>
      </c>
      <c r="E193" s="748" t="s">
        <v>2699</v>
      </c>
      <c r="F193" s="752"/>
      <c r="G193" s="752"/>
      <c r="H193" s="766">
        <v>0</v>
      </c>
      <c r="I193" s="752">
        <v>2</v>
      </c>
      <c r="J193" s="752">
        <v>210.32</v>
      </c>
      <c r="K193" s="766">
        <v>1</v>
      </c>
      <c r="L193" s="752">
        <v>2</v>
      </c>
      <c r="M193" s="753">
        <v>210.32</v>
      </c>
    </row>
    <row r="194" spans="1:13" ht="14.45" customHeight="1" x14ac:dyDescent="0.2">
      <c r="A194" s="747" t="s">
        <v>580</v>
      </c>
      <c r="B194" s="748" t="s">
        <v>2700</v>
      </c>
      <c r="C194" s="748" t="s">
        <v>2701</v>
      </c>
      <c r="D194" s="748" t="s">
        <v>1548</v>
      </c>
      <c r="E194" s="748" t="s">
        <v>1549</v>
      </c>
      <c r="F194" s="752"/>
      <c r="G194" s="752"/>
      <c r="H194" s="766">
        <v>0</v>
      </c>
      <c r="I194" s="752">
        <v>5</v>
      </c>
      <c r="J194" s="752">
        <v>249.06000000000006</v>
      </c>
      <c r="K194" s="766">
        <v>1</v>
      </c>
      <c r="L194" s="752">
        <v>5</v>
      </c>
      <c r="M194" s="753">
        <v>249.06000000000006</v>
      </c>
    </row>
    <row r="195" spans="1:13" ht="14.45" customHeight="1" x14ac:dyDescent="0.2">
      <c r="A195" s="747" t="s">
        <v>580</v>
      </c>
      <c r="B195" s="748" t="s">
        <v>2702</v>
      </c>
      <c r="C195" s="748" t="s">
        <v>2703</v>
      </c>
      <c r="D195" s="748" t="s">
        <v>2704</v>
      </c>
      <c r="E195" s="748" t="s">
        <v>2705</v>
      </c>
      <c r="F195" s="752"/>
      <c r="G195" s="752"/>
      <c r="H195" s="766">
        <v>0</v>
      </c>
      <c r="I195" s="752">
        <v>1</v>
      </c>
      <c r="J195" s="752">
        <v>670.6</v>
      </c>
      <c r="K195" s="766">
        <v>1</v>
      </c>
      <c r="L195" s="752">
        <v>1</v>
      </c>
      <c r="M195" s="753">
        <v>670.6</v>
      </c>
    </row>
    <row r="196" spans="1:13" ht="14.45" customHeight="1" x14ac:dyDescent="0.2">
      <c r="A196" s="747" t="s">
        <v>580</v>
      </c>
      <c r="B196" s="748" t="s">
        <v>2706</v>
      </c>
      <c r="C196" s="748" t="s">
        <v>2707</v>
      </c>
      <c r="D196" s="748" t="s">
        <v>2708</v>
      </c>
      <c r="E196" s="748" t="s">
        <v>2709</v>
      </c>
      <c r="F196" s="752"/>
      <c r="G196" s="752"/>
      <c r="H196" s="766">
        <v>0</v>
      </c>
      <c r="I196" s="752">
        <v>1</v>
      </c>
      <c r="J196" s="752">
        <v>552.21</v>
      </c>
      <c r="K196" s="766">
        <v>1</v>
      </c>
      <c r="L196" s="752">
        <v>1</v>
      </c>
      <c r="M196" s="753">
        <v>552.21</v>
      </c>
    </row>
    <row r="197" spans="1:13" ht="14.45" customHeight="1" x14ac:dyDescent="0.2">
      <c r="A197" s="747" t="s">
        <v>580</v>
      </c>
      <c r="B197" s="748" t="s">
        <v>2706</v>
      </c>
      <c r="C197" s="748" t="s">
        <v>2710</v>
      </c>
      <c r="D197" s="748" t="s">
        <v>2708</v>
      </c>
      <c r="E197" s="748" t="s">
        <v>2711</v>
      </c>
      <c r="F197" s="752"/>
      <c r="G197" s="752"/>
      <c r="H197" s="766">
        <v>0</v>
      </c>
      <c r="I197" s="752">
        <v>2</v>
      </c>
      <c r="J197" s="752">
        <v>1324.3000000000002</v>
      </c>
      <c r="K197" s="766">
        <v>1</v>
      </c>
      <c r="L197" s="752">
        <v>2</v>
      </c>
      <c r="M197" s="753">
        <v>1324.3000000000002</v>
      </c>
    </row>
    <row r="198" spans="1:13" ht="14.45" customHeight="1" x14ac:dyDescent="0.2">
      <c r="A198" s="747" t="s">
        <v>580</v>
      </c>
      <c r="B198" s="748" t="s">
        <v>2712</v>
      </c>
      <c r="C198" s="748" t="s">
        <v>2713</v>
      </c>
      <c r="D198" s="748" t="s">
        <v>2714</v>
      </c>
      <c r="E198" s="748" t="s">
        <v>2715</v>
      </c>
      <c r="F198" s="752"/>
      <c r="G198" s="752"/>
      <c r="H198" s="766">
        <v>0</v>
      </c>
      <c r="I198" s="752">
        <v>1</v>
      </c>
      <c r="J198" s="752">
        <v>686.44</v>
      </c>
      <c r="K198" s="766">
        <v>1</v>
      </c>
      <c r="L198" s="752">
        <v>1</v>
      </c>
      <c r="M198" s="753">
        <v>686.44</v>
      </c>
    </row>
    <row r="199" spans="1:13" ht="14.45" customHeight="1" x14ac:dyDescent="0.2">
      <c r="A199" s="747" t="s">
        <v>580</v>
      </c>
      <c r="B199" s="748" t="s">
        <v>2716</v>
      </c>
      <c r="C199" s="748" t="s">
        <v>2717</v>
      </c>
      <c r="D199" s="748" t="s">
        <v>1587</v>
      </c>
      <c r="E199" s="748" t="s">
        <v>2718</v>
      </c>
      <c r="F199" s="752"/>
      <c r="G199" s="752"/>
      <c r="H199" s="766">
        <v>0</v>
      </c>
      <c r="I199" s="752">
        <v>1</v>
      </c>
      <c r="J199" s="752">
        <v>28.660000000000011</v>
      </c>
      <c r="K199" s="766">
        <v>1</v>
      </c>
      <c r="L199" s="752">
        <v>1</v>
      </c>
      <c r="M199" s="753">
        <v>28.660000000000011</v>
      </c>
    </row>
    <row r="200" spans="1:13" ht="14.45" customHeight="1" x14ac:dyDescent="0.2">
      <c r="A200" s="747" t="s">
        <v>580</v>
      </c>
      <c r="B200" s="748" t="s">
        <v>2716</v>
      </c>
      <c r="C200" s="748" t="s">
        <v>2719</v>
      </c>
      <c r="D200" s="748" t="s">
        <v>1587</v>
      </c>
      <c r="E200" s="748" t="s">
        <v>703</v>
      </c>
      <c r="F200" s="752"/>
      <c r="G200" s="752"/>
      <c r="H200" s="766">
        <v>0</v>
      </c>
      <c r="I200" s="752">
        <v>8</v>
      </c>
      <c r="J200" s="752">
        <v>238.92</v>
      </c>
      <c r="K200" s="766">
        <v>1</v>
      </c>
      <c r="L200" s="752">
        <v>8</v>
      </c>
      <c r="M200" s="753">
        <v>238.92</v>
      </c>
    </row>
    <row r="201" spans="1:13" ht="14.45" customHeight="1" x14ac:dyDescent="0.2">
      <c r="A201" s="747" t="s">
        <v>580</v>
      </c>
      <c r="B201" s="748" t="s">
        <v>2716</v>
      </c>
      <c r="C201" s="748" t="s">
        <v>2720</v>
      </c>
      <c r="D201" s="748" t="s">
        <v>1587</v>
      </c>
      <c r="E201" s="748" t="s">
        <v>2721</v>
      </c>
      <c r="F201" s="752"/>
      <c r="G201" s="752"/>
      <c r="H201" s="766">
        <v>0</v>
      </c>
      <c r="I201" s="752">
        <v>1</v>
      </c>
      <c r="J201" s="752">
        <v>99.859999999999985</v>
      </c>
      <c r="K201" s="766">
        <v>1</v>
      </c>
      <c r="L201" s="752">
        <v>1</v>
      </c>
      <c r="M201" s="753">
        <v>99.859999999999985</v>
      </c>
    </row>
    <row r="202" spans="1:13" ht="14.45" customHeight="1" x14ac:dyDescent="0.2">
      <c r="A202" s="747" t="s">
        <v>580</v>
      </c>
      <c r="B202" s="748" t="s">
        <v>2722</v>
      </c>
      <c r="C202" s="748" t="s">
        <v>2723</v>
      </c>
      <c r="D202" s="748" t="s">
        <v>2724</v>
      </c>
      <c r="E202" s="748" t="s">
        <v>2725</v>
      </c>
      <c r="F202" s="752"/>
      <c r="G202" s="752"/>
      <c r="H202" s="766">
        <v>0</v>
      </c>
      <c r="I202" s="752">
        <v>4</v>
      </c>
      <c r="J202" s="752">
        <v>174.56</v>
      </c>
      <c r="K202" s="766">
        <v>1</v>
      </c>
      <c r="L202" s="752">
        <v>4</v>
      </c>
      <c r="M202" s="753">
        <v>174.56</v>
      </c>
    </row>
    <row r="203" spans="1:13" ht="14.45" customHeight="1" x14ac:dyDescent="0.2">
      <c r="A203" s="747" t="s">
        <v>580</v>
      </c>
      <c r="B203" s="748" t="s">
        <v>2726</v>
      </c>
      <c r="C203" s="748" t="s">
        <v>2727</v>
      </c>
      <c r="D203" s="748" t="s">
        <v>1612</v>
      </c>
      <c r="E203" s="748" t="s">
        <v>1611</v>
      </c>
      <c r="F203" s="752"/>
      <c r="G203" s="752"/>
      <c r="H203" s="766">
        <v>0</v>
      </c>
      <c r="I203" s="752">
        <v>29</v>
      </c>
      <c r="J203" s="752">
        <v>4704.43</v>
      </c>
      <c r="K203" s="766">
        <v>1</v>
      </c>
      <c r="L203" s="752">
        <v>29</v>
      </c>
      <c r="M203" s="753">
        <v>4704.43</v>
      </c>
    </row>
    <row r="204" spans="1:13" ht="14.45" customHeight="1" x14ac:dyDescent="0.2">
      <c r="A204" s="747" t="s">
        <v>580</v>
      </c>
      <c r="B204" s="748" t="s">
        <v>2726</v>
      </c>
      <c r="C204" s="748" t="s">
        <v>2728</v>
      </c>
      <c r="D204" s="748" t="s">
        <v>1613</v>
      </c>
      <c r="E204" s="748" t="s">
        <v>1611</v>
      </c>
      <c r="F204" s="752"/>
      <c r="G204" s="752"/>
      <c r="H204" s="766">
        <v>0</v>
      </c>
      <c r="I204" s="752">
        <v>30</v>
      </c>
      <c r="J204" s="752">
        <v>4941.8999999999996</v>
      </c>
      <c r="K204" s="766">
        <v>1</v>
      </c>
      <c r="L204" s="752">
        <v>30</v>
      </c>
      <c r="M204" s="753">
        <v>4941.8999999999996</v>
      </c>
    </row>
    <row r="205" spans="1:13" ht="14.45" customHeight="1" x14ac:dyDescent="0.2">
      <c r="A205" s="747" t="s">
        <v>580</v>
      </c>
      <c r="B205" s="748" t="s">
        <v>2726</v>
      </c>
      <c r="C205" s="748" t="s">
        <v>2729</v>
      </c>
      <c r="D205" s="748" t="s">
        <v>1625</v>
      </c>
      <c r="E205" s="748" t="s">
        <v>2730</v>
      </c>
      <c r="F205" s="752"/>
      <c r="G205" s="752"/>
      <c r="H205" s="766">
        <v>0</v>
      </c>
      <c r="I205" s="752">
        <v>1</v>
      </c>
      <c r="J205" s="752">
        <v>167.06999999999996</v>
      </c>
      <c r="K205" s="766">
        <v>1</v>
      </c>
      <c r="L205" s="752">
        <v>1</v>
      </c>
      <c r="M205" s="753">
        <v>167.06999999999996</v>
      </c>
    </row>
    <row r="206" spans="1:13" ht="14.45" customHeight="1" x14ac:dyDescent="0.2">
      <c r="A206" s="747" t="s">
        <v>580</v>
      </c>
      <c r="B206" s="748" t="s">
        <v>2726</v>
      </c>
      <c r="C206" s="748" t="s">
        <v>2731</v>
      </c>
      <c r="D206" s="748" t="s">
        <v>1657</v>
      </c>
      <c r="E206" s="748" t="s">
        <v>2732</v>
      </c>
      <c r="F206" s="752"/>
      <c r="G206" s="752"/>
      <c r="H206" s="766">
        <v>0</v>
      </c>
      <c r="I206" s="752">
        <v>9</v>
      </c>
      <c r="J206" s="752">
        <v>1763.67</v>
      </c>
      <c r="K206" s="766">
        <v>1</v>
      </c>
      <c r="L206" s="752">
        <v>9</v>
      </c>
      <c r="M206" s="753">
        <v>1763.67</v>
      </c>
    </row>
    <row r="207" spans="1:13" ht="14.45" customHeight="1" x14ac:dyDescent="0.2">
      <c r="A207" s="747" t="s">
        <v>580</v>
      </c>
      <c r="B207" s="748" t="s">
        <v>2726</v>
      </c>
      <c r="C207" s="748" t="s">
        <v>2733</v>
      </c>
      <c r="D207" s="748" t="s">
        <v>1615</v>
      </c>
      <c r="E207" s="748" t="s">
        <v>1616</v>
      </c>
      <c r="F207" s="752"/>
      <c r="G207" s="752"/>
      <c r="H207" s="766">
        <v>0</v>
      </c>
      <c r="I207" s="752">
        <v>157</v>
      </c>
      <c r="J207" s="752">
        <v>6462.3600000000006</v>
      </c>
      <c r="K207" s="766">
        <v>1</v>
      </c>
      <c r="L207" s="752">
        <v>157</v>
      </c>
      <c r="M207" s="753">
        <v>6462.3600000000006</v>
      </c>
    </row>
    <row r="208" spans="1:13" ht="14.45" customHeight="1" x14ac:dyDescent="0.2">
      <c r="A208" s="747" t="s">
        <v>580</v>
      </c>
      <c r="B208" s="748" t="s">
        <v>2726</v>
      </c>
      <c r="C208" s="748" t="s">
        <v>2734</v>
      </c>
      <c r="D208" s="748" t="s">
        <v>1617</v>
      </c>
      <c r="E208" s="748" t="s">
        <v>1616</v>
      </c>
      <c r="F208" s="752"/>
      <c r="G208" s="752"/>
      <c r="H208" s="766">
        <v>0</v>
      </c>
      <c r="I208" s="752">
        <v>179</v>
      </c>
      <c r="J208" s="752">
        <v>7324.6800000000012</v>
      </c>
      <c r="K208" s="766">
        <v>1</v>
      </c>
      <c r="L208" s="752">
        <v>179</v>
      </c>
      <c r="M208" s="753">
        <v>7324.6800000000012</v>
      </c>
    </row>
    <row r="209" spans="1:13" ht="14.45" customHeight="1" x14ac:dyDescent="0.2">
      <c r="A209" s="747" t="s">
        <v>580</v>
      </c>
      <c r="B209" s="748" t="s">
        <v>2726</v>
      </c>
      <c r="C209" s="748" t="s">
        <v>2735</v>
      </c>
      <c r="D209" s="748" t="s">
        <v>1633</v>
      </c>
      <c r="E209" s="748" t="s">
        <v>1619</v>
      </c>
      <c r="F209" s="752"/>
      <c r="G209" s="752"/>
      <c r="H209" s="766">
        <v>0</v>
      </c>
      <c r="I209" s="752">
        <v>5</v>
      </c>
      <c r="J209" s="752">
        <v>678</v>
      </c>
      <c r="K209" s="766">
        <v>1</v>
      </c>
      <c r="L209" s="752">
        <v>5</v>
      </c>
      <c r="M209" s="753">
        <v>678</v>
      </c>
    </row>
    <row r="210" spans="1:13" ht="14.45" customHeight="1" x14ac:dyDescent="0.2">
      <c r="A210" s="747" t="s">
        <v>580</v>
      </c>
      <c r="B210" s="748" t="s">
        <v>2726</v>
      </c>
      <c r="C210" s="748" t="s">
        <v>2736</v>
      </c>
      <c r="D210" s="748" t="s">
        <v>1632</v>
      </c>
      <c r="E210" s="748" t="s">
        <v>1619</v>
      </c>
      <c r="F210" s="752"/>
      <c r="G210" s="752"/>
      <c r="H210" s="766">
        <v>0</v>
      </c>
      <c r="I210" s="752">
        <v>4</v>
      </c>
      <c r="J210" s="752">
        <v>526.26999999999987</v>
      </c>
      <c r="K210" s="766">
        <v>1</v>
      </c>
      <c r="L210" s="752">
        <v>4</v>
      </c>
      <c r="M210" s="753">
        <v>526.26999999999987</v>
      </c>
    </row>
    <row r="211" spans="1:13" ht="14.45" customHeight="1" x14ac:dyDescent="0.2">
      <c r="A211" s="747" t="s">
        <v>580</v>
      </c>
      <c r="B211" s="748" t="s">
        <v>2726</v>
      </c>
      <c r="C211" s="748" t="s">
        <v>2737</v>
      </c>
      <c r="D211" s="748" t="s">
        <v>1637</v>
      </c>
      <c r="E211" s="748" t="s">
        <v>1619</v>
      </c>
      <c r="F211" s="752"/>
      <c r="G211" s="752"/>
      <c r="H211" s="766">
        <v>0</v>
      </c>
      <c r="I211" s="752">
        <v>11</v>
      </c>
      <c r="J211" s="752">
        <v>1491.6000000000001</v>
      </c>
      <c r="K211" s="766">
        <v>1</v>
      </c>
      <c r="L211" s="752">
        <v>11</v>
      </c>
      <c r="M211" s="753">
        <v>1491.6000000000001</v>
      </c>
    </row>
    <row r="212" spans="1:13" ht="14.45" customHeight="1" x14ac:dyDescent="0.2">
      <c r="A212" s="747" t="s">
        <v>580</v>
      </c>
      <c r="B212" s="748" t="s">
        <v>2726</v>
      </c>
      <c r="C212" s="748" t="s">
        <v>2738</v>
      </c>
      <c r="D212" s="748" t="s">
        <v>1634</v>
      </c>
      <c r="E212" s="748" t="s">
        <v>1619</v>
      </c>
      <c r="F212" s="752"/>
      <c r="G212" s="752"/>
      <c r="H212" s="766">
        <v>0</v>
      </c>
      <c r="I212" s="752">
        <v>13</v>
      </c>
      <c r="J212" s="752">
        <v>1762.7999999999997</v>
      </c>
      <c r="K212" s="766">
        <v>1</v>
      </c>
      <c r="L212" s="752">
        <v>13</v>
      </c>
      <c r="M212" s="753">
        <v>1762.7999999999997</v>
      </c>
    </row>
    <row r="213" spans="1:13" ht="14.45" customHeight="1" x14ac:dyDescent="0.2">
      <c r="A213" s="747" t="s">
        <v>580</v>
      </c>
      <c r="B213" s="748" t="s">
        <v>2726</v>
      </c>
      <c r="C213" s="748" t="s">
        <v>2739</v>
      </c>
      <c r="D213" s="748" t="s">
        <v>1655</v>
      </c>
      <c r="E213" s="748" t="s">
        <v>2740</v>
      </c>
      <c r="F213" s="752"/>
      <c r="G213" s="752"/>
      <c r="H213" s="766">
        <v>0</v>
      </c>
      <c r="I213" s="752">
        <v>13</v>
      </c>
      <c r="J213" s="752">
        <v>2034.3700000000003</v>
      </c>
      <c r="K213" s="766">
        <v>1</v>
      </c>
      <c r="L213" s="752">
        <v>13</v>
      </c>
      <c r="M213" s="753">
        <v>2034.3700000000003</v>
      </c>
    </row>
    <row r="214" spans="1:13" ht="14.45" customHeight="1" x14ac:dyDescent="0.2">
      <c r="A214" s="747" t="s">
        <v>580</v>
      </c>
      <c r="B214" s="748" t="s">
        <v>2726</v>
      </c>
      <c r="C214" s="748" t="s">
        <v>2741</v>
      </c>
      <c r="D214" s="748" t="s">
        <v>1631</v>
      </c>
      <c r="E214" s="748" t="s">
        <v>1619</v>
      </c>
      <c r="F214" s="752"/>
      <c r="G214" s="752"/>
      <c r="H214" s="766">
        <v>0</v>
      </c>
      <c r="I214" s="752">
        <v>7</v>
      </c>
      <c r="J214" s="752">
        <v>831.55</v>
      </c>
      <c r="K214" s="766">
        <v>1</v>
      </c>
      <c r="L214" s="752">
        <v>7</v>
      </c>
      <c r="M214" s="753">
        <v>831.55</v>
      </c>
    </row>
    <row r="215" spans="1:13" ht="14.45" customHeight="1" x14ac:dyDescent="0.2">
      <c r="A215" s="747" t="s">
        <v>580</v>
      </c>
      <c r="B215" s="748" t="s">
        <v>2726</v>
      </c>
      <c r="C215" s="748" t="s">
        <v>2742</v>
      </c>
      <c r="D215" s="748" t="s">
        <v>1630</v>
      </c>
      <c r="E215" s="748" t="s">
        <v>1619</v>
      </c>
      <c r="F215" s="752"/>
      <c r="G215" s="752"/>
      <c r="H215" s="766">
        <v>0</v>
      </c>
      <c r="I215" s="752">
        <v>19</v>
      </c>
      <c r="J215" s="752">
        <v>2406.5500000000002</v>
      </c>
      <c r="K215" s="766">
        <v>1</v>
      </c>
      <c r="L215" s="752">
        <v>19</v>
      </c>
      <c r="M215" s="753">
        <v>2406.5500000000002</v>
      </c>
    </row>
    <row r="216" spans="1:13" ht="14.45" customHeight="1" x14ac:dyDescent="0.2">
      <c r="A216" s="747" t="s">
        <v>580</v>
      </c>
      <c r="B216" s="748" t="s">
        <v>2726</v>
      </c>
      <c r="C216" s="748" t="s">
        <v>2743</v>
      </c>
      <c r="D216" s="748" t="s">
        <v>1629</v>
      </c>
      <c r="E216" s="748" t="s">
        <v>1619</v>
      </c>
      <c r="F216" s="752"/>
      <c r="G216" s="752"/>
      <c r="H216" s="766">
        <v>0</v>
      </c>
      <c r="I216" s="752">
        <v>7</v>
      </c>
      <c r="J216" s="752">
        <v>918.75000000000011</v>
      </c>
      <c r="K216" s="766">
        <v>1</v>
      </c>
      <c r="L216" s="752">
        <v>7</v>
      </c>
      <c r="M216" s="753">
        <v>918.75000000000011</v>
      </c>
    </row>
    <row r="217" spans="1:13" ht="14.45" customHeight="1" x14ac:dyDescent="0.2">
      <c r="A217" s="747" t="s">
        <v>580</v>
      </c>
      <c r="B217" s="748" t="s">
        <v>2726</v>
      </c>
      <c r="C217" s="748" t="s">
        <v>2744</v>
      </c>
      <c r="D217" s="748" t="s">
        <v>1638</v>
      </c>
      <c r="E217" s="748" t="s">
        <v>1662</v>
      </c>
      <c r="F217" s="752"/>
      <c r="G217" s="752"/>
      <c r="H217" s="766">
        <v>0</v>
      </c>
      <c r="I217" s="752">
        <v>13</v>
      </c>
      <c r="J217" s="752">
        <v>1368.1</v>
      </c>
      <c r="K217" s="766">
        <v>1</v>
      </c>
      <c r="L217" s="752">
        <v>13</v>
      </c>
      <c r="M217" s="753">
        <v>1368.1</v>
      </c>
    </row>
    <row r="218" spans="1:13" ht="14.45" customHeight="1" x14ac:dyDescent="0.2">
      <c r="A218" s="747" t="s">
        <v>580</v>
      </c>
      <c r="B218" s="748" t="s">
        <v>2726</v>
      </c>
      <c r="C218" s="748" t="s">
        <v>2745</v>
      </c>
      <c r="D218" s="748" t="s">
        <v>1643</v>
      </c>
      <c r="E218" s="748" t="s">
        <v>1662</v>
      </c>
      <c r="F218" s="752"/>
      <c r="G218" s="752"/>
      <c r="H218" s="766">
        <v>0</v>
      </c>
      <c r="I218" s="752">
        <v>14</v>
      </c>
      <c r="J218" s="752">
        <v>1480.05</v>
      </c>
      <c r="K218" s="766">
        <v>1</v>
      </c>
      <c r="L218" s="752">
        <v>14</v>
      </c>
      <c r="M218" s="753">
        <v>1480.05</v>
      </c>
    </row>
    <row r="219" spans="1:13" ht="14.45" customHeight="1" x14ac:dyDescent="0.2">
      <c r="A219" s="747" t="s">
        <v>580</v>
      </c>
      <c r="B219" s="748" t="s">
        <v>2726</v>
      </c>
      <c r="C219" s="748" t="s">
        <v>2746</v>
      </c>
      <c r="D219" s="748" t="s">
        <v>1640</v>
      </c>
      <c r="E219" s="748" t="s">
        <v>1662</v>
      </c>
      <c r="F219" s="752"/>
      <c r="G219" s="752"/>
      <c r="H219" s="766">
        <v>0</v>
      </c>
      <c r="I219" s="752">
        <v>20</v>
      </c>
      <c r="J219" s="752">
        <v>2099.4</v>
      </c>
      <c r="K219" s="766">
        <v>1</v>
      </c>
      <c r="L219" s="752">
        <v>20</v>
      </c>
      <c r="M219" s="753">
        <v>2099.4</v>
      </c>
    </row>
    <row r="220" spans="1:13" ht="14.45" customHeight="1" x14ac:dyDescent="0.2">
      <c r="A220" s="747" t="s">
        <v>580</v>
      </c>
      <c r="B220" s="748" t="s">
        <v>2726</v>
      </c>
      <c r="C220" s="748" t="s">
        <v>2747</v>
      </c>
      <c r="D220" s="748" t="s">
        <v>2748</v>
      </c>
      <c r="E220" s="748" t="s">
        <v>1662</v>
      </c>
      <c r="F220" s="752"/>
      <c r="G220" s="752"/>
      <c r="H220" s="766">
        <v>0</v>
      </c>
      <c r="I220" s="752">
        <v>18</v>
      </c>
      <c r="J220" s="752">
        <v>1927.85</v>
      </c>
      <c r="K220" s="766">
        <v>1</v>
      </c>
      <c r="L220" s="752">
        <v>18</v>
      </c>
      <c r="M220" s="753">
        <v>1927.85</v>
      </c>
    </row>
    <row r="221" spans="1:13" ht="14.45" customHeight="1" x14ac:dyDescent="0.2">
      <c r="A221" s="747" t="s">
        <v>580</v>
      </c>
      <c r="B221" s="748" t="s">
        <v>2726</v>
      </c>
      <c r="C221" s="748" t="s">
        <v>2749</v>
      </c>
      <c r="D221" s="748" t="s">
        <v>1614</v>
      </c>
      <c r="E221" s="748" t="s">
        <v>1611</v>
      </c>
      <c r="F221" s="752"/>
      <c r="G221" s="752"/>
      <c r="H221" s="766">
        <v>0</v>
      </c>
      <c r="I221" s="752">
        <v>53</v>
      </c>
      <c r="J221" s="752">
        <v>8674.51</v>
      </c>
      <c r="K221" s="766">
        <v>1</v>
      </c>
      <c r="L221" s="752">
        <v>53</v>
      </c>
      <c r="M221" s="753">
        <v>8674.51</v>
      </c>
    </row>
    <row r="222" spans="1:13" ht="14.45" customHeight="1" x14ac:dyDescent="0.2">
      <c r="A222" s="747" t="s">
        <v>580</v>
      </c>
      <c r="B222" s="748" t="s">
        <v>2726</v>
      </c>
      <c r="C222" s="748" t="s">
        <v>2750</v>
      </c>
      <c r="D222" s="748" t="s">
        <v>1651</v>
      </c>
      <c r="E222" s="748" t="s">
        <v>1611</v>
      </c>
      <c r="F222" s="752"/>
      <c r="G222" s="752"/>
      <c r="H222" s="766">
        <v>0</v>
      </c>
      <c r="I222" s="752">
        <v>31</v>
      </c>
      <c r="J222" s="752">
        <v>4030.8500000000008</v>
      </c>
      <c r="K222" s="766">
        <v>1</v>
      </c>
      <c r="L222" s="752">
        <v>31</v>
      </c>
      <c r="M222" s="753">
        <v>4030.8500000000008</v>
      </c>
    </row>
    <row r="223" spans="1:13" ht="14.45" customHeight="1" x14ac:dyDescent="0.2">
      <c r="A223" s="747" t="s">
        <v>580</v>
      </c>
      <c r="B223" s="748" t="s">
        <v>2726</v>
      </c>
      <c r="C223" s="748" t="s">
        <v>2751</v>
      </c>
      <c r="D223" s="748" t="s">
        <v>1649</v>
      </c>
      <c r="E223" s="748" t="s">
        <v>1611</v>
      </c>
      <c r="F223" s="752"/>
      <c r="G223" s="752"/>
      <c r="H223" s="766">
        <v>0</v>
      </c>
      <c r="I223" s="752">
        <v>31</v>
      </c>
      <c r="J223" s="752">
        <v>3803.3899999999994</v>
      </c>
      <c r="K223" s="766">
        <v>1</v>
      </c>
      <c r="L223" s="752">
        <v>31</v>
      </c>
      <c r="M223" s="753">
        <v>3803.3899999999994</v>
      </c>
    </row>
    <row r="224" spans="1:13" ht="14.45" customHeight="1" x14ac:dyDescent="0.2">
      <c r="A224" s="747" t="s">
        <v>580</v>
      </c>
      <c r="B224" s="748" t="s">
        <v>2726</v>
      </c>
      <c r="C224" s="748" t="s">
        <v>2752</v>
      </c>
      <c r="D224" s="748" t="s">
        <v>1647</v>
      </c>
      <c r="E224" s="748" t="s">
        <v>1611</v>
      </c>
      <c r="F224" s="752"/>
      <c r="G224" s="752"/>
      <c r="H224" s="766">
        <v>0</v>
      </c>
      <c r="I224" s="752">
        <v>2</v>
      </c>
      <c r="J224" s="752">
        <v>291</v>
      </c>
      <c r="K224" s="766">
        <v>1</v>
      </c>
      <c r="L224" s="752">
        <v>2</v>
      </c>
      <c r="M224" s="753">
        <v>291</v>
      </c>
    </row>
    <row r="225" spans="1:13" ht="14.45" customHeight="1" x14ac:dyDescent="0.2">
      <c r="A225" s="747" t="s">
        <v>580</v>
      </c>
      <c r="B225" s="748" t="s">
        <v>2726</v>
      </c>
      <c r="C225" s="748" t="s">
        <v>2753</v>
      </c>
      <c r="D225" s="748" t="s">
        <v>1646</v>
      </c>
      <c r="E225" s="748" t="s">
        <v>1611</v>
      </c>
      <c r="F225" s="752"/>
      <c r="G225" s="752"/>
      <c r="H225" s="766">
        <v>0</v>
      </c>
      <c r="I225" s="752">
        <v>15</v>
      </c>
      <c r="J225" s="752">
        <v>2182.5</v>
      </c>
      <c r="K225" s="766">
        <v>1</v>
      </c>
      <c r="L225" s="752">
        <v>15</v>
      </c>
      <c r="M225" s="753">
        <v>2182.5</v>
      </c>
    </row>
    <row r="226" spans="1:13" ht="14.45" customHeight="1" x14ac:dyDescent="0.2">
      <c r="A226" s="747" t="s">
        <v>580</v>
      </c>
      <c r="B226" s="748" t="s">
        <v>2726</v>
      </c>
      <c r="C226" s="748" t="s">
        <v>2754</v>
      </c>
      <c r="D226" s="748" t="s">
        <v>1644</v>
      </c>
      <c r="E226" s="748" t="s">
        <v>1611</v>
      </c>
      <c r="F226" s="752"/>
      <c r="G226" s="752"/>
      <c r="H226" s="766">
        <v>0</v>
      </c>
      <c r="I226" s="752">
        <v>1</v>
      </c>
      <c r="J226" s="752">
        <v>129.97</v>
      </c>
      <c r="K226" s="766">
        <v>1</v>
      </c>
      <c r="L226" s="752">
        <v>1</v>
      </c>
      <c r="M226" s="753">
        <v>129.97</v>
      </c>
    </row>
    <row r="227" spans="1:13" ht="14.45" customHeight="1" x14ac:dyDescent="0.2">
      <c r="A227" s="747" t="s">
        <v>580</v>
      </c>
      <c r="B227" s="748" t="s">
        <v>2726</v>
      </c>
      <c r="C227" s="748" t="s">
        <v>2755</v>
      </c>
      <c r="D227" s="748" t="s">
        <v>1645</v>
      </c>
      <c r="E227" s="748" t="s">
        <v>1611</v>
      </c>
      <c r="F227" s="752"/>
      <c r="G227" s="752"/>
      <c r="H227" s="766">
        <v>0</v>
      </c>
      <c r="I227" s="752">
        <v>3</v>
      </c>
      <c r="J227" s="752">
        <v>415.1099999999999</v>
      </c>
      <c r="K227" s="766">
        <v>1</v>
      </c>
      <c r="L227" s="752">
        <v>3</v>
      </c>
      <c r="M227" s="753">
        <v>415.1099999999999</v>
      </c>
    </row>
    <row r="228" spans="1:13" ht="14.45" customHeight="1" x14ac:dyDescent="0.2">
      <c r="A228" s="747" t="s">
        <v>580</v>
      </c>
      <c r="B228" s="748" t="s">
        <v>2726</v>
      </c>
      <c r="C228" s="748" t="s">
        <v>2756</v>
      </c>
      <c r="D228" s="748" t="s">
        <v>1635</v>
      </c>
      <c r="E228" s="748" t="s">
        <v>1619</v>
      </c>
      <c r="F228" s="752"/>
      <c r="G228" s="752"/>
      <c r="H228" s="766">
        <v>0</v>
      </c>
      <c r="I228" s="752">
        <v>14</v>
      </c>
      <c r="J228" s="752">
        <v>1898.4</v>
      </c>
      <c r="K228" s="766">
        <v>1</v>
      </c>
      <c r="L228" s="752">
        <v>14</v>
      </c>
      <c r="M228" s="753">
        <v>1898.4</v>
      </c>
    </row>
    <row r="229" spans="1:13" ht="14.45" customHeight="1" x14ac:dyDescent="0.2">
      <c r="A229" s="747" t="s">
        <v>580</v>
      </c>
      <c r="B229" s="748" t="s">
        <v>2726</v>
      </c>
      <c r="C229" s="748" t="s">
        <v>2757</v>
      </c>
      <c r="D229" s="748" t="s">
        <v>1636</v>
      </c>
      <c r="E229" s="748" t="s">
        <v>1619</v>
      </c>
      <c r="F229" s="752"/>
      <c r="G229" s="752"/>
      <c r="H229" s="766">
        <v>0</v>
      </c>
      <c r="I229" s="752">
        <v>17</v>
      </c>
      <c r="J229" s="752">
        <v>2305.1999999999998</v>
      </c>
      <c r="K229" s="766">
        <v>1</v>
      </c>
      <c r="L229" s="752">
        <v>17</v>
      </c>
      <c r="M229" s="753">
        <v>2305.1999999999998</v>
      </c>
    </row>
    <row r="230" spans="1:13" ht="14.45" customHeight="1" x14ac:dyDescent="0.2">
      <c r="A230" s="747" t="s">
        <v>580</v>
      </c>
      <c r="B230" s="748" t="s">
        <v>2726</v>
      </c>
      <c r="C230" s="748" t="s">
        <v>2758</v>
      </c>
      <c r="D230" s="748" t="s">
        <v>2759</v>
      </c>
      <c r="E230" s="748" t="s">
        <v>1619</v>
      </c>
      <c r="F230" s="752"/>
      <c r="G230" s="752"/>
      <c r="H230" s="766">
        <v>0</v>
      </c>
      <c r="I230" s="752">
        <v>9</v>
      </c>
      <c r="J230" s="752">
        <v>1340.6399999999999</v>
      </c>
      <c r="K230" s="766">
        <v>1</v>
      </c>
      <c r="L230" s="752">
        <v>9</v>
      </c>
      <c r="M230" s="753">
        <v>1340.6399999999999</v>
      </c>
    </row>
    <row r="231" spans="1:13" ht="14.45" customHeight="1" x14ac:dyDescent="0.2">
      <c r="A231" s="747" t="s">
        <v>580</v>
      </c>
      <c r="B231" s="748" t="s">
        <v>2726</v>
      </c>
      <c r="C231" s="748" t="s">
        <v>2760</v>
      </c>
      <c r="D231" s="748" t="s">
        <v>1627</v>
      </c>
      <c r="E231" s="748" t="s">
        <v>1619</v>
      </c>
      <c r="F231" s="752"/>
      <c r="G231" s="752"/>
      <c r="H231" s="766">
        <v>0</v>
      </c>
      <c r="I231" s="752">
        <v>2</v>
      </c>
      <c r="J231" s="752">
        <v>271.19999999999993</v>
      </c>
      <c r="K231" s="766">
        <v>1</v>
      </c>
      <c r="L231" s="752">
        <v>2</v>
      </c>
      <c r="M231" s="753">
        <v>271.19999999999993</v>
      </c>
    </row>
    <row r="232" spans="1:13" ht="14.45" customHeight="1" x14ac:dyDescent="0.2">
      <c r="A232" s="747" t="s">
        <v>580</v>
      </c>
      <c r="B232" s="748" t="s">
        <v>2726</v>
      </c>
      <c r="C232" s="748" t="s">
        <v>2761</v>
      </c>
      <c r="D232" s="748" t="s">
        <v>1620</v>
      </c>
      <c r="E232" s="748" t="s">
        <v>1619</v>
      </c>
      <c r="F232" s="752">
        <v>32</v>
      </c>
      <c r="G232" s="752">
        <v>4517.12</v>
      </c>
      <c r="H232" s="766">
        <v>1</v>
      </c>
      <c r="I232" s="752"/>
      <c r="J232" s="752"/>
      <c r="K232" s="766">
        <v>0</v>
      </c>
      <c r="L232" s="752">
        <v>32</v>
      </c>
      <c r="M232" s="753">
        <v>4517.12</v>
      </c>
    </row>
    <row r="233" spans="1:13" ht="14.45" customHeight="1" x14ac:dyDescent="0.2">
      <c r="A233" s="747" t="s">
        <v>580</v>
      </c>
      <c r="B233" s="748" t="s">
        <v>2726</v>
      </c>
      <c r="C233" s="748" t="s">
        <v>2762</v>
      </c>
      <c r="D233" s="748" t="s">
        <v>1618</v>
      </c>
      <c r="E233" s="748" t="s">
        <v>1619</v>
      </c>
      <c r="F233" s="752">
        <v>17</v>
      </c>
      <c r="G233" s="752">
        <v>2399.7200000000003</v>
      </c>
      <c r="H233" s="766">
        <v>1</v>
      </c>
      <c r="I233" s="752"/>
      <c r="J233" s="752"/>
      <c r="K233" s="766">
        <v>0</v>
      </c>
      <c r="L233" s="752">
        <v>17</v>
      </c>
      <c r="M233" s="753">
        <v>2399.7200000000003</v>
      </c>
    </row>
    <row r="234" spans="1:13" ht="14.45" customHeight="1" x14ac:dyDescent="0.2">
      <c r="A234" s="747" t="s">
        <v>580</v>
      </c>
      <c r="B234" s="748" t="s">
        <v>2726</v>
      </c>
      <c r="C234" s="748" t="s">
        <v>2763</v>
      </c>
      <c r="D234" s="748" t="s">
        <v>1621</v>
      </c>
      <c r="E234" s="748" t="s">
        <v>1619</v>
      </c>
      <c r="F234" s="752">
        <v>7</v>
      </c>
      <c r="G234" s="752">
        <v>988.12</v>
      </c>
      <c r="H234" s="766">
        <v>1</v>
      </c>
      <c r="I234" s="752"/>
      <c r="J234" s="752"/>
      <c r="K234" s="766">
        <v>0</v>
      </c>
      <c r="L234" s="752">
        <v>7</v>
      </c>
      <c r="M234" s="753">
        <v>988.12</v>
      </c>
    </row>
    <row r="235" spans="1:13" ht="14.45" customHeight="1" x14ac:dyDescent="0.2">
      <c r="A235" s="747" t="s">
        <v>580</v>
      </c>
      <c r="B235" s="748" t="s">
        <v>2726</v>
      </c>
      <c r="C235" s="748" t="s">
        <v>2764</v>
      </c>
      <c r="D235" s="748" t="s">
        <v>1650</v>
      </c>
      <c r="E235" s="748" t="s">
        <v>1616</v>
      </c>
      <c r="F235" s="752"/>
      <c r="G235" s="752"/>
      <c r="H235" s="766">
        <v>0</v>
      </c>
      <c r="I235" s="752">
        <v>14</v>
      </c>
      <c r="J235" s="752">
        <v>429.38</v>
      </c>
      <c r="K235" s="766">
        <v>1</v>
      </c>
      <c r="L235" s="752">
        <v>14</v>
      </c>
      <c r="M235" s="753">
        <v>429.38</v>
      </c>
    </row>
    <row r="236" spans="1:13" ht="14.45" customHeight="1" x14ac:dyDescent="0.2">
      <c r="A236" s="747" t="s">
        <v>580</v>
      </c>
      <c r="B236" s="748" t="s">
        <v>2726</v>
      </c>
      <c r="C236" s="748" t="s">
        <v>2765</v>
      </c>
      <c r="D236" s="748" t="s">
        <v>1648</v>
      </c>
      <c r="E236" s="748" t="s">
        <v>1616</v>
      </c>
      <c r="F236" s="752"/>
      <c r="G236" s="752"/>
      <c r="H236" s="766">
        <v>0</v>
      </c>
      <c r="I236" s="752">
        <v>18</v>
      </c>
      <c r="J236" s="752">
        <v>552.05999999999995</v>
      </c>
      <c r="K236" s="766">
        <v>1</v>
      </c>
      <c r="L236" s="752">
        <v>18</v>
      </c>
      <c r="M236" s="753">
        <v>552.05999999999995</v>
      </c>
    </row>
    <row r="237" spans="1:13" ht="14.45" customHeight="1" x14ac:dyDescent="0.2">
      <c r="A237" s="747" t="s">
        <v>588</v>
      </c>
      <c r="B237" s="748" t="s">
        <v>2224</v>
      </c>
      <c r="C237" s="748" t="s">
        <v>2225</v>
      </c>
      <c r="D237" s="748" t="s">
        <v>784</v>
      </c>
      <c r="E237" s="748" t="s">
        <v>2226</v>
      </c>
      <c r="F237" s="752"/>
      <c r="G237" s="752"/>
      <c r="H237" s="766">
        <v>0</v>
      </c>
      <c r="I237" s="752">
        <v>10</v>
      </c>
      <c r="J237" s="752">
        <v>165.8</v>
      </c>
      <c r="K237" s="766">
        <v>1</v>
      </c>
      <c r="L237" s="752">
        <v>10</v>
      </c>
      <c r="M237" s="753">
        <v>165.8</v>
      </c>
    </row>
    <row r="238" spans="1:13" ht="14.45" customHeight="1" x14ac:dyDescent="0.2">
      <c r="A238" s="747" t="s">
        <v>588</v>
      </c>
      <c r="B238" s="748" t="s">
        <v>2224</v>
      </c>
      <c r="C238" s="748" t="s">
        <v>2227</v>
      </c>
      <c r="D238" s="748" t="s">
        <v>777</v>
      </c>
      <c r="E238" s="748" t="s">
        <v>2228</v>
      </c>
      <c r="F238" s="752"/>
      <c r="G238" s="752"/>
      <c r="H238" s="766">
        <v>0</v>
      </c>
      <c r="I238" s="752">
        <v>12</v>
      </c>
      <c r="J238" s="752">
        <v>146.52000000000004</v>
      </c>
      <c r="K238" s="766">
        <v>1</v>
      </c>
      <c r="L238" s="752">
        <v>12</v>
      </c>
      <c r="M238" s="753">
        <v>146.52000000000004</v>
      </c>
    </row>
    <row r="239" spans="1:13" ht="14.45" customHeight="1" x14ac:dyDescent="0.2">
      <c r="A239" s="747" t="s">
        <v>588</v>
      </c>
      <c r="B239" s="748" t="s">
        <v>2224</v>
      </c>
      <c r="C239" s="748" t="s">
        <v>2229</v>
      </c>
      <c r="D239" s="748" t="s">
        <v>777</v>
      </c>
      <c r="E239" s="748" t="s">
        <v>2230</v>
      </c>
      <c r="F239" s="752"/>
      <c r="G239" s="752"/>
      <c r="H239" s="766">
        <v>0</v>
      </c>
      <c r="I239" s="752">
        <v>24</v>
      </c>
      <c r="J239" s="752">
        <v>1029.28</v>
      </c>
      <c r="K239" s="766">
        <v>1</v>
      </c>
      <c r="L239" s="752">
        <v>24</v>
      </c>
      <c r="M239" s="753">
        <v>1029.28</v>
      </c>
    </row>
    <row r="240" spans="1:13" ht="14.45" customHeight="1" x14ac:dyDescent="0.2">
      <c r="A240" s="747" t="s">
        <v>588</v>
      </c>
      <c r="B240" s="748" t="s">
        <v>2231</v>
      </c>
      <c r="C240" s="748" t="s">
        <v>2766</v>
      </c>
      <c r="D240" s="748" t="s">
        <v>1125</v>
      </c>
      <c r="E240" s="748" t="s">
        <v>2767</v>
      </c>
      <c r="F240" s="752"/>
      <c r="G240" s="752"/>
      <c r="H240" s="766">
        <v>0</v>
      </c>
      <c r="I240" s="752">
        <v>1</v>
      </c>
      <c r="J240" s="752">
        <v>159.32</v>
      </c>
      <c r="K240" s="766">
        <v>1</v>
      </c>
      <c r="L240" s="752">
        <v>1</v>
      </c>
      <c r="M240" s="753">
        <v>159.32</v>
      </c>
    </row>
    <row r="241" spans="1:13" ht="14.45" customHeight="1" x14ac:dyDescent="0.2">
      <c r="A241" s="747" t="s">
        <v>588</v>
      </c>
      <c r="B241" s="748" t="s">
        <v>2768</v>
      </c>
      <c r="C241" s="748" t="s">
        <v>2769</v>
      </c>
      <c r="D241" s="748" t="s">
        <v>2770</v>
      </c>
      <c r="E241" s="748" t="s">
        <v>2771</v>
      </c>
      <c r="F241" s="752"/>
      <c r="G241" s="752"/>
      <c r="H241" s="766">
        <v>0</v>
      </c>
      <c r="I241" s="752">
        <v>2</v>
      </c>
      <c r="J241" s="752">
        <v>135.86000000000001</v>
      </c>
      <c r="K241" s="766">
        <v>1</v>
      </c>
      <c r="L241" s="752">
        <v>2</v>
      </c>
      <c r="M241" s="753">
        <v>135.86000000000001</v>
      </c>
    </row>
    <row r="242" spans="1:13" ht="14.45" customHeight="1" x14ac:dyDescent="0.2">
      <c r="A242" s="747" t="s">
        <v>588</v>
      </c>
      <c r="B242" s="748" t="s">
        <v>2234</v>
      </c>
      <c r="C242" s="748" t="s">
        <v>2235</v>
      </c>
      <c r="D242" s="748" t="s">
        <v>1921</v>
      </c>
      <c r="E242" s="748" t="s">
        <v>2236</v>
      </c>
      <c r="F242" s="752"/>
      <c r="G242" s="752"/>
      <c r="H242" s="766">
        <v>0</v>
      </c>
      <c r="I242" s="752">
        <v>3</v>
      </c>
      <c r="J242" s="752">
        <v>369.79000000000013</v>
      </c>
      <c r="K242" s="766">
        <v>1</v>
      </c>
      <c r="L242" s="752">
        <v>3</v>
      </c>
      <c r="M242" s="753">
        <v>369.79000000000013</v>
      </c>
    </row>
    <row r="243" spans="1:13" ht="14.45" customHeight="1" x14ac:dyDescent="0.2">
      <c r="A243" s="747" t="s">
        <v>588</v>
      </c>
      <c r="B243" s="748" t="s">
        <v>2234</v>
      </c>
      <c r="C243" s="748" t="s">
        <v>2772</v>
      </c>
      <c r="D243" s="748" t="s">
        <v>1921</v>
      </c>
      <c r="E243" s="748" t="s">
        <v>2773</v>
      </c>
      <c r="F243" s="752"/>
      <c r="G243" s="752"/>
      <c r="H243" s="766">
        <v>0</v>
      </c>
      <c r="I243" s="752">
        <v>6</v>
      </c>
      <c r="J243" s="752">
        <v>1874.5400000000004</v>
      </c>
      <c r="K243" s="766">
        <v>1</v>
      </c>
      <c r="L243" s="752">
        <v>6</v>
      </c>
      <c r="M243" s="753">
        <v>1874.5400000000004</v>
      </c>
    </row>
    <row r="244" spans="1:13" ht="14.45" customHeight="1" x14ac:dyDescent="0.2">
      <c r="A244" s="747" t="s">
        <v>588</v>
      </c>
      <c r="B244" s="748" t="s">
        <v>2243</v>
      </c>
      <c r="C244" s="748" t="s">
        <v>2244</v>
      </c>
      <c r="D244" s="748" t="s">
        <v>1012</v>
      </c>
      <c r="E244" s="748" t="s">
        <v>1013</v>
      </c>
      <c r="F244" s="752">
        <v>5</v>
      </c>
      <c r="G244" s="752">
        <v>2175.31</v>
      </c>
      <c r="H244" s="766">
        <v>1</v>
      </c>
      <c r="I244" s="752"/>
      <c r="J244" s="752"/>
      <c r="K244" s="766">
        <v>0</v>
      </c>
      <c r="L244" s="752">
        <v>5</v>
      </c>
      <c r="M244" s="753">
        <v>2175.31</v>
      </c>
    </row>
    <row r="245" spans="1:13" ht="14.45" customHeight="1" x14ac:dyDescent="0.2">
      <c r="A245" s="747" t="s">
        <v>588</v>
      </c>
      <c r="B245" s="748" t="s">
        <v>2243</v>
      </c>
      <c r="C245" s="748" t="s">
        <v>2245</v>
      </c>
      <c r="D245" s="748" t="s">
        <v>2246</v>
      </c>
      <c r="E245" s="748" t="s">
        <v>2247</v>
      </c>
      <c r="F245" s="752"/>
      <c r="G245" s="752"/>
      <c r="H245" s="766">
        <v>0</v>
      </c>
      <c r="I245" s="752">
        <v>6</v>
      </c>
      <c r="J245" s="752">
        <v>3758.0000000000005</v>
      </c>
      <c r="K245" s="766">
        <v>1</v>
      </c>
      <c r="L245" s="752">
        <v>6</v>
      </c>
      <c r="M245" s="753">
        <v>3758.0000000000005</v>
      </c>
    </row>
    <row r="246" spans="1:13" ht="14.45" customHeight="1" x14ac:dyDescent="0.2">
      <c r="A246" s="747" t="s">
        <v>588</v>
      </c>
      <c r="B246" s="748" t="s">
        <v>2243</v>
      </c>
      <c r="C246" s="748" t="s">
        <v>2248</v>
      </c>
      <c r="D246" s="748" t="s">
        <v>2249</v>
      </c>
      <c r="E246" s="748" t="s">
        <v>2247</v>
      </c>
      <c r="F246" s="752">
        <v>1</v>
      </c>
      <c r="G246" s="752">
        <v>528.32000000000005</v>
      </c>
      <c r="H246" s="766">
        <v>1</v>
      </c>
      <c r="I246" s="752"/>
      <c r="J246" s="752"/>
      <c r="K246" s="766">
        <v>0</v>
      </c>
      <c r="L246" s="752">
        <v>1</v>
      </c>
      <c r="M246" s="753">
        <v>528.32000000000005</v>
      </c>
    </row>
    <row r="247" spans="1:13" ht="14.45" customHeight="1" x14ac:dyDescent="0.2">
      <c r="A247" s="747" t="s">
        <v>588</v>
      </c>
      <c r="B247" s="748" t="s">
        <v>2250</v>
      </c>
      <c r="C247" s="748" t="s">
        <v>2774</v>
      </c>
      <c r="D247" s="748" t="s">
        <v>2775</v>
      </c>
      <c r="E247" s="748" t="s">
        <v>2253</v>
      </c>
      <c r="F247" s="752"/>
      <c r="G247" s="752"/>
      <c r="H247" s="766">
        <v>0</v>
      </c>
      <c r="I247" s="752">
        <v>1</v>
      </c>
      <c r="J247" s="752">
        <v>1041.1200000000001</v>
      </c>
      <c r="K247" s="766">
        <v>1</v>
      </c>
      <c r="L247" s="752">
        <v>1</v>
      </c>
      <c r="M247" s="753">
        <v>1041.1200000000001</v>
      </c>
    </row>
    <row r="248" spans="1:13" ht="14.45" customHeight="1" x14ac:dyDescent="0.2">
      <c r="A248" s="747" t="s">
        <v>588</v>
      </c>
      <c r="B248" s="748" t="s">
        <v>2254</v>
      </c>
      <c r="C248" s="748" t="s">
        <v>2255</v>
      </c>
      <c r="D248" s="748" t="s">
        <v>2256</v>
      </c>
      <c r="E248" s="748" t="s">
        <v>2257</v>
      </c>
      <c r="F248" s="752"/>
      <c r="G248" s="752"/>
      <c r="H248" s="766">
        <v>0</v>
      </c>
      <c r="I248" s="752">
        <v>6</v>
      </c>
      <c r="J248" s="752">
        <v>554.58000000000004</v>
      </c>
      <c r="K248" s="766">
        <v>1</v>
      </c>
      <c r="L248" s="752">
        <v>6</v>
      </c>
      <c r="M248" s="753">
        <v>554.58000000000004</v>
      </c>
    </row>
    <row r="249" spans="1:13" ht="14.45" customHeight="1" x14ac:dyDescent="0.2">
      <c r="A249" s="747" t="s">
        <v>588</v>
      </c>
      <c r="B249" s="748" t="s">
        <v>2254</v>
      </c>
      <c r="C249" s="748" t="s">
        <v>2259</v>
      </c>
      <c r="D249" s="748" t="s">
        <v>2256</v>
      </c>
      <c r="E249" s="748" t="s">
        <v>2260</v>
      </c>
      <c r="F249" s="752"/>
      <c r="G249" s="752"/>
      <c r="H249" s="766">
        <v>0</v>
      </c>
      <c r="I249" s="752">
        <v>8</v>
      </c>
      <c r="J249" s="752">
        <v>391.68000000000006</v>
      </c>
      <c r="K249" s="766">
        <v>1</v>
      </c>
      <c r="L249" s="752">
        <v>8</v>
      </c>
      <c r="M249" s="753">
        <v>391.68000000000006</v>
      </c>
    </row>
    <row r="250" spans="1:13" ht="14.45" customHeight="1" x14ac:dyDescent="0.2">
      <c r="A250" s="747" t="s">
        <v>588</v>
      </c>
      <c r="B250" s="748" t="s">
        <v>2254</v>
      </c>
      <c r="C250" s="748" t="s">
        <v>2776</v>
      </c>
      <c r="D250" s="748" t="s">
        <v>2256</v>
      </c>
      <c r="E250" s="748" t="s">
        <v>2777</v>
      </c>
      <c r="F250" s="752">
        <v>1</v>
      </c>
      <c r="G250" s="752">
        <v>162.15</v>
      </c>
      <c r="H250" s="766">
        <v>1</v>
      </c>
      <c r="I250" s="752"/>
      <c r="J250" s="752"/>
      <c r="K250" s="766">
        <v>0</v>
      </c>
      <c r="L250" s="752">
        <v>1</v>
      </c>
      <c r="M250" s="753">
        <v>162.15</v>
      </c>
    </row>
    <row r="251" spans="1:13" ht="14.45" customHeight="1" x14ac:dyDescent="0.2">
      <c r="A251" s="747" t="s">
        <v>588</v>
      </c>
      <c r="B251" s="748" t="s">
        <v>2254</v>
      </c>
      <c r="C251" s="748" t="s">
        <v>2778</v>
      </c>
      <c r="D251" s="748" t="s">
        <v>2256</v>
      </c>
      <c r="E251" s="748" t="s">
        <v>2779</v>
      </c>
      <c r="F251" s="752"/>
      <c r="G251" s="752"/>
      <c r="H251" s="766">
        <v>0</v>
      </c>
      <c r="I251" s="752">
        <v>2</v>
      </c>
      <c r="J251" s="752">
        <v>162.18</v>
      </c>
      <c r="K251" s="766">
        <v>1</v>
      </c>
      <c r="L251" s="752">
        <v>2</v>
      </c>
      <c r="M251" s="753">
        <v>162.18</v>
      </c>
    </row>
    <row r="252" spans="1:13" ht="14.45" customHeight="1" x14ac:dyDescent="0.2">
      <c r="A252" s="747" t="s">
        <v>588</v>
      </c>
      <c r="B252" s="748" t="s">
        <v>2272</v>
      </c>
      <c r="C252" s="748" t="s">
        <v>2275</v>
      </c>
      <c r="D252" s="748" t="s">
        <v>959</v>
      </c>
      <c r="E252" s="748" t="s">
        <v>2276</v>
      </c>
      <c r="F252" s="752"/>
      <c r="G252" s="752"/>
      <c r="H252" s="766">
        <v>0</v>
      </c>
      <c r="I252" s="752">
        <v>1</v>
      </c>
      <c r="J252" s="752">
        <v>1106.2600000000002</v>
      </c>
      <c r="K252" s="766">
        <v>1</v>
      </c>
      <c r="L252" s="752">
        <v>1</v>
      </c>
      <c r="M252" s="753">
        <v>1106.2600000000002</v>
      </c>
    </row>
    <row r="253" spans="1:13" ht="14.45" customHeight="1" x14ac:dyDescent="0.2">
      <c r="A253" s="747" t="s">
        <v>588</v>
      </c>
      <c r="B253" s="748" t="s">
        <v>2272</v>
      </c>
      <c r="C253" s="748" t="s">
        <v>2780</v>
      </c>
      <c r="D253" s="748" t="s">
        <v>959</v>
      </c>
      <c r="E253" s="748" t="s">
        <v>2781</v>
      </c>
      <c r="F253" s="752"/>
      <c r="G253" s="752"/>
      <c r="H253" s="766">
        <v>0</v>
      </c>
      <c r="I253" s="752">
        <v>1</v>
      </c>
      <c r="J253" s="752">
        <v>1895.7699999999998</v>
      </c>
      <c r="K253" s="766">
        <v>1</v>
      </c>
      <c r="L253" s="752">
        <v>1</v>
      </c>
      <c r="M253" s="753">
        <v>1895.7699999999998</v>
      </c>
    </row>
    <row r="254" spans="1:13" ht="14.45" customHeight="1" x14ac:dyDescent="0.2">
      <c r="A254" s="747" t="s">
        <v>588</v>
      </c>
      <c r="B254" s="748" t="s">
        <v>2272</v>
      </c>
      <c r="C254" s="748" t="s">
        <v>2277</v>
      </c>
      <c r="D254" s="748" t="s">
        <v>954</v>
      </c>
      <c r="E254" s="748" t="s">
        <v>2278</v>
      </c>
      <c r="F254" s="752"/>
      <c r="G254" s="752"/>
      <c r="H254" s="766">
        <v>0</v>
      </c>
      <c r="I254" s="752">
        <v>27</v>
      </c>
      <c r="J254" s="752">
        <v>19472.400000000001</v>
      </c>
      <c r="K254" s="766">
        <v>1</v>
      </c>
      <c r="L254" s="752">
        <v>27</v>
      </c>
      <c r="M254" s="753">
        <v>19472.400000000001</v>
      </c>
    </row>
    <row r="255" spans="1:13" ht="14.45" customHeight="1" x14ac:dyDescent="0.2">
      <c r="A255" s="747" t="s">
        <v>588</v>
      </c>
      <c r="B255" s="748" t="s">
        <v>2272</v>
      </c>
      <c r="C255" s="748" t="s">
        <v>2279</v>
      </c>
      <c r="D255" s="748" t="s">
        <v>954</v>
      </c>
      <c r="E255" s="748" t="s">
        <v>2280</v>
      </c>
      <c r="F255" s="752"/>
      <c r="G255" s="752"/>
      <c r="H255" s="766">
        <v>0</v>
      </c>
      <c r="I255" s="752">
        <v>175</v>
      </c>
      <c r="J255" s="752">
        <v>47573.750000000007</v>
      </c>
      <c r="K255" s="766">
        <v>1</v>
      </c>
      <c r="L255" s="752">
        <v>175</v>
      </c>
      <c r="M255" s="753">
        <v>47573.750000000007</v>
      </c>
    </row>
    <row r="256" spans="1:13" ht="14.45" customHeight="1" x14ac:dyDescent="0.2">
      <c r="A256" s="747" t="s">
        <v>588</v>
      </c>
      <c r="B256" s="748" t="s">
        <v>2272</v>
      </c>
      <c r="C256" s="748" t="s">
        <v>2782</v>
      </c>
      <c r="D256" s="748" t="s">
        <v>954</v>
      </c>
      <c r="E256" s="748" t="s">
        <v>2783</v>
      </c>
      <c r="F256" s="752">
        <v>3</v>
      </c>
      <c r="G256" s="752">
        <v>356.97000000000008</v>
      </c>
      <c r="H256" s="766">
        <v>1</v>
      </c>
      <c r="I256" s="752"/>
      <c r="J256" s="752"/>
      <c r="K256" s="766">
        <v>0</v>
      </c>
      <c r="L256" s="752">
        <v>3</v>
      </c>
      <c r="M256" s="753">
        <v>356.97000000000008</v>
      </c>
    </row>
    <row r="257" spans="1:13" ht="14.45" customHeight="1" x14ac:dyDescent="0.2">
      <c r="A257" s="747" t="s">
        <v>588</v>
      </c>
      <c r="B257" s="748" t="s">
        <v>2272</v>
      </c>
      <c r="C257" s="748" t="s">
        <v>2281</v>
      </c>
      <c r="D257" s="748" t="s">
        <v>954</v>
      </c>
      <c r="E257" s="748" t="s">
        <v>2282</v>
      </c>
      <c r="F257" s="752"/>
      <c r="G257" s="752"/>
      <c r="H257" s="766">
        <v>0</v>
      </c>
      <c r="I257" s="752">
        <v>125</v>
      </c>
      <c r="J257" s="752">
        <v>78832.5</v>
      </c>
      <c r="K257" s="766">
        <v>1</v>
      </c>
      <c r="L257" s="752">
        <v>125</v>
      </c>
      <c r="M257" s="753">
        <v>78832.5</v>
      </c>
    </row>
    <row r="258" spans="1:13" ht="14.45" customHeight="1" x14ac:dyDescent="0.2">
      <c r="A258" s="747" t="s">
        <v>588</v>
      </c>
      <c r="B258" s="748" t="s">
        <v>2272</v>
      </c>
      <c r="C258" s="748" t="s">
        <v>2784</v>
      </c>
      <c r="D258" s="748" t="s">
        <v>954</v>
      </c>
      <c r="E258" s="748" t="s">
        <v>2785</v>
      </c>
      <c r="F258" s="752"/>
      <c r="G258" s="752"/>
      <c r="H258" s="766">
        <v>0</v>
      </c>
      <c r="I258" s="752">
        <v>5</v>
      </c>
      <c r="J258" s="752">
        <v>4568.25</v>
      </c>
      <c r="K258" s="766">
        <v>1</v>
      </c>
      <c r="L258" s="752">
        <v>5</v>
      </c>
      <c r="M258" s="753">
        <v>4568.25</v>
      </c>
    </row>
    <row r="259" spans="1:13" ht="14.45" customHeight="1" x14ac:dyDescent="0.2">
      <c r="A259" s="747" t="s">
        <v>588</v>
      </c>
      <c r="B259" s="748" t="s">
        <v>2272</v>
      </c>
      <c r="C259" s="748" t="s">
        <v>2283</v>
      </c>
      <c r="D259" s="748" t="s">
        <v>954</v>
      </c>
      <c r="E259" s="748" t="s">
        <v>2284</v>
      </c>
      <c r="F259" s="752"/>
      <c r="G259" s="752"/>
      <c r="H259" s="766">
        <v>0</v>
      </c>
      <c r="I259" s="752">
        <v>185</v>
      </c>
      <c r="J259" s="752">
        <v>75655.749999999985</v>
      </c>
      <c r="K259" s="766">
        <v>1</v>
      </c>
      <c r="L259" s="752">
        <v>185</v>
      </c>
      <c r="M259" s="753">
        <v>75655.749999999985</v>
      </c>
    </row>
    <row r="260" spans="1:13" ht="14.45" customHeight="1" x14ac:dyDescent="0.2">
      <c r="A260" s="747" t="s">
        <v>588</v>
      </c>
      <c r="B260" s="748" t="s">
        <v>2285</v>
      </c>
      <c r="C260" s="748" t="s">
        <v>2286</v>
      </c>
      <c r="D260" s="748" t="s">
        <v>2287</v>
      </c>
      <c r="E260" s="748" t="s">
        <v>2288</v>
      </c>
      <c r="F260" s="752"/>
      <c r="G260" s="752"/>
      <c r="H260" s="766">
        <v>0</v>
      </c>
      <c r="I260" s="752">
        <v>13</v>
      </c>
      <c r="J260" s="752">
        <v>877.24</v>
      </c>
      <c r="K260" s="766">
        <v>1</v>
      </c>
      <c r="L260" s="752">
        <v>13</v>
      </c>
      <c r="M260" s="753">
        <v>877.24</v>
      </c>
    </row>
    <row r="261" spans="1:13" ht="14.45" customHeight="1" x14ac:dyDescent="0.2">
      <c r="A261" s="747" t="s">
        <v>588</v>
      </c>
      <c r="B261" s="748" t="s">
        <v>2285</v>
      </c>
      <c r="C261" s="748" t="s">
        <v>2289</v>
      </c>
      <c r="D261" s="748" t="s">
        <v>2287</v>
      </c>
      <c r="E261" s="748" t="s">
        <v>2290</v>
      </c>
      <c r="F261" s="752"/>
      <c r="G261" s="752"/>
      <c r="H261" s="766">
        <v>0</v>
      </c>
      <c r="I261" s="752">
        <v>2</v>
      </c>
      <c r="J261" s="752">
        <v>276.88000000000005</v>
      </c>
      <c r="K261" s="766">
        <v>1</v>
      </c>
      <c r="L261" s="752">
        <v>2</v>
      </c>
      <c r="M261" s="753">
        <v>276.88000000000005</v>
      </c>
    </row>
    <row r="262" spans="1:13" ht="14.45" customHeight="1" x14ac:dyDescent="0.2">
      <c r="A262" s="747" t="s">
        <v>588</v>
      </c>
      <c r="B262" s="748" t="s">
        <v>2291</v>
      </c>
      <c r="C262" s="748" t="s">
        <v>2292</v>
      </c>
      <c r="D262" s="748" t="s">
        <v>867</v>
      </c>
      <c r="E262" s="748" t="s">
        <v>2293</v>
      </c>
      <c r="F262" s="752"/>
      <c r="G262" s="752"/>
      <c r="H262" s="766">
        <v>0</v>
      </c>
      <c r="I262" s="752">
        <v>7</v>
      </c>
      <c r="J262" s="752">
        <v>2655.6784977167413</v>
      </c>
      <c r="K262" s="766">
        <v>1</v>
      </c>
      <c r="L262" s="752">
        <v>7</v>
      </c>
      <c r="M262" s="753">
        <v>2655.6784977167413</v>
      </c>
    </row>
    <row r="263" spans="1:13" ht="14.45" customHeight="1" x14ac:dyDescent="0.2">
      <c r="A263" s="747" t="s">
        <v>588</v>
      </c>
      <c r="B263" s="748" t="s">
        <v>2291</v>
      </c>
      <c r="C263" s="748" t="s">
        <v>2294</v>
      </c>
      <c r="D263" s="748" t="s">
        <v>867</v>
      </c>
      <c r="E263" s="748" t="s">
        <v>868</v>
      </c>
      <c r="F263" s="752"/>
      <c r="G263" s="752"/>
      <c r="H263" s="766">
        <v>0</v>
      </c>
      <c r="I263" s="752">
        <v>7</v>
      </c>
      <c r="J263" s="752">
        <v>8877.23</v>
      </c>
      <c r="K263" s="766">
        <v>1</v>
      </c>
      <c r="L263" s="752">
        <v>7</v>
      </c>
      <c r="M263" s="753">
        <v>8877.23</v>
      </c>
    </row>
    <row r="264" spans="1:13" ht="14.45" customHeight="1" x14ac:dyDescent="0.2">
      <c r="A264" s="747" t="s">
        <v>588</v>
      </c>
      <c r="B264" s="748" t="s">
        <v>2291</v>
      </c>
      <c r="C264" s="748" t="s">
        <v>2786</v>
      </c>
      <c r="D264" s="748" t="s">
        <v>867</v>
      </c>
      <c r="E264" s="748" t="s">
        <v>2787</v>
      </c>
      <c r="F264" s="752"/>
      <c r="G264" s="752"/>
      <c r="H264" s="766">
        <v>0</v>
      </c>
      <c r="I264" s="752">
        <v>2</v>
      </c>
      <c r="J264" s="752">
        <v>4500.16</v>
      </c>
      <c r="K264" s="766">
        <v>1</v>
      </c>
      <c r="L264" s="752">
        <v>2</v>
      </c>
      <c r="M264" s="753">
        <v>4500.16</v>
      </c>
    </row>
    <row r="265" spans="1:13" ht="14.45" customHeight="1" x14ac:dyDescent="0.2">
      <c r="A265" s="747" t="s">
        <v>588</v>
      </c>
      <c r="B265" s="748" t="s">
        <v>2291</v>
      </c>
      <c r="C265" s="748" t="s">
        <v>2788</v>
      </c>
      <c r="D265" s="748" t="s">
        <v>867</v>
      </c>
      <c r="E265" s="748" t="s">
        <v>2789</v>
      </c>
      <c r="F265" s="752"/>
      <c r="G265" s="752"/>
      <c r="H265" s="766">
        <v>0</v>
      </c>
      <c r="I265" s="752">
        <v>3</v>
      </c>
      <c r="J265" s="752">
        <v>4696.920000000001</v>
      </c>
      <c r="K265" s="766">
        <v>1</v>
      </c>
      <c r="L265" s="752">
        <v>3</v>
      </c>
      <c r="M265" s="753">
        <v>4696.920000000001</v>
      </c>
    </row>
    <row r="266" spans="1:13" ht="14.45" customHeight="1" x14ac:dyDescent="0.2">
      <c r="A266" s="747" t="s">
        <v>588</v>
      </c>
      <c r="B266" s="748" t="s">
        <v>2299</v>
      </c>
      <c r="C266" s="748" t="s">
        <v>2302</v>
      </c>
      <c r="D266" s="748" t="s">
        <v>786</v>
      </c>
      <c r="E266" s="748" t="s">
        <v>2303</v>
      </c>
      <c r="F266" s="752"/>
      <c r="G266" s="752"/>
      <c r="H266" s="766">
        <v>0</v>
      </c>
      <c r="I266" s="752">
        <v>2</v>
      </c>
      <c r="J266" s="752">
        <v>89.320000000000007</v>
      </c>
      <c r="K266" s="766">
        <v>1</v>
      </c>
      <c r="L266" s="752">
        <v>2</v>
      </c>
      <c r="M266" s="753">
        <v>89.320000000000007</v>
      </c>
    </row>
    <row r="267" spans="1:13" ht="14.45" customHeight="1" x14ac:dyDescent="0.2">
      <c r="A267" s="747" t="s">
        <v>588</v>
      </c>
      <c r="B267" s="748" t="s">
        <v>2299</v>
      </c>
      <c r="C267" s="748" t="s">
        <v>2304</v>
      </c>
      <c r="D267" s="748" t="s">
        <v>786</v>
      </c>
      <c r="E267" s="748" t="s">
        <v>2305</v>
      </c>
      <c r="F267" s="752"/>
      <c r="G267" s="752"/>
      <c r="H267" s="766">
        <v>0</v>
      </c>
      <c r="I267" s="752">
        <v>4</v>
      </c>
      <c r="J267" s="752">
        <v>357.24</v>
      </c>
      <c r="K267" s="766">
        <v>1</v>
      </c>
      <c r="L267" s="752">
        <v>4</v>
      </c>
      <c r="M267" s="753">
        <v>357.24</v>
      </c>
    </row>
    <row r="268" spans="1:13" ht="14.45" customHeight="1" x14ac:dyDescent="0.2">
      <c r="A268" s="747" t="s">
        <v>588</v>
      </c>
      <c r="B268" s="748" t="s">
        <v>2306</v>
      </c>
      <c r="C268" s="748" t="s">
        <v>2307</v>
      </c>
      <c r="D268" s="748" t="s">
        <v>2308</v>
      </c>
      <c r="E268" s="748" t="s">
        <v>2309</v>
      </c>
      <c r="F268" s="752"/>
      <c r="G268" s="752"/>
      <c r="H268" s="766">
        <v>0</v>
      </c>
      <c r="I268" s="752">
        <v>6</v>
      </c>
      <c r="J268" s="752">
        <v>584.43000000000006</v>
      </c>
      <c r="K268" s="766">
        <v>1</v>
      </c>
      <c r="L268" s="752">
        <v>6</v>
      </c>
      <c r="M268" s="753">
        <v>584.43000000000006</v>
      </c>
    </row>
    <row r="269" spans="1:13" ht="14.45" customHeight="1" x14ac:dyDescent="0.2">
      <c r="A269" s="747" t="s">
        <v>588</v>
      </c>
      <c r="B269" s="748" t="s">
        <v>2310</v>
      </c>
      <c r="C269" s="748" t="s">
        <v>2790</v>
      </c>
      <c r="D269" s="748" t="s">
        <v>2312</v>
      </c>
      <c r="E269" s="748" t="s">
        <v>2791</v>
      </c>
      <c r="F269" s="752"/>
      <c r="G269" s="752"/>
      <c r="H269" s="766">
        <v>0</v>
      </c>
      <c r="I269" s="752">
        <v>1</v>
      </c>
      <c r="J269" s="752">
        <v>264.47999999999996</v>
      </c>
      <c r="K269" s="766">
        <v>1</v>
      </c>
      <c r="L269" s="752">
        <v>1</v>
      </c>
      <c r="M269" s="753">
        <v>264.47999999999996</v>
      </c>
    </row>
    <row r="270" spans="1:13" ht="14.45" customHeight="1" x14ac:dyDescent="0.2">
      <c r="A270" s="747" t="s">
        <v>588</v>
      </c>
      <c r="B270" s="748" t="s">
        <v>2320</v>
      </c>
      <c r="C270" s="748" t="s">
        <v>2321</v>
      </c>
      <c r="D270" s="748" t="s">
        <v>966</v>
      </c>
      <c r="E270" s="748" t="s">
        <v>967</v>
      </c>
      <c r="F270" s="752"/>
      <c r="G270" s="752"/>
      <c r="H270" s="766">
        <v>0</v>
      </c>
      <c r="I270" s="752">
        <v>18</v>
      </c>
      <c r="J270" s="752">
        <v>726.78000000000009</v>
      </c>
      <c r="K270" s="766">
        <v>1</v>
      </c>
      <c r="L270" s="752">
        <v>18</v>
      </c>
      <c r="M270" s="753">
        <v>726.78000000000009</v>
      </c>
    </row>
    <row r="271" spans="1:13" ht="14.45" customHeight="1" x14ac:dyDescent="0.2">
      <c r="A271" s="747" t="s">
        <v>588</v>
      </c>
      <c r="B271" s="748" t="s">
        <v>2320</v>
      </c>
      <c r="C271" s="748" t="s">
        <v>2322</v>
      </c>
      <c r="D271" s="748" t="s">
        <v>963</v>
      </c>
      <c r="E271" s="748" t="s">
        <v>2323</v>
      </c>
      <c r="F271" s="752"/>
      <c r="G271" s="752"/>
      <c r="H271" s="766">
        <v>0</v>
      </c>
      <c r="I271" s="752">
        <v>6</v>
      </c>
      <c r="J271" s="752">
        <v>189.9</v>
      </c>
      <c r="K271" s="766">
        <v>1</v>
      </c>
      <c r="L271" s="752">
        <v>6</v>
      </c>
      <c r="M271" s="753">
        <v>189.9</v>
      </c>
    </row>
    <row r="272" spans="1:13" ht="14.45" customHeight="1" x14ac:dyDescent="0.2">
      <c r="A272" s="747" t="s">
        <v>588</v>
      </c>
      <c r="B272" s="748" t="s">
        <v>2320</v>
      </c>
      <c r="C272" s="748" t="s">
        <v>2324</v>
      </c>
      <c r="D272" s="748" t="s">
        <v>963</v>
      </c>
      <c r="E272" s="748" t="s">
        <v>2325</v>
      </c>
      <c r="F272" s="752"/>
      <c r="G272" s="752"/>
      <c r="H272" s="766">
        <v>0</v>
      </c>
      <c r="I272" s="752">
        <v>21</v>
      </c>
      <c r="J272" s="752">
        <v>1231.4899999999998</v>
      </c>
      <c r="K272" s="766">
        <v>1</v>
      </c>
      <c r="L272" s="752">
        <v>21</v>
      </c>
      <c r="M272" s="753">
        <v>1231.4899999999998</v>
      </c>
    </row>
    <row r="273" spans="1:13" ht="14.45" customHeight="1" x14ac:dyDescent="0.2">
      <c r="A273" s="747" t="s">
        <v>588</v>
      </c>
      <c r="B273" s="748" t="s">
        <v>2320</v>
      </c>
      <c r="C273" s="748" t="s">
        <v>2326</v>
      </c>
      <c r="D273" s="748" t="s">
        <v>960</v>
      </c>
      <c r="E273" s="748" t="s">
        <v>2327</v>
      </c>
      <c r="F273" s="752"/>
      <c r="G273" s="752"/>
      <c r="H273" s="766">
        <v>0</v>
      </c>
      <c r="I273" s="752">
        <v>2</v>
      </c>
      <c r="J273" s="752">
        <v>323.56</v>
      </c>
      <c r="K273" s="766">
        <v>1</v>
      </c>
      <c r="L273" s="752">
        <v>2</v>
      </c>
      <c r="M273" s="753">
        <v>323.56</v>
      </c>
    </row>
    <row r="274" spans="1:13" ht="14.45" customHeight="1" x14ac:dyDescent="0.2">
      <c r="A274" s="747" t="s">
        <v>588</v>
      </c>
      <c r="B274" s="748" t="s">
        <v>2320</v>
      </c>
      <c r="C274" s="748" t="s">
        <v>2792</v>
      </c>
      <c r="D274" s="748" t="s">
        <v>962</v>
      </c>
      <c r="E274" s="748" t="s">
        <v>2793</v>
      </c>
      <c r="F274" s="752"/>
      <c r="G274" s="752"/>
      <c r="H274" s="766">
        <v>0</v>
      </c>
      <c r="I274" s="752">
        <v>1</v>
      </c>
      <c r="J274" s="752">
        <v>354.99</v>
      </c>
      <c r="K274" s="766">
        <v>1</v>
      </c>
      <c r="L274" s="752">
        <v>1</v>
      </c>
      <c r="M274" s="753">
        <v>354.99</v>
      </c>
    </row>
    <row r="275" spans="1:13" ht="14.45" customHeight="1" x14ac:dyDescent="0.2">
      <c r="A275" s="747" t="s">
        <v>588</v>
      </c>
      <c r="B275" s="748" t="s">
        <v>2330</v>
      </c>
      <c r="C275" s="748" t="s">
        <v>2331</v>
      </c>
      <c r="D275" s="748" t="s">
        <v>1005</v>
      </c>
      <c r="E275" s="748" t="s">
        <v>2332</v>
      </c>
      <c r="F275" s="752"/>
      <c r="G275" s="752"/>
      <c r="H275" s="766">
        <v>0</v>
      </c>
      <c r="I275" s="752">
        <v>3</v>
      </c>
      <c r="J275" s="752">
        <v>131.39999999999998</v>
      </c>
      <c r="K275" s="766">
        <v>1</v>
      </c>
      <c r="L275" s="752">
        <v>3</v>
      </c>
      <c r="M275" s="753">
        <v>131.39999999999998</v>
      </c>
    </row>
    <row r="276" spans="1:13" ht="14.45" customHeight="1" x14ac:dyDescent="0.2">
      <c r="A276" s="747" t="s">
        <v>588</v>
      </c>
      <c r="B276" s="748" t="s">
        <v>2330</v>
      </c>
      <c r="C276" s="748" t="s">
        <v>2333</v>
      </c>
      <c r="D276" s="748" t="s">
        <v>1005</v>
      </c>
      <c r="E276" s="748" t="s">
        <v>2334</v>
      </c>
      <c r="F276" s="752"/>
      <c r="G276" s="752"/>
      <c r="H276" s="766">
        <v>0</v>
      </c>
      <c r="I276" s="752">
        <v>16</v>
      </c>
      <c r="J276" s="752">
        <v>644.97</v>
      </c>
      <c r="K276" s="766">
        <v>1</v>
      </c>
      <c r="L276" s="752">
        <v>16</v>
      </c>
      <c r="M276" s="753">
        <v>644.97</v>
      </c>
    </row>
    <row r="277" spans="1:13" ht="14.45" customHeight="1" x14ac:dyDescent="0.2">
      <c r="A277" s="747" t="s">
        <v>588</v>
      </c>
      <c r="B277" s="748" t="s">
        <v>2335</v>
      </c>
      <c r="C277" s="748" t="s">
        <v>2336</v>
      </c>
      <c r="D277" s="748" t="s">
        <v>1544</v>
      </c>
      <c r="E277" s="748" t="s">
        <v>2337</v>
      </c>
      <c r="F277" s="752"/>
      <c r="G277" s="752"/>
      <c r="H277" s="766">
        <v>0</v>
      </c>
      <c r="I277" s="752">
        <v>2</v>
      </c>
      <c r="J277" s="752">
        <v>143.59999999999997</v>
      </c>
      <c r="K277" s="766">
        <v>1</v>
      </c>
      <c r="L277" s="752">
        <v>2</v>
      </c>
      <c r="M277" s="753">
        <v>143.59999999999997</v>
      </c>
    </row>
    <row r="278" spans="1:13" ht="14.45" customHeight="1" x14ac:dyDescent="0.2">
      <c r="A278" s="747" t="s">
        <v>588</v>
      </c>
      <c r="B278" s="748" t="s">
        <v>2335</v>
      </c>
      <c r="C278" s="748" t="s">
        <v>2794</v>
      </c>
      <c r="D278" s="748" t="s">
        <v>682</v>
      </c>
      <c r="E278" s="748" t="s">
        <v>683</v>
      </c>
      <c r="F278" s="752">
        <v>1</v>
      </c>
      <c r="G278" s="752">
        <v>204.69000000000005</v>
      </c>
      <c r="H278" s="766">
        <v>1</v>
      </c>
      <c r="I278" s="752"/>
      <c r="J278" s="752"/>
      <c r="K278" s="766">
        <v>0</v>
      </c>
      <c r="L278" s="752">
        <v>1</v>
      </c>
      <c r="M278" s="753">
        <v>204.69000000000005</v>
      </c>
    </row>
    <row r="279" spans="1:13" ht="14.45" customHeight="1" x14ac:dyDescent="0.2">
      <c r="A279" s="747" t="s">
        <v>588</v>
      </c>
      <c r="B279" s="748" t="s">
        <v>2335</v>
      </c>
      <c r="C279" s="748" t="s">
        <v>2795</v>
      </c>
      <c r="D279" s="748" t="s">
        <v>685</v>
      </c>
      <c r="E279" s="748" t="s">
        <v>1800</v>
      </c>
      <c r="F279" s="752">
        <v>1</v>
      </c>
      <c r="G279" s="752">
        <v>291.39999999999998</v>
      </c>
      <c r="H279" s="766">
        <v>1</v>
      </c>
      <c r="I279" s="752"/>
      <c r="J279" s="752"/>
      <c r="K279" s="766">
        <v>0</v>
      </c>
      <c r="L279" s="752">
        <v>1</v>
      </c>
      <c r="M279" s="753">
        <v>291.39999999999998</v>
      </c>
    </row>
    <row r="280" spans="1:13" ht="14.45" customHeight="1" x14ac:dyDescent="0.2">
      <c r="A280" s="747" t="s">
        <v>588</v>
      </c>
      <c r="B280" s="748" t="s">
        <v>2335</v>
      </c>
      <c r="C280" s="748" t="s">
        <v>2341</v>
      </c>
      <c r="D280" s="748" t="s">
        <v>685</v>
      </c>
      <c r="E280" s="748" t="s">
        <v>686</v>
      </c>
      <c r="F280" s="752">
        <v>10</v>
      </c>
      <c r="G280" s="752">
        <v>2072.7199999999998</v>
      </c>
      <c r="H280" s="766">
        <v>1</v>
      </c>
      <c r="I280" s="752"/>
      <c r="J280" s="752"/>
      <c r="K280" s="766">
        <v>0</v>
      </c>
      <c r="L280" s="752">
        <v>10</v>
      </c>
      <c r="M280" s="753">
        <v>2072.7199999999998</v>
      </c>
    </row>
    <row r="281" spans="1:13" ht="14.45" customHeight="1" x14ac:dyDescent="0.2">
      <c r="A281" s="747" t="s">
        <v>588</v>
      </c>
      <c r="B281" s="748" t="s">
        <v>2335</v>
      </c>
      <c r="C281" s="748" t="s">
        <v>2343</v>
      </c>
      <c r="D281" s="748" t="s">
        <v>685</v>
      </c>
      <c r="E281" s="748" t="s">
        <v>689</v>
      </c>
      <c r="F281" s="752"/>
      <c r="G281" s="752"/>
      <c r="H281" s="766">
        <v>0</v>
      </c>
      <c r="I281" s="752">
        <v>1</v>
      </c>
      <c r="J281" s="752">
        <v>93.780000000000015</v>
      </c>
      <c r="K281" s="766">
        <v>1</v>
      </c>
      <c r="L281" s="752">
        <v>1</v>
      </c>
      <c r="M281" s="753">
        <v>93.780000000000015</v>
      </c>
    </row>
    <row r="282" spans="1:13" ht="14.45" customHeight="1" x14ac:dyDescent="0.2">
      <c r="A282" s="747" t="s">
        <v>588</v>
      </c>
      <c r="B282" s="748" t="s">
        <v>2335</v>
      </c>
      <c r="C282" s="748" t="s">
        <v>2344</v>
      </c>
      <c r="D282" s="748" t="s">
        <v>685</v>
      </c>
      <c r="E282" s="748" t="s">
        <v>687</v>
      </c>
      <c r="F282" s="752"/>
      <c r="G282" s="752"/>
      <c r="H282" s="766">
        <v>0</v>
      </c>
      <c r="I282" s="752">
        <v>2</v>
      </c>
      <c r="J282" s="752">
        <v>504.08</v>
      </c>
      <c r="K282" s="766">
        <v>1</v>
      </c>
      <c r="L282" s="752">
        <v>2</v>
      </c>
      <c r="M282" s="753">
        <v>504.08</v>
      </c>
    </row>
    <row r="283" spans="1:13" ht="14.45" customHeight="1" x14ac:dyDescent="0.2">
      <c r="A283" s="747" t="s">
        <v>588</v>
      </c>
      <c r="B283" s="748" t="s">
        <v>2351</v>
      </c>
      <c r="C283" s="748" t="s">
        <v>2796</v>
      </c>
      <c r="D283" s="748" t="s">
        <v>2353</v>
      </c>
      <c r="E283" s="748" t="s">
        <v>2797</v>
      </c>
      <c r="F283" s="752"/>
      <c r="G283" s="752"/>
      <c r="H283" s="766">
        <v>0</v>
      </c>
      <c r="I283" s="752">
        <v>6</v>
      </c>
      <c r="J283" s="752">
        <v>592.3599999999999</v>
      </c>
      <c r="K283" s="766">
        <v>1</v>
      </c>
      <c r="L283" s="752">
        <v>6</v>
      </c>
      <c r="M283" s="753">
        <v>592.3599999999999</v>
      </c>
    </row>
    <row r="284" spans="1:13" ht="14.45" customHeight="1" x14ac:dyDescent="0.2">
      <c r="A284" s="747" t="s">
        <v>588</v>
      </c>
      <c r="B284" s="748" t="s">
        <v>2355</v>
      </c>
      <c r="C284" s="748" t="s">
        <v>2356</v>
      </c>
      <c r="D284" s="748" t="s">
        <v>702</v>
      </c>
      <c r="E284" s="748" t="s">
        <v>707</v>
      </c>
      <c r="F284" s="752">
        <v>14</v>
      </c>
      <c r="G284" s="752">
        <v>370.58000000000004</v>
      </c>
      <c r="H284" s="766">
        <v>1</v>
      </c>
      <c r="I284" s="752"/>
      <c r="J284" s="752"/>
      <c r="K284" s="766">
        <v>0</v>
      </c>
      <c r="L284" s="752">
        <v>14</v>
      </c>
      <c r="M284" s="753">
        <v>370.58000000000004</v>
      </c>
    </row>
    <row r="285" spans="1:13" ht="14.45" customHeight="1" x14ac:dyDescent="0.2">
      <c r="A285" s="747" t="s">
        <v>588</v>
      </c>
      <c r="B285" s="748" t="s">
        <v>2355</v>
      </c>
      <c r="C285" s="748" t="s">
        <v>2357</v>
      </c>
      <c r="D285" s="748" t="s">
        <v>702</v>
      </c>
      <c r="E285" s="748" t="s">
        <v>710</v>
      </c>
      <c r="F285" s="752">
        <v>10</v>
      </c>
      <c r="G285" s="752">
        <v>261.5</v>
      </c>
      <c r="H285" s="766">
        <v>1</v>
      </c>
      <c r="I285" s="752"/>
      <c r="J285" s="752"/>
      <c r="K285" s="766">
        <v>0</v>
      </c>
      <c r="L285" s="752">
        <v>10</v>
      </c>
      <c r="M285" s="753">
        <v>261.5</v>
      </c>
    </row>
    <row r="286" spans="1:13" ht="14.45" customHeight="1" x14ac:dyDescent="0.2">
      <c r="A286" s="747" t="s">
        <v>588</v>
      </c>
      <c r="B286" s="748" t="s">
        <v>2355</v>
      </c>
      <c r="C286" s="748" t="s">
        <v>2798</v>
      </c>
      <c r="D286" s="748" t="s">
        <v>702</v>
      </c>
      <c r="E286" s="748" t="s">
        <v>2362</v>
      </c>
      <c r="F286" s="752">
        <v>4</v>
      </c>
      <c r="G286" s="752">
        <v>346.82</v>
      </c>
      <c r="H286" s="766">
        <v>1</v>
      </c>
      <c r="I286" s="752"/>
      <c r="J286" s="752"/>
      <c r="K286" s="766">
        <v>0</v>
      </c>
      <c r="L286" s="752">
        <v>4</v>
      </c>
      <c r="M286" s="753">
        <v>346.82</v>
      </c>
    </row>
    <row r="287" spans="1:13" ht="14.45" customHeight="1" x14ac:dyDescent="0.2">
      <c r="A287" s="747" t="s">
        <v>588</v>
      </c>
      <c r="B287" s="748" t="s">
        <v>2355</v>
      </c>
      <c r="C287" s="748" t="s">
        <v>2358</v>
      </c>
      <c r="D287" s="748" t="s">
        <v>702</v>
      </c>
      <c r="E287" s="748" t="s">
        <v>703</v>
      </c>
      <c r="F287" s="752"/>
      <c r="G287" s="752"/>
      <c r="H287" s="766">
        <v>0</v>
      </c>
      <c r="I287" s="752">
        <v>2</v>
      </c>
      <c r="J287" s="752">
        <v>104.56</v>
      </c>
      <c r="K287" s="766">
        <v>1</v>
      </c>
      <c r="L287" s="752">
        <v>2</v>
      </c>
      <c r="M287" s="753">
        <v>104.56</v>
      </c>
    </row>
    <row r="288" spans="1:13" ht="14.45" customHeight="1" x14ac:dyDescent="0.2">
      <c r="A288" s="747" t="s">
        <v>588</v>
      </c>
      <c r="B288" s="748" t="s">
        <v>2355</v>
      </c>
      <c r="C288" s="748" t="s">
        <v>2359</v>
      </c>
      <c r="D288" s="748" t="s">
        <v>702</v>
      </c>
      <c r="E288" s="748" t="s">
        <v>705</v>
      </c>
      <c r="F288" s="752">
        <v>5</v>
      </c>
      <c r="G288" s="752">
        <v>868.43</v>
      </c>
      <c r="H288" s="766">
        <v>1</v>
      </c>
      <c r="I288" s="752"/>
      <c r="J288" s="752"/>
      <c r="K288" s="766">
        <v>0</v>
      </c>
      <c r="L288" s="752">
        <v>5</v>
      </c>
      <c r="M288" s="753">
        <v>868.43</v>
      </c>
    </row>
    <row r="289" spans="1:13" ht="14.45" customHeight="1" x14ac:dyDescent="0.2">
      <c r="A289" s="747" t="s">
        <v>588</v>
      </c>
      <c r="B289" s="748" t="s">
        <v>2355</v>
      </c>
      <c r="C289" s="748" t="s">
        <v>2360</v>
      </c>
      <c r="D289" s="748" t="s">
        <v>702</v>
      </c>
      <c r="E289" s="748" t="s">
        <v>707</v>
      </c>
      <c r="F289" s="752"/>
      <c r="G289" s="752"/>
      <c r="H289" s="766">
        <v>0</v>
      </c>
      <c r="I289" s="752">
        <v>12</v>
      </c>
      <c r="J289" s="752">
        <v>317.62999999999994</v>
      </c>
      <c r="K289" s="766">
        <v>1</v>
      </c>
      <c r="L289" s="752">
        <v>12</v>
      </c>
      <c r="M289" s="753">
        <v>317.62999999999994</v>
      </c>
    </row>
    <row r="290" spans="1:13" ht="14.45" customHeight="1" x14ac:dyDescent="0.2">
      <c r="A290" s="747" t="s">
        <v>588</v>
      </c>
      <c r="B290" s="748" t="s">
        <v>2355</v>
      </c>
      <c r="C290" s="748" t="s">
        <v>2361</v>
      </c>
      <c r="D290" s="748" t="s">
        <v>702</v>
      </c>
      <c r="E290" s="748" t="s">
        <v>2362</v>
      </c>
      <c r="F290" s="752"/>
      <c r="G290" s="752"/>
      <c r="H290" s="766">
        <v>0</v>
      </c>
      <c r="I290" s="752">
        <v>3</v>
      </c>
      <c r="J290" s="752">
        <v>261.05999999999995</v>
      </c>
      <c r="K290" s="766">
        <v>1</v>
      </c>
      <c r="L290" s="752">
        <v>3</v>
      </c>
      <c r="M290" s="753">
        <v>261.05999999999995</v>
      </c>
    </row>
    <row r="291" spans="1:13" ht="14.45" customHeight="1" x14ac:dyDescent="0.2">
      <c r="A291" s="747" t="s">
        <v>588</v>
      </c>
      <c r="B291" s="748" t="s">
        <v>2363</v>
      </c>
      <c r="C291" s="748" t="s">
        <v>2364</v>
      </c>
      <c r="D291" s="748" t="s">
        <v>2365</v>
      </c>
      <c r="E291" s="748" t="s">
        <v>2366</v>
      </c>
      <c r="F291" s="752"/>
      <c r="G291" s="752"/>
      <c r="H291" s="766">
        <v>0</v>
      </c>
      <c r="I291" s="752">
        <v>2</v>
      </c>
      <c r="J291" s="752">
        <v>42.42</v>
      </c>
      <c r="K291" s="766">
        <v>1</v>
      </c>
      <c r="L291" s="752">
        <v>2</v>
      </c>
      <c r="M291" s="753">
        <v>42.42</v>
      </c>
    </row>
    <row r="292" spans="1:13" ht="14.45" customHeight="1" x14ac:dyDescent="0.2">
      <c r="A292" s="747" t="s">
        <v>588</v>
      </c>
      <c r="B292" s="748" t="s">
        <v>2363</v>
      </c>
      <c r="C292" s="748" t="s">
        <v>2367</v>
      </c>
      <c r="D292" s="748" t="s">
        <v>2365</v>
      </c>
      <c r="E292" s="748" t="s">
        <v>2368</v>
      </c>
      <c r="F292" s="752"/>
      <c r="G292" s="752"/>
      <c r="H292" s="766">
        <v>0</v>
      </c>
      <c r="I292" s="752">
        <v>1</v>
      </c>
      <c r="J292" s="752">
        <v>54.189999999999984</v>
      </c>
      <c r="K292" s="766">
        <v>1</v>
      </c>
      <c r="L292" s="752">
        <v>1</v>
      </c>
      <c r="M292" s="753">
        <v>54.189999999999984</v>
      </c>
    </row>
    <row r="293" spans="1:13" ht="14.45" customHeight="1" x14ac:dyDescent="0.2">
      <c r="A293" s="747" t="s">
        <v>588</v>
      </c>
      <c r="B293" s="748" t="s">
        <v>2363</v>
      </c>
      <c r="C293" s="748" t="s">
        <v>2369</v>
      </c>
      <c r="D293" s="748" t="s">
        <v>2365</v>
      </c>
      <c r="E293" s="748" t="s">
        <v>2370</v>
      </c>
      <c r="F293" s="752"/>
      <c r="G293" s="752"/>
      <c r="H293" s="766">
        <v>0</v>
      </c>
      <c r="I293" s="752">
        <v>8</v>
      </c>
      <c r="J293" s="752">
        <v>69.36</v>
      </c>
      <c r="K293" s="766">
        <v>1</v>
      </c>
      <c r="L293" s="752">
        <v>8</v>
      </c>
      <c r="M293" s="753">
        <v>69.36</v>
      </c>
    </row>
    <row r="294" spans="1:13" ht="14.45" customHeight="1" x14ac:dyDescent="0.2">
      <c r="A294" s="747" t="s">
        <v>588</v>
      </c>
      <c r="B294" s="748" t="s">
        <v>2373</v>
      </c>
      <c r="C294" s="748" t="s">
        <v>2374</v>
      </c>
      <c r="D294" s="748" t="s">
        <v>2375</v>
      </c>
      <c r="E294" s="748" t="s">
        <v>2376</v>
      </c>
      <c r="F294" s="752"/>
      <c r="G294" s="752"/>
      <c r="H294" s="766">
        <v>0</v>
      </c>
      <c r="I294" s="752">
        <v>2</v>
      </c>
      <c r="J294" s="752">
        <v>64.640000000000015</v>
      </c>
      <c r="K294" s="766">
        <v>1</v>
      </c>
      <c r="L294" s="752">
        <v>2</v>
      </c>
      <c r="M294" s="753">
        <v>64.640000000000015</v>
      </c>
    </row>
    <row r="295" spans="1:13" ht="14.45" customHeight="1" x14ac:dyDescent="0.2">
      <c r="A295" s="747" t="s">
        <v>588</v>
      </c>
      <c r="B295" s="748" t="s">
        <v>2377</v>
      </c>
      <c r="C295" s="748" t="s">
        <v>2378</v>
      </c>
      <c r="D295" s="748" t="s">
        <v>2379</v>
      </c>
      <c r="E295" s="748" t="s">
        <v>1129</v>
      </c>
      <c r="F295" s="752"/>
      <c r="G295" s="752"/>
      <c r="H295" s="766">
        <v>0</v>
      </c>
      <c r="I295" s="752">
        <v>6</v>
      </c>
      <c r="J295" s="752">
        <v>198.10000000000002</v>
      </c>
      <c r="K295" s="766">
        <v>1</v>
      </c>
      <c r="L295" s="752">
        <v>6</v>
      </c>
      <c r="M295" s="753">
        <v>198.10000000000002</v>
      </c>
    </row>
    <row r="296" spans="1:13" ht="14.45" customHeight="1" x14ac:dyDescent="0.2">
      <c r="A296" s="747" t="s">
        <v>588</v>
      </c>
      <c r="B296" s="748" t="s">
        <v>2377</v>
      </c>
      <c r="C296" s="748" t="s">
        <v>2799</v>
      </c>
      <c r="D296" s="748" t="s">
        <v>2379</v>
      </c>
      <c r="E296" s="748" t="s">
        <v>2800</v>
      </c>
      <c r="F296" s="752"/>
      <c r="G296" s="752"/>
      <c r="H296" s="766">
        <v>0</v>
      </c>
      <c r="I296" s="752">
        <v>1</v>
      </c>
      <c r="J296" s="752">
        <v>50.79</v>
      </c>
      <c r="K296" s="766">
        <v>1</v>
      </c>
      <c r="L296" s="752">
        <v>1</v>
      </c>
      <c r="M296" s="753">
        <v>50.79</v>
      </c>
    </row>
    <row r="297" spans="1:13" ht="14.45" customHeight="1" x14ac:dyDescent="0.2">
      <c r="A297" s="747" t="s">
        <v>588</v>
      </c>
      <c r="B297" s="748" t="s">
        <v>2801</v>
      </c>
      <c r="C297" s="748" t="s">
        <v>2802</v>
      </c>
      <c r="D297" s="748" t="s">
        <v>1914</v>
      </c>
      <c r="E297" s="748" t="s">
        <v>2803</v>
      </c>
      <c r="F297" s="752"/>
      <c r="G297" s="752"/>
      <c r="H297" s="766">
        <v>0</v>
      </c>
      <c r="I297" s="752">
        <v>1</v>
      </c>
      <c r="J297" s="752">
        <v>201.17000000000004</v>
      </c>
      <c r="K297" s="766">
        <v>1</v>
      </c>
      <c r="L297" s="752">
        <v>1</v>
      </c>
      <c r="M297" s="753">
        <v>201.17000000000004</v>
      </c>
    </row>
    <row r="298" spans="1:13" ht="14.45" customHeight="1" x14ac:dyDescent="0.2">
      <c r="A298" s="747" t="s">
        <v>588</v>
      </c>
      <c r="B298" s="748" t="s">
        <v>2801</v>
      </c>
      <c r="C298" s="748" t="s">
        <v>2804</v>
      </c>
      <c r="D298" s="748" t="s">
        <v>1914</v>
      </c>
      <c r="E298" s="748" t="s">
        <v>1915</v>
      </c>
      <c r="F298" s="752">
        <v>1</v>
      </c>
      <c r="G298" s="752">
        <v>646.93000000000006</v>
      </c>
      <c r="H298" s="766">
        <v>1</v>
      </c>
      <c r="I298" s="752"/>
      <c r="J298" s="752"/>
      <c r="K298" s="766">
        <v>0</v>
      </c>
      <c r="L298" s="752">
        <v>1</v>
      </c>
      <c r="M298" s="753">
        <v>646.93000000000006</v>
      </c>
    </row>
    <row r="299" spans="1:13" ht="14.45" customHeight="1" x14ac:dyDescent="0.2">
      <c r="A299" s="747" t="s">
        <v>588</v>
      </c>
      <c r="B299" s="748" t="s">
        <v>2380</v>
      </c>
      <c r="C299" s="748" t="s">
        <v>2381</v>
      </c>
      <c r="D299" s="748" t="s">
        <v>1343</v>
      </c>
      <c r="E299" s="748" t="s">
        <v>710</v>
      </c>
      <c r="F299" s="752"/>
      <c r="G299" s="752"/>
      <c r="H299" s="766">
        <v>0</v>
      </c>
      <c r="I299" s="752">
        <v>1</v>
      </c>
      <c r="J299" s="752">
        <v>86.079999999999984</v>
      </c>
      <c r="K299" s="766">
        <v>1</v>
      </c>
      <c r="L299" s="752">
        <v>1</v>
      </c>
      <c r="M299" s="753">
        <v>86.079999999999984</v>
      </c>
    </row>
    <row r="300" spans="1:13" ht="14.45" customHeight="1" x14ac:dyDescent="0.2">
      <c r="A300" s="747" t="s">
        <v>588</v>
      </c>
      <c r="B300" s="748" t="s">
        <v>2380</v>
      </c>
      <c r="C300" s="748" t="s">
        <v>2382</v>
      </c>
      <c r="D300" s="748" t="s">
        <v>1343</v>
      </c>
      <c r="E300" s="748" t="s">
        <v>2383</v>
      </c>
      <c r="F300" s="752"/>
      <c r="G300" s="752"/>
      <c r="H300" s="766">
        <v>0</v>
      </c>
      <c r="I300" s="752">
        <v>6</v>
      </c>
      <c r="J300" s="752">
        <v>1316.6999999999998</v>
      </c>
      <c r="K300" s="766">
        <v>1</v>
      </c>
      <c r="L300" s="752">
        <v>6</v>
      </c>
      <c r="M300" s="753">
        <v>1316.6999999999998</v>
      </c>
    </row>
    <row r="301" spans="1:13" ht="14.45" customHeight="1" x14ac:dyDescent="0.2">
      <c r="A301" s="747" t="s">
        <v>588</v>
      </c>
      <c r="B301" s="748" t="s">
        <v>2380</v>
      </c>
      <c r="C301" s="748" t="s">
        <v>2805</v>
      </c>
      <c r="D301" s="748" t="s">
        <v>1997</v>
      </c>
      <c r="E301" s="748" t="s">
        <v>2319</v>
      </c>
      <c r="F301" s="752">
        <v>1</v>
      </c>
      <c r="G301" s="752">
        <v>90.460000000000008</v>
      </c>
      <c r="H301" s="766">
        <v>1</v>
      </c>
      <c r="I301" s="752"/>
      <c r="J301" s="752"/>
      <c r="K301" s="766">
        <v>0</v>
      </c>
      <c r="L301" s="752">
        <v>1</v>
      </c>
      <c r="M301" s="753">
        <v>90.460000000000008</v>
      </c>
    </row>
    <row r="302" spans="1:13" ht="14.45" customHeight="1" x14ac:dyDescent="0.2">
      <c r="A302" s="747" t="s">
        <v>588</v>
      </c>
      <c r="B302" s="748" t="s">
        <v>2385</v>
      </c>
      <c r="C302" s="748" t="s">
        <v>2388</v>
      </c>
      <c r="D302" s="748" t="s">
        <v>2387</v>
      </c>
      <c r="E302" s="748" t="s">
        <v>2389</v>
      </c>
      <c r="F302" s="752"/>
      <c r="G302" s="752"/>
      <c r="H302" s="766">
        <v>0</v>
      </c>
      <c r="I302" s="752">
        <v>23</v>
      </c>
      <c r="J302" s="752">
        <v>339.63</v>
      </c>
      <c r="K302" s="766">
        <v>1</v>
      </c>
      <c r="L302" s="752">
        <v>23</v>
      </c>
      <c r="M302" s="753">
        <v>339.63</v>
      </c>
    </row>
    <row r="303" spans="1:13" ht="14.45" customHeight="1" x14ac:dyDescent="0.2">
      <c r="A303" s="747" t="s">
        <v>588</v>
      </c>
      <c r="B303" s="748" t="s">
        <v>2385</v>
      </c>
      <c r="C303" s="748" t="s">
        <v>2390</v>
      </c>
      <c r="D303" s="748" t="s">
        <v>2387</v>
      </c>
      <c r="E303" s="748" t="s">
        <v>2391</v>
      </c>
      <c r="F303" s="752"/>
      <c r="G303" s="752"/>
      <c r="H303" s="766">
        <v>0</v>
      </c>
      <c r="I303" s="752">
        <v>14</v>
      </c>
      <c r="J303" s="752">
        <v>165.64999999999998</v>
      </c>
      <c r="K303" s="766">
        <v>1</v>
      </c>
      <c r="L303" s="752">
        <v>14</v>
      </c>
      <c r="M303" s="753">
        <v>165.64999999999998</v>
      </c>
    </row>
    <row r="304" spans="1:13" ht="14.45" customHeight="1" x14ac:dyDescent="0.2">
      <c r="A304" s="747" t="s">
        <v>588</v>
      </c>
      <c r="B304" s="748" t="s">
        <v>2385</v>
      </c>
      <c r="C304" s="748" t="s">
        <v>2392</v>
      </c>
      <c r="D304" s="748" t="s">
        <v>2387</v>
      </c>
      <c r="E304" s="748" t="s">
        <v>2370</v>
      </c>
      <c r="F304" s="752"/>
      <c r="G304" s="752"/>
      <c r="H304" s="766">
        <v>0</v>
      </c>
      <c r="I304" s="752">
        <v>3</v>
      </c>
      <c r="J304" s="752">
        <v>90.539999999999978</v>
      </c>
      <c r="K304" s="766">
        <v>1</v>
      </c>
      <c r="L304" s="752">
        <v>3</v>
      </c>
      <c r="M304" s="753">
        <v>90.539999999999978</v>
      </c>
    </row>
    <row r="305" spans="1:13" ht="14.45" customHeight="1" x14ac:dyDescent="0.2">
      <c r="A305" s="747" t="s">
        <v>588</v>
      </c>
      <c r="B305" s="748" t="s">
        <v>2385</v>
      </c>
      <c r="C305" s="748" t="s">
        <v>2393</v>
      </c>
      <c r="D305" s="748" t="s">
        <v>2387</v>
      </c>
      <c r="E305" s="748" t="s">
        <v>2394</v>
      </c>
      <c r="F305" s="752"/>
      <c r="G305" s="752"/>
      <c r="H305" s="766">
        <v>0</v>
      </c>
      <c r="I305" s="752">
        <v>3</v>
      </c>
      <c r="J305" s="752">
        <v>301.47000000000003</v>
      </c>
      <c r="K305" s="766">
        <v>1</v>
      </c>
      <c r="L305" s="752">
        <v>3</v>
      </c>
      <c r="M305" s="753">
        <v>301.47000000000003</v>
      </c>
    </row>
    <row r="306" spans="1:13" ht="14.45" customHeight="1" x14ac:dyDescent="0.2">
      <c r="A306" s="747" t="s">
        <v>588</v>
      </c>
      <c r="B306" s="748" t="s">
        <v>2401</v>
      </c>
      <c r="C306" s="748" t="s">
        <v>2402</v>
      </c>
      <c r="D306" s="748" t="s">
        <v>2403</v>
      </c>
      <c r="E306" s="748" t="s">
        <v>2404</v>
      </c>
      <c r="F306" s="752"/>
      <c r="G306" s="752"/>
      <c r="H306" s="766">
        <v>0</v>
      </c>
      <c r="I306" s="752">
        <v>2</v>
      </c>
      <c r="J306" s="752">
        <v>317.95999999999998</v>
      </c>
      <c r="K306" s="766">
        <v>1</v>
      </c>
      <c r="L306" s="752">
        <v>2</v>
      </c>
      <c r="M306" s="753">
        <v>317.95999999999998</v>
      </c>
    </row>
    <row r="307" spans="1:13" ht="14.45" customHeight="1" x14ac:dyDescent="0.2">
      <c r="A307" s="747" t="s">
        <v>588</v>
      </c>
      <c r="B307" s="748" t="s">
        <v>2401</v>
      </c>
      <c r="C307" s="748" t="s">
        <v>2806</v>
      </c>
      <c r="D307" s="748" t="s">
        <v>2403</v>
      </c>
      <c r="E307" s="748" t="s">
        <v>2807</v>
      </c>
      <c r="F307" s="752"/>
      <c r="G307" s="752"/>
      <c r="H307" s="766">
        <v>0</v>
      </c>
      <c r="I307" s="752">
        <v>1</v>
      </c>
      <c r="J307" s="752">
        <v>387.13</v>
      </c>
      <c r="K307" s="766">
        <v>1</v>
      </c>
      <c r="L307" s="752">
        <v>1</v>
      </c>
      <c r="M307" s="753">
        <v>387.13</v>
      </c>
    </row>
    <row r="308" spans="1:13" ht="14.45" customHeight="1" x14ac:dyDescent="0.2">
      <c r="A308" s="747" t="s">
        <v>588</v>
      </c>
      <c r="B308" s="748" t="s">
        <v>2401</v>
      </c>
      <c r="C308" s="748" t="s">
        <v>2808</v>
      </c>
      <c r="D308" s="748" t="s">
        <v>2403</v>
      </c>
      <c r="E308" s="748" t="s">
        <v>2809</v>
      </c>
      <c r="F308" s="752"/>
      <c r="G308" s="752"/>
      <c r="H308" s="766">
        <v>0</v>
      </c>
      <c r="I308" s="752">
        <v>1</v>
      </c>
      <c r="J308" s="752">
        <v>580.39</v>
      </c>
      <c r="K308" s="766">
        <v>1</v>
      </c>
      <c r="L308" s="752">
        <v>1</v>
      </c>
      <c r="M308" s="753">
        <v>580.39</v>
      </c>
    </row>
    <row r="309" spans="1:13" ht="14.45" customHeight="1" x14ac:dyDescent="0.2">
      <c r="A309" s="747" t="s">
        <v>588</v>
      </c>
      <c r="B309" s="748" t="s">
        <v>2401</v>
      </c>
      <c r="C309" s="748" t="s">
        <v>2810</v>
      </c>
      <c r="D309" s="748" t="s">
        <v>2403</v>
      </c>
      <c r="E309" s="748" t="s">
        <v>2811</v>
      </c>
      <c r="F309" s="752"/>
      <c r="G309" s="752"/>
      <c r="H309" s="766">
        <v>0</v>
      </c>
      <c r="I309" s="752">
        <v>2</v>
      </c>
      <c r="J309" s="752">
        <v>426.47999999999996</v>
      </c>
      <c r="K309" s="766">
        <v>1</v>
      </c>
      <c r="L309" s="752">
        <v>2</v>
      </c>
      <c r="M309" s="753">
        <v>426.47999999999996</v>
      </c>
    </row>
    <row r="310" spans="1:13" ht="14.45" customHeight="1" x14ac:dyDescent="0.2">
      <c r="A310" s="747" t="s">
        <v>588</v>
      </c>
      <c r="B310" s="748" t="s">
        <v>2401</v>
      </c>
      <c r="C310" s="748" t="s">
        <v>2405</v>
      </c>
      <c r="D310" s="748" t="s">
        <v>2403</v>
      </c>
      <c r="E310" s="748" t="s">
        <v>2406</v>
      </c>
      <c r="F310" s="752"/>
      <c r="G310" s="752"/>
      <c r="H310" s="766">
        <v>0</v>
      </c>
      <c r="I310" s="752">
        <v>1</v>
      </c>
      <c r="J310" s="752">
        <v>254.25</v>
      </c>
      <c r="K310" s="766">
        <v>1</v>
      </c>
      <c r="L310" s="752">
        <v>1</v>
      </c>
      <c r="M310" s="753">
        <v>254.25</v>
      </c>
    </row>
    <row r="311" spans="1:13" ht="14.45" customHeight="1" x14ac:dyDescent="0.2">
      <c r="A311" s="747" t="s">
        <v>588</v>
      </c>
      <c r="B311" s="748" t="s">
        <v>2401</v>
      </c>
      <c r="C311" s="748" t="s">
        <v>2812</v>
      </c>
      <c r="D311" s="748" t="s">
        <v>2813</v>
      </c>
      <c r="E311" s="748" t="s">
        <v>2814</v>
      </c>
      <c r="F311" s="752"/>
      <c r="G311" s="752"/>
      <c r="H311" s="766">
        <v>0</v>
      </c>
      <c r="I311" s="752">
        <v>4</v>
      </c>
      <c r="J311" s="752">
        <v>226.16</v>
      </c>
      <c r="K311" s="766">
        <v>1</v>
      </c>
      <c r="L311" s="752">
        <v>4</v>
      </c>
      <c r="M311" s="753">
        <v>226.16</v>
      </c>
    </row>
    <row r="312" spans="1:13" ht="14.45" customHeight="1" x14ac:dyDescent="0.2">
      <c r="A312" s="747" t="s">
        <v>588</v>
      </c>
      <c r="B312" s="748" t="s">
        <v>2401</v>
      </c>
      <c r="C312" s="748" t="s">
        <v>2815</v>
      </c>
      <c r="D312" s="748" t="s">
        <v>2813</v>
      </c>
      <c r="E312" s="748" t="s">
        <v>2816</v>
      </c>
      <c r="F312" s="752"/>
      <c r="G312" s="752"/>
      <c r="H312" s="766">
        <v>0</v>
      </c>
      <c r="I312" s="752">
        <v>1</v>
      </c>
      <c r="J312" s="752">
        <v>134.12999999999994</v>
      </c>
      <c r="K312" s="766">
        <v>1</v>
      </c>
      <c r="L312" s="752">
        <v>1</v>
      </c>
      <c r="M312" s="753">
        <v>134.12999999999994</v>
      </c>
    </row>
    <row r="313" spans="1:13" ht="14.45" customHeight="1" x14ac:dyDescent="0.2">
      <c r="A313" s="747" t="s">
        <v>588</v>
      </c>
      <c r="B313" s="748" t="s">
        <v>2407</v>
      </c>
      <c r="C313" s="748" t="s">
        <v>2408</v>
      </c>
      <c r="D313" s="748" t="s">
        <v>2409</v>
      </c>
      <c r="E313" s="748" t="s">
        <v>2410</v>
      </c>
      <c r="F313" s="752"/>
      <c r="G313" s="752"/>
      <c r="H313" s="766">
        <v>0</v>
      </c>
      <c r="I313" s="752">
        <v>6</v>
      </c>
      <c r="J313" s="752">
        <v>77.220000000000013</v>
      </c>
      <c r="K313" s="766">
        <v>1</v>
      </c>
      <c r="L313" s="752">
        <v>6</v>
      </c>
      <c r="M313" s="753">
        <v>77.220000000000013</v>
      </c>
    </row>
    <row r="314" spans="1:13" ht="14.45" customHeight="1" x14ac:dyDescent="0.2">
      <c r="A314" s="747" t="s">
        <v>588</v>
      </c>
      <c r="B314" s="748" t="s">
        <v>2415</v>
      </c>
      <c r="C314" s="748" t="s">
        <v>2817</v>
      </c>
      <c r="D314" s="748" t="s">
        <v>2818</v>
      </c>
      <c r="E314" s="748" t="s">
        <v>2819</v>
      </c>
      <c r="F314" s="752">
        <v>1</v>
      </c>
      <c r="G314" s="752">
        <v>193.11</v>
      </c>
      <c r="H314" s="766">
        <v>1</v>
      </c>
      <c r="I314" s="752"/>
      <c r="J314" s="752"/>
      <c r="K314" s="766">
        <v>0</v>
      </c>
      <c r="L314" s="752">
        <v>1</v>
      </c>
      <c r="M314" s="753">
        <v>193.11</v>
      </c>
    </row>
    <row r="315" spans="1:13" ht="14.45" customHeight="1" x14ac:dyDescent="0.2">
      <c r="A315" s="747" t="s">
        <v>588</v>
      </c>
      <c r="B315" s="748" t="s">
        <v>2415</v>
      </c>
      <c r="C315" s="748" t="s">
        <v>2416</v>
      </c>
      <c r="D315" s="748" t="s">
        <v>2417</v>
      </c>
      <c r="E315" s="748" t="s">
        <v>2418</v>
      </c>
      <c r="F315" s="752">
        <v>3</v>
      </c>
      <c r="G315" s="752">
        <v>176.72999999999996</v>
      </c>
      <c r="H315" s="766">
        <v>1</v>
      </c>
      <c r="I315" s="752"/>
      <c r="J315" s="752"/>
      <c r="K315" s="766">
        <v>0</v>
      </c>
      <c r="L315" s="752">
        <v>3</v>
      </c>
      <c r="M315" s="753">
        <v>176.72999999999996</v>
      </c>
    </row>
    <row r="316" spans="1:13" ht="14.45" customHeight="1" x14ac:dyDescent="0.2">
      <c r="A316" s="747" t="s">
        <v>588</v>
      </c>
      <c r="B316" s="748" t="s">
        <v>2422</v>
      </c>
      <c r="C316" s="748" t="s">
        <v>2820</v>
      </c>
      <c r="D316" s="748" t="s">
        <v>2821</v>
      </c>
      <c r="E316" s="748" t="s">
        <v>2822</v>
      </c>
      <c r="F316" s="752"/>
      <c r="G316" s="752"/>
      <c r="H316" s="766">
        <v>0</v>
      </c>
      <c r="I316" s="752">
        <v>1</v>
      </c>
      <c r="J316" s="752">
        <v>257.51</v>
      </c>
      <c r="K316" s="766">
        <v>1</v>
      </c>
      <c r="L316" s="752">
        <v>1</v>
      </c>
      <c r="M316" s="753">
        <v>257.51</v>
      </c>
    </row>
    <row r="317" spans="1:13" ht="14.45" customHeight="1" x14ac:dyDescent="0.2">
      <c r="A317" s="747" t="s">
        <v>588</v>
      </c>
      <c r="B317" s="748" t="s">
        <v>2430</v>
      </c>
      <c r="C317" s="748" t="s">
        <v>2431</v>
      </c>
      <c r="D317" s="748" t="s">
        <v>1411</v>
      </c>
      <c r="E317" s="748" t="s">
        <v>1413</v>
      </c>
      <c r="F317" s="752"/>
      <c r="G317" s="752"/>
      <c r="H317" s="766">
        <v>0</v>
      </c>
      <c r="I317" s="752">
        <v>1</v>
      </c>
      <c r="J317" s="752">
        <v>115.61000000000003</v>
      </c>
      <c r="K317" s="766">
        <v>1</v>
      </c>
      <c r="L317" s="752">
        <v>1</v>
      </c>
      <c r="M317" s="753">
        <v>115.61000000000003</v>
      </c>
    </row>
    <row r="318" spans="1:13" ht="14.45" customHeight="1" x14ac:dyDescent="0.2">
      <c r="A318" s="747" t="s">
        <v>588</v>
      </c>
      <c r="B318" s="748" t="s">
        <v>2436</v>
      </c>
      <c r="C318" s="748" t="s">
        <v>2439</v>
      </c>
      <c r="D318" s="748" t="s">
        <v>2440</v>
      </c>
      <c r="E318" s="748" t="s">
        <v>2441</v>
      </c>
      <c r="F318" s="752"/>
      <c r="G318" s="752"/>
      <c r="H318" s="766">
        <v>0</v>
      </c>
      <c r="I318" s="752">
        <v>5</v>
      </c>
      <c r="J318" s="752">
        <v>173.37</v>
      </c>
      <c r="K318" s="766">
        <v>1</v>
      </c>
      <c r="L318" s="752">
        <v>5</v>
      </c>
      <c r="M318" s="753">
        <v>173.37</v>
      </c>
    </row>
    <row r="319" spans="1:13" ht="14.45" customHeight="1" x14ac:dyDescent="0.2">
      <c r="A319" s="747" t="s">
        <v>588</v>
      </c>
      <c r="B319" s="748" t="s">
        <v>2436</v>
      </c>
      <c r="C319" s="748" t="s">
        <v>2823</v>
      </c>
      <c r="D319" s="748" t="s">
        <v>2440</v>
      </c>
      <c r="E319" s="748" t="s">
        <v>2824</v>
      </c>
      <c r="F319" s="752"/>
      <c r="G319" s="752"/>
      <c r="H319" s="766">
        <v>0</v>
      </c>
      <c r="I319" s="752">
        <v>1</v>
      </c>
      <c r="J319" s="752">
        <v>104.06</v>
      </c>
      <c r="K319" s="766">
        <v>1</v>
      </c>
      <c r="L319" s="752">
        <v>1</v>
      </c>
      <c r="M319" s="753">
        <v>104.06</v>
      </c>
    </row>
    <row r="320" spans="1:13" ht="14.45" customHeight="1" x14ac:dyDescent="0.2">
      <c r="A320" s="747" t="s">
        <v>588</v>
      </c>
      <c r="B320" s="748" t="s">
        <v>2436</v>
      </c>
      <c r="C320" s="748" t="s">
        <v>2442</v>
      </c>
      <c r="D320" s="748" t="s">
        <v>2440</v>
      </c>
      <c r="E320" s="748" t="s">
        <v>2443</v>
      </c>
      <c r="F320" s="752"/>
      <c r="G320" s="752"/>
      <c r="H320" s="766">
        <v>0</v>
      </c>
      <c r="I320" s="752">
        <v>7</v>
      </c>
      <c r="J320" s="752">
        <v>485.43000000000006</v>
      </c>
      <c r="K320" s="766">
        <v>1</v>
      </c>
      <c r="L320" s="752">
        <v>7</v>
      </c>
      <c r="M320" s="753">
        <v>485.43000000000006</v>
      </c>
    </row>
    <row r="321" spans="1:13" ht="14.45" customHeight="1" x14ac:dyDescent="0.2">
      <c r="A321" s="747" t="s">
        <v>588</v>
      </c>
      <c r="B321" s="748" t="s">
        <v>2436</v>
      </c>
      <c r="C321" s="748" t="s">
        <v>2825</v>
      </c>
      <c r="D321" s="748" t="s">
        <v>2440</v>
      </c>
      <c r="E321" s="748" t="s">
        <v>2826</v>
      </c>
      <c r="F321" s="752"/>
      <c r="G321" s="752"/>
      <c r="H321" s="766">
        <v>0</v>
      </c>
      <c r="I321" s="752">
        <v>4</v>
      </c>
      <c r="J321" s="752">
        <v>837.20000000000027</v>
      </c>
      <c r="K321" s="766">
        <v>1</v>
      </c>
      <c r="L321" s="752">
        <v>4</v>
      </c>
      <c r="M321" s="753">
        <v>837.20000000000027</v>
      </c>
    </row>
    <row r="322" spans="1:13" ht="14.45" customHeight="1" x14ac:dyDescent="0.2">
      <c r="A322" s="747" t="s">
        <v>588</v>
      </c>
      <c r="B322" s="748" t="s">
        <v>2827</v>
      </c>
      <c r="C322" s="748" t="s">
        <v>2828</v>
      </c>
      <c r="D322" s="748" t="s">
        <v>2829</v>
      </c>
      <c r="E322" s="748" t="s">
        <v>1948</v>
      </c>
      <c r="F322" s="752"/>
      <c r="G322" s="752"/>
      <c r="H322" s="766">
        <v>0</v>
      </c>
      <c r="I322" s="752">
        <v>2</v>
      </c>
      <c r="J322" s="752">
        <v>320.95999999999992</v>
      </c>
      <c r="K322" s="766">
        <v>1</v>
      </c>
      <c r="L322" s="752">
        <v>2</v>
      </c>
      <c r="M322" s="753">
        <v>320.95999999999992</v>
      </c>
    </row>
    <row r="323" spans="1:13" ht="14.45" customHeight="1" x14ac:dyDescent="0.2">
      <c r="A323" s="747" t="s">
        <v>588</v>
      </c>
      <c r="B323" s="748" t="s">
        <v>2827</v>
      </c>
      <c r="C323" s="748" t="s">
        <v>2830</v>
      </c>
      <c r="D323" s="748" t="s">
        <v>1944</v>
      </c>
      <c r="E323" s="748" t="s">
        <v>1946</v>
      </c>
      <c r="F323" s="752"/>
      <c r="G323" s="752"/>
      <c r="H323" s="766">
        <v>0</v>
      </c>
      <c r="I323" s="752">
        <v>1</v>
      </c>
      <c r="J323" s="752">
        <v>137.97999999999999</v>
      </c>
      <c r="K323" s="766">
        <v>1</v>
      </c>
      <c r="L323" s="752">
        <v>1</v>
      </c>
      <c r="M323" s="753">
        <v>137.97999999999999</v>
      </c>
    </row>
    <row r="324" spans="1:13" ht="14.45" customHeight="1" x14ac:dyDescent="0.2">
      <c r="A324" s="747" t="s">
        <v>588</v>
      </c>
      <c r="B324" s="748" t="s">
        <v>2444</v>
      </c>
      <c r="C324" s="748" t="s">
        <v>2447</v>
      </c>
      <c r="D324" s="748" t="s">
        <v>941</v>
      </c>
      <c r="E324" s="748" t="s">
        <v>2448</v>
      </c>
      <c r="F324" s="752"/>
      <c r="G324" s="752"/>
      <c r="H324" s="766">
        <v>0</v>
      </c>
      <c r="I324" s="752">
        <v>1</v>
      </c>
      <c r="J324" s="752">
        <v>225.24</v>
      </c>
      <c r="K324" s="766">
        <v>1</v>
      </c>
      <c r="L324" s="752">
        <v>1</v>
      </c>
      <c r="M324" s="753">
        <v>225.24</v>
      </c>
    </row>
    <row r="325" spans="1:13" ht="14.45" customHeight="1" x14ac:dyDescent="0.2">
      <c r="A325" s="747" t="s">
        <v>588</v>
      </c>
      <c r="B325" s="748" t="s">
        <v>2449</v>
      </c>
      <c r="C325" s="748" t="s">
        <v>2831</v>
      </c>
      <c r="D325" s="748" t="s">
        <v>2451</v>
      </c>
      <c r="E325" s="748" t="s">
        <v>2832</v>
      </c>
      <c r="F325" s="752">
        <v>2</v>
      </c>
      <c r="G325" s="752">
        <v>666.88000000000011</v>
      </c>
      <c r="H325" s="766">
        <v>1</v>
      </c>
      <c r="I325" s="752"/>
      <c r="J325" s="752"/>
      <c r="K325" s="766">
        <v>0</v>
      </c>
      <c r="L325" s="752">
        <v>2</v>
      </c>
      <c r="M325" s="753">
        <v>666.88000000000011</v>
      </c>
    </row>
    <row r="326" spans="1:13" ht="14.45" customHeight="1" x14ac:dyDescent="0.2">
      <c r="A326" s="747" t="s">
        <v>588</v>
      </c>
      <c r="B326" s="748" t="s">
        <v>2456</v>
      </c>
      <c r="C326" s="748" t="s">
        <v>2833</v>
      </c>
      <c r="D326" s="748" t="s">
        <v>2458</v>
      </c>
      <c r="E326" s="748" t="s">
        <v>2834</v>
      </c>
      <c r="F326" s="752"/>
      <c r="G326" s="752"/>
      <c r="H326" s="766">
        <v>0</v>
      </c>
      <c r="I326" s="752">
        <v>1</v>
      </c>
      <c r="J326" s="752">
        <v>92.3</v>
      </c>
      <c r="K326" s="766">
        <v>1</v>
      </c>
      <c r="L326" s="752">
        <v>1</v>
      </c>
      <c r="M326" s="753">
        <v>92.3</v>
      </c>
    </row>
    <row r="327" spans="1:13" ht="14.45" customHeight="1" x14ac:dyDescent="0.2">
      <c r="A327" s="747" t="s">
        <v>588</v>
      </c>
      <c r="B327" s="748" t="s">
        <v>2456</v>
      </c>
      <c r="C327" s="748" t="s">
        <v>2457</v>
      </c>
      <c r="D327" s="748" t="s">
        <v>2458</v>
      </c>
      <c r="E327" s="748" t="s">
        <v>2459</v>
      </c>
      <c r="F327" s="752"/>
      <c r="G327" s="752"/>
      <c r="H327" s="766">
        <v>0</v>
      </c>
      <c r="I327" s="752">
        <v>1</v>
      </c>
      <c r="J327" s="752">
        <v>99.36999999999999</v>
      </c>
      <c r="K327" s="766">
        <v>1</v>
      </c>
      <c r="L327" s="752">
        <v>1</v>
      </c>
      <c r="M327" s="753">
        <v>99.36999999999999</v>
      </c>
    </row>
    <row r="328" spans="1:13" ht="14.45" customHeight="1" x14ac:dyDescent="0.2">
      <c r="A328" s="747" t="s">
        <v>588</v>
      </c>
      <c r="B328" s="748" t="s">
        <v>2456</v>
      </c>
      <c r="C328" s="748" t="s">
        <v>2462</v>
      </c>
      <c r="D328" s="748" t="s">
        <v>2463</v>
      </c>
      <c r="E328" s="748" t="s">
        <v>2464</v>
      </c>
      <c r="F328" s="752"/>
      <c r="G328" s="752"/>
      <c r="H328" s="766">
        <v>0</v>
      </c>
      <c r="I328" s="752">
        <v>2</v>
      </c>
      <c r="J328" s="752">
        <v>224.55</v>
      </c>
      <c r="K328" s="766">
        <v>1</v>
      </c>
      <c r="L328" s="752">
        <v>2</v>
      </c>
      <c r="M328" s="753">
        <v>224.55</v>
      </c>
    </row>
    <row r="329" spans="1:13" ht="14.45" customHeight="1" x14ac:dyDescent="0.2">
      <c r="A329" s="747" t="s">
        <v>588</v>
      </c>
      <c r="B329" s="748" t="s">
        <v>2456</v>
      </c>
      <c r="C329" s="748" t="s">
        <v>2465</v>
      </c>
      <c r="D329" s="748" t="s">
        <v>2463</v>
      </c>
      <c r="E329" s="748" t="s">
        <v>2466</v>
      </c>
      <c r="F329" s="752"/>
      <c r="G329" s="752"/>
      <c r="H329" s="766">
        <v>0</v>
      </c>
      <c r="I329" s="752">
        <v>3</v>
      </c>
      <c r="J329" s="752">
        <v>278.04000000000002</v>
      </c>
      <c r="K329" s="766">
        <v>1</v>
      </c>
      <c r="L329" s="752">
        <v>3</v>
      </c>
      <c r="M329" s="753">
        <v>278.04000000000002</v>
      </c>
    </row>
    <row r="330" spans="1:13" ht="14.45" customHeight="1" x14ac:dyDescent="0.2">
      <c r="A330" s="747" t="s">
        <v>588</v>
      </c>
      <c r="B330" s="748" t="s">
        <v>2456</v>
      </c>
      <c r="C330" s="748" t="s">
        <v>2467</v>
      </c>
      <c r="D330" s="748" t="s">
        <v>2463</v>
      </c>
      <c r="E330" s="748" t="s">
        <v>2468</v>
      </c>
      <c r="F330" s="752"/>
      <c r="G330" s="752"/>
      <c r="H330" s="766">
        <v>0</v>
      </c>
      <c r="I330" s="752">
        <v>3</v>
      </c>
      <c r="J330" s="752">
        <v>188.00999999999993</v>
      </c>
      <c r="K330" s="766">
        <v>1</v>
      </c>
      <c r="L330" s="752">
        <v>3</v>
      </c>
      <c r="M330" s="753">
        <v>188.00999999999993</v>
      </c>
    </row>
    <row r="331" spans="1:13" ht="14.45" customHeight="1" x14ac:dyDescent="0.2">
      <c r="A331" s="747" t="s">
        <v>588</v>
      </c>
      <c r="B331" s="748" t="s">
        <v>2456</v>
      </c>
      <c r="C331" s="748" t="s">
        <v>2469</v>
      </c>
      <c r="D331" s="748" t="s">
        <v>2458</v>
      </c>
      <c r="E331" s="748" t="s">
        <v>2470</v>
      </c>
      <c r="F331" s="752"/>
      <c r="G331" s="752"/>
      <c r="H331" s="766">
        <v>0</v>
      </c>
      <c r="I331" s="752">
        <v>4</v>
      </c>
      <c r="J331" s="752">
        <v>310.90999999999997</v>
      </c>
      <c r="K331" s="766">
        <v>1</v>
      </c>
      <c r="L331" s="752">
        <v>4</v>
      </c>
      <c r="M331" s="753">
        <v>310.90999999999997</v>
      </c>
    </row>
    <row r="332" spans="1:13" ht="14.45" customHeight="1" x14ac:dyDescent="0.2">
      <c r="A332" s="747" t="s">
        <v>588</v>
      </c>
      <c r="B332" s="748" t="s">
        <v>2456</v>
      </c>
      <c r="C332" s="748" t="s">
        <v>2471</v>
      </c>
      <c r="D332" s="748" t="s">
        <v>2458</v>
      </c>
      <c r="E332" s="748" t="s">
        <v>2472</v>
      </c>
      <c r="F332" s="752"/>
      <c r="G332" s="752"/>
      <c r="H332" s="766">
        <v>0</v>
      </c>
      <c r="I332" s="752">
        <v>1</v>
      </c>
      <c r="J332" s="752">
        <v>102.06</v>
      </c>
      <c r="K332" s="766">
        <v>1</v>
      </c>
      <c r="L332" s="752">
        <v>1</v>
      </c>
      <c r="M332" s="753">
        <v>102.06</v>
      </c>
    </row>
    <row r="333" spans="1:13" ht="14.45" customHeight="1" x14ac:dyDescent="0.2">
      <c r="A333" s="747" t="s">
        <v>588</v>
      </c>
      <c r="B333" s="748" t="s">
        <v>2456</v>
      </c>
      <c r="C333" s="748" t="s">
        <v>2473</v>
      </c>
      <c r="D333" s="748" t="s">
        <v>2458</v>
      </c>
      <c r="E333" s="748" t="s">
        <v>2474</v>
      </c>
      <c r="F333" s="752"/>
      <c r="G333" s="752"/>
      <c r="H333" s="766">
        <v>0</v>
      </c>
      <c r="I333" s="752">
        <v>11</v>
      </c>
      <c r="J333" s="752">
        <v>672.1</v>
      </c>
      <c r="K333" s="766">
        <v>1</v>
      </c>
      <c r="L333" s="752">
        <v>11</v>
      </c>
      <c r="M333" s="753">
        <v>672.1</v>
      </c>
    </row>
    <row r="334" spans="1:13" ht="14.45" customHeight="1" x14ac:dyDescent="0.2">
      <c r="A334" s="747" t="s">
        <v>588</v>
      </c>
      <c r="B334" s="748" t="s">
        <v>2479</v>
      </c>
      <c r="C334" s="748" t="s">
        <v>2482</v>
      </c>
      <c r="D334" s="748" t="s">
        <v>2483</v>
      </c>
      <c r="E334" s="748" t="s">
        <v>2484</v>
      </c>
      <c r="F334" s="752"/>
      <c r="G334" s="752"/>
      <c r="H334" s="766">
        <v>0</v>
      </c>
      <c r="I334" s="752">
        <v>5</v>
      </c>
      <c r="J334" s="752">
        <v>552.1400000000001</v>
      </c>
      <c r="K334" s="766">
        <v>1</v>
      </c>
      <c r="L334" s="752">
        <v>5</v>
      </c>
      <c r="M334" s="753">
        <v>552.1400000000001</v>
      </c>
    </row>
    <row r="335" spans="1:13" ht="14.45" customHeight="1" x14ac:dyDescent="0.2">
      <c r="A335" s="747" t="s">
        <v>588</v>
      </c>
      <c r="B335" s="748" t="s">
        <v>2485</v>
      </c>
      <c r="C335" s="748" t="s">
        <v>2486</v>
      </c>
      <c r="D335" s="748" t="s">
        <v>2487</v>
      </c>
      <c r="E335" s="748" t="s">
        <v>2488</v>
      </c>
      <c r="F335" s="752"/>
      <c r="G335" s="752"/>
      <c r="H335" s="766">
        <v>0</v>
      </c>
      <c r="I335" s="752">
        <v>7.5</v>
      </c>
      <c r="J335" s="752">
        <v>3461.6999331378411</v>
      </c>
      <c r="K335" s="766">
        <v>1</v>
      </c>
      <c r="L335" s="752">
        <v>7.5</v>
      </c>
      <c r="M335" s="753">
        <v>3461.6999331378411</v>
      </c>
    </row>
    <row r="336" spans="1:13" ht="14.45" customHeight="1" x14ac:dyDescent="0.2">
      <c r="A336" s="747" t="s">
        <v>588</v>
      </c>
      <c r="B336" s="748" t="s">
        <v>2489</v>
      </c>
      <c r="C336" s="748" t="s">
        <v>2490</v>
      </c>
      <c r="D336" s="748" t="s">
        <v>2082</v>
      </c>
      <c r="E336" s="748" t="s">
        <v>2491</v>
      </c>
      <c r="F336" s="752"/>
      <c r="G336" s="752"/>
      <c r="H336" s="766">
        <v>0</v>
      </c>
      <c r="I336" s="752">
        <v>2</v>
      </c>
      <c r="J336" s="752">
        <v>114.54</v>
      </c>
      <c r="K336" s="766">
        <v>1</v>
      </c>
      <c r="L336" s="752">
        <v>2</v>
      </c>
      <c r="M336" s="753">
        <v>114.54</v>
      </c>
    </row>
    <row r="337" spans="1:13" ht="14.45" customHeight="1" x14ac:dyDescent="0.2">
      <c r="A337" s="747" t="s">
        <v>588</v>
      </c>
      <c r="B337" s="748" t="s">
        <v>2489</v>
      </c>
      <c r="C337" s="748" t="s">
        <v>2492</v>
      </c>
      <c r="D337" s="748" t="s">
        <v>2082</v>
      </c>
      <c r="E337" s="748" t="s">
        <v>1701</v>
      </c>
      <c r="F337" s="752"/>
      <c r="G337" s="752"/>
      <c r="H337" s="766">
        <v>0</v>
      </c>
      <c r="I337" s="752">
        <v>23</v>
      </c>
      <c r="J337" s="752">
        <v>2783.59</v>
      </c>
      <c r="K337" s="766">
        <v>1</v>
      </c>
      <c r="L337" s="752">
        <v>23</v>
      </c>
      <c r="M337" s="753">
        <v>2783.59</v>
      </c>
    </row>
    <row r="338" spans="1:13" ht="14.45" customHeight="1" x14ac:dyDescent="0.2">
      <c r="A338" s="747" t="s">
        <v>588</v>
      </c>
      <c r="B338" s="748" t="s">
        <v>2502</v>
      </c>
      <c r="C338" s="748" t="s">
        <v>2503</v>
      </c>
      <c r="D338" s="748" t="s">
        <v>2504</v>
      </c>
      <c r="E338" s="748" t="s">
        <v>2505</v>
      </c>
      <c r="F338" s="752">
        <v>2</v>
      </c>
      <c r="G338" s="752">
        <v>2233</v>
      </c>
      <c r="H338" s="766">
        <v>1</v>
      </c>
      <c r="I338" s="752"/>
      <c r="J338" s="752"/>
      <c r="K338" s="766">
        <v>0</v>
      </c>
      <c r="L338" s="752">
        <v>2</v>
      </c>
      <c r="M338" s="753">
        <v>2233</v>
      </c>
    </row>
    <row r="339" spans="1:13" ht="14.45" customHeight="1" x14ac:dyDescent="0.2">
      <c r="A339" s="747" t="s">
        <v>588</v>
      </c>
      <c r="B339" s="748" t="s">
        <v>2502</v>
      </c>
      <c r="C339" s="748" t="s">
        <v>2506</v>
      </c>
      <c r="D339" s="748" t="s">
        <v>2507</v>
      </c>
      <c r="E339" s="748" t="s">
        <v>2508</v>
      </c>
      <c r="F339" s="752">
        <v>1.5</v>
      </c>
      <c r="G339" s="752">
        <v>1824.1949999999997</v>
      </c>
      <c r="H339" s="766">
        <v>1</v>
      </c>
      <c r="I339" s="752"/>
      <c r="J339" s="752"/>
      <c r="K339" s="766">
        <v>0</v>
      </c>
      <c r="L339" s="752">
        <v>1.5</v>
      </c>
      <c r="M339" s="753">
        <v>1824.1949999999997</v>
      </c>
    </row>
    <row r="340" spans="1:13" ht="14.45" customHeight="1" x14ac:dyDescent="0.2">
      <c r="A340" s="747" t="s">
        <v>588</v>
      </c>
      <c r="B340" s="748" t="s">
        <v>2502</v>
      </c>
      <c r="C340" s="748" t="s">
        <v>2509</v>
      </c>
      <c r="D340" s="748" t="s">
        <v>2507</v>
      </c>
      <c r="E340" s="748" t="s">
        <v>2505</v>
      </c>
      <c r="F340" s="752">
        <v>18</v>
      </c>
      <c r="G340" s="752">
        <v>22616.760000000002</v>
      </c>
      <c r="H340" s="766">
        <v>1</v>
      </c>
      <c r="I340" s="752"/>
      <c r="J340" s="752"/>
      <c r="K340" s="766">
        <v>0</v>
      </c>
      <c r="L340" s="752">
        <v>18</v>
      </c>
      <c r="M340" s="753">
        <v>22616.760000000002</v>
      </c>
    </row>
    <row r="341" spans="1:13" ht="14.45" customHeight="1" x14ac:dyDescent="0.2">
      <c r="A341" s="747" t="s">
        <v>588</v>
      </c>
      <c r="B341" s="748" t="s">
        <v>2835</v>
      </c>
      <c r="C341" s="748" t="s">
        <v>2836</v>
      </c>
      <c r="D341" s="748" t="s">
        <v>700</v>
      </c>
      <c r="E341" s="748" t="s">
        <v>701</v>
      </c>
      <c r="F341" s="752">
        <v>2</v>
      </c>
      <c r="G341" s="752">
        <v>184.79999999999998</v>
      </c>
      <c r="H341" s="766">
        <v>1</v>
      </c>
      <c r="I341" s="752"/>
      <c r="J341" s="752"/>
      <c r="K341" s="766">
        <v>0</v>
      </c>
      <c r="L341" s="752">
        <v>2</v>
      </c>
      <c r="M341" s="753">
        <v>184.79999999999998</v>
      </c>
    </row>
    <row r="342" spans="1:13" ht="14.45" customHeight="1" x14ac:dyDescent="0.2">
      <c r="A342" s="747" t="s">
        <v>588</v>
      </c>
      <c r="B342" s="748" t="s">
        <v>2513</v>
      </c>
      <c r="C342" s="748" t="s">
        <v>2514</v>
      </c>
      <c r="D342" s="748" t="s">
        <v>2515</v>
      </c>
      <c r="E342" s="748" t="s">
        <v>2516</v>
      </c>
      <c r="F342" s="752"/>
      <c r="G342" s="752"/>
      <c r="H342" s="766">
        <v>0</v>
      </c>
      <c r="I342" s="752">
        <v>18</v>
      </c>
      <c r="J342" s="752">
        <v>2772</v>
      </c>
      <c r="K342" s="766">
        <v>1</v>
      </c>
      <c r="L342" s="752">
        <v>18</v>
      </c>
      <c r="M342" s="753">
        <v>2772</v>
      </c>
    </row>
    <row r="343" spans="1:13" ht="14.45" customHeight="1" x14ac:dyDescent="0.2">
      <c r="A343" s="747" t="s">
        <v>588</v>
      </c>
      <c r="B343" s="748" t="s">
        <v>2513</v>
      </c>
      <c r="C343" s="748" t="s">
        <v>2517</v>
      </c>
      <c r="D343" s="748" t="s">
        <v>2515</v>
      </c>
      <c r="E343" s="748" t="s">
        <v>2518</v>
      </c>
      <c r="F343" s="752"/>
      <c r="G343" s="752"/>
      <c r="H343" s="766">
        <v>0</v>
      </c>
      <c r="I343" s="752">
        <v>16</v>
      </c>
      <c r="J343" s="752">
        <v>4206.3999999999996</v>
      </c>
      <c r="K343" s="766">
        <v>1</v>
      </c>
      <c r="L343" s="752">
        <v>16</v>
      </c>
      <c r="M343" s="753">
        <v>4206.3999999999996</v>
      </c>
    </row>
    <row r="344" spans="1:13" ht="14.45" customHeight="1" x14ac:dyDescent="0.2">
      <c r="A344" s="747" t="s">
        <v>588</v>
      </c>
      <c r="B344" s="748" t="s">
        <v>2519</v>
      </c>
      <c r="C344" s="748" t="s">
        <v>2520</v>
      </c>
      <c r="D344" s="748" t="s">
        <v>2521</v>
      </c>
      <c r="E344" s="748" t="s">
        <v>2522</v>
      </c>
      <c r="F344" s="752"/>
      <c r="G344" s="752"/>
      <c r="H344" s="766">
        <v>0</v>
      </c>
      <c r="I344" s="752">
        <v>7.9</v>
      </c>
      <c r="J344" s="752">
        <v>4615.1490000000003</v>
      </c>
      <c r="K344" s="766">
        <v>1</v>
      </c>
      <c r="L344" s="752">
        <v>7.9</v>
      </c>
      <c r="M344" s="753">
        <v>4615.1490000000003</v>
      </c>
    </row>
    <row r="345" spans="1:13" ht="14.45" customHeight="1" x14ac:dyDescent="0.2">
      <c r="A345" s="747" t="s">
        <v>588</v>
      </c>
      <c r="B345" s="748" t="s">
        <v>2523</v>
      </c>
      <c r="C345" s="748" t="s">
        <v>2524</v>
      </c>
      <c r="D345" s="748" t="s">
        <v>2525</v>
      </c>
      <c r="E345" s="748" t="s">
        <v>2526</v>
      </c>
      <c r="F345" s="752"/>
      <c r="G345" s="752"/>
      <c r="H345" s="766">
        <v>0</v>
      </c>
      <c r="I345" s="752">
        <v>20</v>
      </c>
      <c r="J345" s="752">
        <v>667.8</v>
      </c>
      <c r="K345" s="766">
        <v>1</v>
      </c>
      <c r="L345" s="752">
        <v>20</v>
      </c>
      <c r="M345" s="753">
        <v>667.8</v>
      </c>
    </row>
    <row r="346" spans="1:13" ht="14.45" customHeight="1" x14ac:dyDescent="0.2">
      <c r="A346" s="747" t="s">
        <v>588</v>
      </c>
      <c r="B346" s="748" t="s">
        <v>2523</v>
      </c>
      <c r="C346" s="748" t="s">
        <v>2527</v>
      </c>
      <c r="D346" s="748" t="s">
        <v>2525</v>
      </c>
      <c r="E346" s="748" t="s">
        <v>2528</v>
      </c>
      <c r="F346" s="752"/>
      <c r="G346" s="752"/>
      <c r="H346" s="766">
        <v>0</v>
      </c>
      <c r="I346" s="752">
        <v>30</v>
      </c>
      <c r="J346" s="752">
        <v>1586.4</v>
      </c>
      <c r="K346" s="766">
        <v>1</v>
      </c>
      <c r="L346" s="752">
        <v>30</v>
      </c>
      <c r="M346" s="753">
        <v>1586.4</v>
      </c>
    </row>
    <row r="347" spans="1:13" ht="14.45" customHeight="1" x14ac:dyDescent="0.2">
      <c r="A347" s="747" t="s">
        <v>588</v>
      </c>
      <c r="B347" s="748" t="s">
        <v>2529</v>
      </c>
      <c r="C347" s="748" t="s">
        <v>2530</v>
      </c>
      <c r="D347" s="748" t="s">
        <v>2531</v>
      </c>
      <c r="E347" s="748" t="s">
        <v>2532</v>
      </c>
      <c r="F347" s="752">
        <v>3</v>
      </c>
      <c r="G347" s="752">
        <v>1106.9099999999999</v>
      </c>
      <c r="H347" s="766">
        <v>1</v>
      </c>
      <c r="I347" s="752"/>
      <c r="J347" s="752"/>
      <c r="K347" s="766">
        <v>0</v>
      </c>
      <c r="L347" s="752">
        <v>3</v>
      </c>
      <c r="M347" s="753">
        <v>1106.9099999999999</v>
      </c>
    </row>
    <row r="348" spans="1:13" ht="14.45" customHeight="1" x14ac:dyDescent="0.2">
      <c r="A348" s="747" t="s">
        <v>588</v>
      </c>
      <c r="B348" s="748" t="s">
        <v>2837</v>
      </c>
      <c r="C348" s="748" t="s">
        <v>2838</v>
      </c>
      <c r="D348" s="748" t="s">
        <v>2111</v>
      </c>
      <c r="E348" s="748" t="s">
        <v>2839</v>
      </c>
      <c r="F348" s="752"/>
      <c r="G348" s="752"/>
      <c r="H348" s="766">
        <v>0</v>
      </c>
      <c r="I348" s="752">
        <v>1.5</v>
      </c>
      <c r="J348" s="752">
        <v>1702.3200000000002</v>
      </c>
      <c r="K348" s="766">
        <v>1</v>
      </c>
      <c r="L348" s="752">
        <v>1.5</v>
      </c>
      <c r="M348" s="753">
        <v>1702.3200000000002</v>
      </c>
    </row>
    <row r="349" spans="1:13" ht="14.45" customHeight="1" x14ac:dyDescent="0.2">
      <c r="A349" s="747" t="s">
        <v>588</v>
      </c>
      <c r="B349" s="748" t="s">
        <v>2533</v>
      </c>
      <c r="C349" s="748" t="s">
        <v>2537</v>
      </c>
      <c r="D349" s="748" t="s">
        <v>2538</v>
      </c>
      <c r="E349" s="748" t="s">
        <v>2539</v>
      </c>
      <c r="F349" s="752"/>
      <c r="G349" s="752"/>
      <c r="H349" s="766">
        <v>0</v>
      </c>
      <c r="I349" s="752">
        <v>1</v>
      </c>
      <c r="J349" s="752">
        <v>2113.75</v>
      </c>
      <c r="K349" s="766">
        <v>1</v>
      </c>
      <c r="L349" s="752">
        <v>1</v>
      </c>
      <c r="M349" s="753">
        <v>2113.75</v>
      </c>
    </row>
    <row r="350" spans="1:13" ht="14.45" customHeight="1" x14ac:dyDescent="0.2">
      <c r="A350" s="747" t="s">
        <v>588</v>
      </c>
      <c r="B350" s="748" t="s">
        <v>2545</v>
      </c>
      <c r="C350" s="748" t="s">
        <v>2546</v>
      </c>
      <c r="D350" s="748" t="s">
        <v>2547</v>
      </c>
      <c r="E350" s="748" t="s">
        <v>707</v>
      </c>
      <c r="F350" s="752"/>
      <c r="G350" s="752"/>
      <c r="H350" s="766">
        <v>0</v>
      </c>
      <c r="I350" s="752">
        <v>1</v>
      </c>
      <c r="J350" s="752">
        <v>422.83</v>
      </c>
      <c r="K350" s="766">
        <v>1</v>
      </c>
      <c r="L350" s="752">
        <v>1</v>
      </c>
      <c r="M350" s="753">
        <v>422.83</v>
      </c>
    </row>
    <row r="351" spans="1:13" ht="14.45" customHeight="1" x14ac:dyDescent="0.2">
      <c r="A351" s="747" t="s">
        <v>588</v>
      </c>
      <c r="B351" s="748" t="s">
        <v>2555</v>
      </c>
      <c r="C351" s="748" t="s">
        <v>2556</v>
      </c>
      <c r="D351" s="748" t="s">
        <v>626</v>
      </c>
      <c r="E351" s="748" t="s">
        <v>627</v>
      </c>
      <c r="F351" s="752"/>
      <c r="G351" s="752"/>
      <c r="H351" s="766">
        <v>0</v>
      </c>
      <c r="I351" s="752">
        <v>4</v>
      </c>
      <c r="J351" s="752">
        <v>216.03999999999996</v>
      </c>
      <c r="K351" s="766">
        <v>1</v>
      </c>
      <c r="L351" s="752">
        <v>4</v>
      </c>
      <c r="M351" s="753">
        <v>216.03999999999996</v>
      </c>
    </row>
    <row r="352" spans="1:13" ht="14.45" customHeight="1" x14ac:dyDescent="0.2">
      <c r="A352" s="747" t="s">
        <v>588</v>
      </c>
      <c r="B352" s="748" t="s">
        <v>2555</v>
      </c>
      <c r="C352" s="748" t="s">
        <v>2557</v>
      </c>
      <c r="D352" s="748" t="s">
        <v>626</v>
      </c>
      <c r="E352" s="748" t="s">
        <v>625</v>
      </c>
      <c r="F352" s="752"/>
      <c r="G352" s="752"/>
      <c r="H352" s="766">
        <v>0</v>
      </c>
      <c r="I352" s="752">
        <v>1</v>
      </c>
      <c r="J352" s="752">
        <v>48.130000000000024</v>
      </c>
      <c r="K352" s="766">
        <v>1</v>
      </c>
      <c r="L352" s="752">
        <v>1</v>
      </c>
      <c r="M352" s="753">
        <v>48.130000000000024</v>
      </c>
    </row>
    <row r="353" spans="1:13" ht="14.45" customHeight="1" x14ac:dyDescent="0.2">
      <c r="A353" s="747" t="s">
        <v>588</v>
      </c>
      <c r="B353" s="748" t="s">
        <v>2555</v>
      </c>
      <c r="C353" s="748" t="s">
        <v>2558</v>
      </c>
      <c r="D353" s="748" t="s">
        <v>624</v>
      </c>
      <c r="E353" s="748" t="s">
        <v>625</v>
      </c>
      <c r="F353" s="752">
        <v>1</v>
      </c>
      <c r="G353" s="752">
        <v>47.96</v>
      </c>
      <c r="H353" s="766">
        <v>1</v>
      </c>
      <c r="I353" s="752"/>
      <c r="J353" s="752"/>
      <c r="K353" s="766">
        <v>0</v>
      </c>
      <c r="L353" s="752">
        <v>1</v>
      </c>
      <c r="M353" s="753">
        <v>47.96</v>
      </c>
    </row>
    <row r="354" spans="1:13" ht="14.45" customHeight="1" x14ac:dyDescent="0.2">
      <c r="A354" s="747" t="s">
        <v>588</v>
      </c>
      <c r="B354" s="748" t="s">
        <v>2555</v>
      </c>
      <c r="C354" s="748" t="s">
        <v>2561</v>
      </c>
      <c r="D354" s="748" t="s">
        <v>2560</v>
      </c>
      <c r="E354" s="748" t="s">
        <v>2562</v>
      </c>
      <c r="F354" s="752">
        <v>9</v>
      </c>
      <c r="G354" s="752">
        <v>243.09</v>
      </c>
      <c r="H354" s="766">
        <v>1</v>
      </c>
      <c r="I354" s="752"/>
      <c r="J354" s="752"/>
      <c r="K354" s="766">
        <v>0</v>
      </c>
      <c r="L354" s="752">
        <v>9</v>
      </c>
      <c r="M354" s="753">
        <v>243.09</v>
      </c>
    </row>
    <row r="355" spans="1:13" ht="14.45" customHeight="1" x14ac:dyDescent="0.2">
      <c r="A355" s="747" t="s">
        <v>588</v>
      </c>
      <c r="B355" s="748" t="s">
        <v>2567</v>
      </c>
      <c r="C355" s="748" t="s">
        <v>2568</v>
      </c>
      <c r="D355" s="748" t="s">
        <v>2569</v>
      </c>
      <c r="E355" s="748" t="s">
        <v>2570</v>
      </c>
      <c r="F355" s="752">
        <v>1</v>
      </c>
      <c r="G355" s="752">
        <v>474.2299999999999</v>
      </c>
      <c r="H355" s="766">
        <v>1</v>
      </c>
      <c r="I355" s="752"/>
      <c r="J355" s="752"/>
      <c r="K355" s="766">
        <v>0</v>
      </c>
      <c r="L355" s="752">
        <v>1</v>
      </c>
      <c r="M355" s="753">
        <v>474.2299999999999</v>
      </c>
    </row>
    <row r="356" spans="1:13" ht="14.45" customHeight="1" x14ac:dyDescent="0.2">
      <c r="A356" s="747" t="s">
        <v>588</v>
      </c>
      <c r="B356" s="748" t="s">
        <v>2567</v>
      </c>
      <c r="C356" s="748" t="s">
        <v>2571</v>
      </c>
      <c r="D356" s="748" t="s">
        <v>2569</v>
      </c>
      <c r="E356" s="748" t="s">
        <v>2572</v>
      </c>
      <c r="F356" s="752">
        <v>6</v>
      </c>
      <c r="G356" s="752">
        <v>1857.88</v>
      </c>
      <c r="H356" s="766">
        <v>1</v>
      </c>
      <c r="I356" s="752"/>
      <c r="J356" s="752"/>
      <c r="K356" s="766">
        <v>0</v>
      </c>
      <c r="L356" s="752">
        <v>6</v>
      </c>
      <c r="M356" s="753">
        <v>1857.88</v>
      </c>
    </row>
    <row r="357" spans="1:13" ht="14.45" customHeight="1" x14ac:dyDescent="0.2">
      <c r="A357" s="747" t="s">
        <v>588</v>
      </c>
      <c r="B357" s="748" t="s">
        <v>2573</v>
      </c>
      <c r="C357" s="748" t="s">
        <v>2574</v>
      </c>
      <c r="D357" s="748" t="s">
        <v>2575</v>
      </c>
      <c r="E357" s="748" t="s">
        <v>2576</v>
      </c>
      <c r="F357" s="752"/>
      <c r="G357" s="752"/>
      <c r="H357" s="766">
        <v>0</v>
      </c>
      <c r="I357" s="752">
        <v>6</v>
      </c>
      <c r="J357" s="752">
        <v>1039.96</v>
      </c>
      <c r="K357" s="766">
        <v>1</v>
      </c>
      <c r="L357" s="752">
        <v>6</v>
      </c>
      <c r="M357" s="753">
        <v>1039.96</v>
      </c>
    </row>
    <row r="358" spans="1:13" ht="14.45" customHeight="1" x14ac:dyDescent="0.2">
      <c r="A358" s="747" t="s">
        <v>588</v>
      </c>
      <c r="B358" s="748" t="s">
        <v>2573</v>
      </c>
      <c r="C358" s="748" t="s">
        <v>2840</v>
      </c>
      <c r="D358" s="748" t="s">
        <v>2841</v>
      </c>
      <c r="E358" s="748" t="s">
        <v>2842</v>
      </c>
      <c r="F358" s="752"/>
      <c r="G358" s="752"/>
      <c r="H358" s="766">
        <v>0</v>
      </c>
      <c r="I358" s="752">
        <v>4</v>
      </c>
      <c r="J358" s="752">
        <v>723.24</v>
      </c>
      <c r="K358" s="766">
        <v>1</v>
      </c>
      <c r="L358" s="752">
        <v>4</v>
      </c>
      <c r="M358" s="753">
        <v>723.24</v>
      </c>
    </row>
    <row r="359" spans="1:13" ht="14.45" customHeight="1" x14ac:dyDescent="0.2">
      <c r="A359" s="747" t="s">
        <v>588</v>
      </c>
      <c r="B359" s="748" t="s">
        <v>2573</v>
      </c>
      <c r="C359" s="748" t="s">
        <v>2843</v>
      </c>
      <c r="D359" s="748" t="s">
        <v>2841</v>
      </c>
      <c r="E359" s="748" t="s">
        <v>2844</v>
      </c>
      <c r="F359" s="752"/>
      <c r="G359" s="752"/>
      <c r="H359" s="766">
        <v>0</v>
      </c>
      <c r="I359" s="752">
        <v>2</v>
      </c>
      <c r="J359" s="752">
        <v>737.04</v>
      </c>
      <c r="K359" s="766">
        <v>1</v>
      </c>
      <c r="L359" s="752">
        <v>2</v>
      </c>
      <c r="M359" s="753">
        <v>737.04</v>
      </c>
    </row>
    <row r="360" spans="1:13" ht="14.45" customHeight="1" x14ac:dyDescent="0.2">
      <c r="A360" s="747" t="s">
        <v>588</v>
      </c>
      <c r="B360" s="748" t="s">
        <v>2573</v>
      </c>
      <c r="C360" s="748" t="s">
        <v>2577</v>
      </c>
      <c r="D360" s="748" t="s">
        <v>2575</v>
      </c>
      <c r="E360" s="748" t="s">
        <v>2578</v>
      </c>
      <c r="F360" s="752"/>
      <c r="G360" s="752"/>
      <c r="H360" s="766">
        <v>0</v>
      </c>
      <c r="I360" s="752">
        <v>11</v>
      </c>
      <c r="J360" s="752">
        <v>4056.8999999999996</v>
      </c>
      <c r="K360" s="766">
        <v>1</v>
      </c>
      <c r="L360" s="752">
        <v>11</v>
      </c>
      <c r="M360" s="753">
        <v>4056.8999999999996</v>
      </c>
    </row>
    <row r="361" spans="1:13" ht="14.45" customHeight="1" x14ac:dyDescent="0.2">
      <c r="A361" s="747" t="s">
        <v>588</v>
      </c>
      <c r="B361" s="748" t="s">
        <v>2573</v>
      </c>
      <c r="C361" s="748" t="s">
        <v>2579</v>
      </c>
      <c r="D361" s="748" t="s">
        <v>2575</v>
      </c>
      <c r="E361" s="748" t="s">
        <v>2580</v>
      </c>
      <c r="F361" s="752"/>
      <c r="G361" s="752"/>
      <c r="H361" s="766">
        <v>0</v>
      </c>
      <c r="I361" s="752">
        <v>10</v>
      </c>
      <c r="J361" s="752">
        <v>7742.66</v>
      </c>
      <c r="K361" s="766">
        <v>1</v>
      </c>
      <c r="L361" s="752">
        <v>10</v>
      </c>
      <c r="M361" s="753">
        <v>7742.66</v>
      </c>
    </row>
    <row r="362" spans="1:13" ht="14.45" customHeight="1" x14ac:dyDescent="0.2">
      <c r="A362" s="747" t="s">
        <v>588</v>
      </c>
      <c r="B362" s="748" t="s">
        <v>2581</v>
      </c>
      <c r="C362" s="748" t="s">
        <v>2845</v>
      </c>
      <c r="D362" s="748" t="s">
        <v>2583</v>
      </c>
      <c r="E362" s="748" t="s">
        <v>2846</v>
      </c>
      <c r="F362" s="752"/>
      <c r="G362" s="752"/>
      <c r="H362" s="766">
        <v>0</v>
      </c>
      <c r="I362" s="752">
        <v>1</v>
      </c>
      <c r="J362" s="752">
        <v>591.36999999999989</v>
      </c>
      <c r="K362" s="766">
        <v>1</v>
      </c>
      <c r="L362" s="752">
        <v>1</v>
      </c>
      <c r="M362" s="753">
        <v>591.36999999999989</v>
      </c>
    </row>
    <row r="363" spans="1:13" ht="14.45" customHeight="1" x14ac:dyDescent="0.2">
      <c r="A363" s="747" t="s">
        <v>588</v>
      </c>
      <c r="B363" s="748" t="s">
        <v>2581</v>
      </c>
      <c r="C363" s="748" t="s">
        <v>2847</v>
      </c>
      <c r="D363" s="748" t="s">
        <v>2583</v>
      </c>
      <c r="E363" s="748" t="s">
        <v>2848</v>
      </c>
      <c r="F363" s="752"/>
      <c r="G363" s="752"/>
      <c r="H363" s="766">
        <v>0</v>
      </c>
      <c r="I363" s="752">
        <v>4</v>
      </c>
      <c r="J363" s="752">
        <v>3647.4000000000005</v>
      </c>
      <c r="K363" s="766">
        <v>1</v>
      </c>
      <c r="L363" s="752">
        <v>4</v>
      </c>
      <c r="M363" s="753">
        <v>3647.4000000000005</v>
      </c>
    </row>
    <row r="364" spans="1:13" ht="14.45" customHeight="1" x14ac:dyDescent="0.2">
      <c r="A364" s="747" t="s">
        <v>588</v>
      </c>
      <c r="B364" s="748" t="s">
        <v>2585</v>
      </c>
      <c r="C364" s="748" t="s">
        <v>2586</v>
      </c>
      <c r="D364" s="748" t="s">
        <v>2587</v>
      </c>
      <c r="E364" s="748" t="s">
        <v>2588</v>
      </c>
      <c r="F364" s="752">
        <v>84</v>
      </c>
      <c r="G364" s="752">
        <v>3646.4400000000005</v>
      </c>
      <c r="H364" s="766">
        <v>1</v>
      </c>
      <c r="I364" s="752"/>
      <c r="J364" s="752"/>
      <c r="K364" s="766">
        <v>0</v>
      </c>
      <c r="L364" s="752">
        <v>84</v>
      </c>
      <c r="M364" s="753">
        <v>3646.4400000000005</v>
      </c>
    </row>
    <row r="365" spans="1:13" ht="14.45" customHeight="1" x14ac:dyDescent="0.2">
      <c r="A365" s="747" t="s">
        <v>588</v>
      </c>
      <c r="B365" s="748" t="s">
        <v>2589</v>
      </c>
      <c r="C365" s="748" t="s">
        <v>2590</v>
      </c>
      <c r="D365" s="748" t="s">
        <v>2591</v>
      </c>
      <c r="E365" s="748" t="s">
        <v>1203</v>
      </c>
      <c r="F365" s="752">
        <v>47</v>
      </c>
      <c r="G365" s="752">
        <v>3445.48</v>
      </c>
      <c r="H365" s="766">
        <v>1</v>
      </c>
      <c r="I365" s="752"/>
      <c r="J365" s="752"/>
      <c r="K365" s="766">
        <v>0</v>
      </c>
      <c r="L365" s="752">
        <v>47</v>
      </c>
      <c r="M365" s="753">
        <v>3445.48</v>
      </c>
    </row>
    <row r="366" spans="1:13" ht="14.45" customHeight="1" x14ac:dyDescent="0.2">
      <c r="A366" s="747" t="s">
        <v>588</v>
      </c>
      <c r="B366" s="748" t="s">
        <v>2589</v>
      </c>
      <c r="C366" s="748" t="s">
        <v>2592</v>
      </c>
      <c r="D366" s="748" t="s">
        <v>2591</v>
      </c>
      <c r="E366" s="748" t="s">
        <v>1204</v>
      </c>
      <c r="F366" s="752">
        <v>5</v>
      </c>
      <c r="G366" s="752">
        <v>968.75</v>
      </c>
      <c r="H366" s="766">
        <v>1</v>
      </c>
      <c r="I366" s="752"/>
      <c r="J366" s="752"/>
      <c r="K366" s="766">
        <v>0</v>
      </c>
      <c r="L366" s="752">
        <v>5</v>
      </c>
      <c r="M366" s="753">
        <v>968.75</v>
      </c>
    </row>
    <row r="367" spans="1:13" ht="14.45" customHeight="1" x14ac:dyDescent="0.2">
      <c r="A367" s="747" t="s">
        <v>588</v>
      </c>
      <c r="B367" s="748" t="s">
        <v>2589</v>
      </c>
      <c r="C367" s="748" t="s">
        <v>2593</v>
      </c>
      <c r="D367" s="748" t="s">
        <v>1270</v>
      </c>
      <c r="E367" s="748" t="s">
        <v>1272</v>
      </c>
      <c r="F367" s="752"/>
      <c r="G367" s="752"/>
      <c r="H367" s="766">
        <v>0</v>
      </c>
      <c r="I367" s="752">
        <v>168</v>
      </c>
      <c r="J367" s="752">
        <v>5656.92</v>
      </c>
      <c r="K367" s="766">
        <v>1</v>
      </c>
      <c r="L367" s="752">
        <v>168</v>
      </c>
      <c r="M367" s="753">
        <v>5656.92</v>
      </c>
    </row>
    <row r="368" spans="1:13" ht="14.45" customHeight="1" x14ac:dyDescent="0.2">
      <c r="A368" s="747" t="s">
        <v>588</v>
      </c>
      <c r="B368" s="748" t="s">
        <v>2589</v>
      </c>
      <c r="C368" s="748" t="s">
        <v>2594</v>
      </c>
      <c r="D368" s="748" t="s">
        <v>1270</v>
      </c>
      <c r="E368" s="748" t="s">
        <v>2595</v>
      </c>
      <c r="F368" s="752"/>
      <c r="G368" s="752"/>
      <c r="H368" s="766">
        <v>0</v>
      </c>
      <c r="I368" s="752">
        <v>15</v>
      </c>
      <c r="J368" s="752">
        <v>759.59999999999991</v>
      </c>
      <c r="K368" s="766">
        <v>1</v>
      </c>
      <c r="L368" s="752">
        <v>15</v>
      </c>
      <c r="M368" s="753">
        <v>759.59999999999991</v>
      </c>
    </row>
    <row r="369" spans="1:13" ht="14.45" customHeight="1" x14ac:dyDescent="0.2">
      <c r="A369" s="747" t="s">
        <v>588</v>
      </c>
      <c r="B369" s="748" t="s">
        <v>2589</v>
      </c>
      <c r="C369" s="748" t="s">
        <v>2596</v>
      </c>
      <c r="D369" s="748" t="s">
        <v>1270</v>
      </c>
      <c r="E369" s="748" t="s">
        <v>2597</v>
      </c>
      <c r="F369" s="752"/>
      <c r="G369" s="752"/>
      <c r="H369" s="766">
        <v>0</v>
      </c>
      <c r="I369" s="752">
        <v>29</v>
      </c>
      <c r="J369" s="752">
        <v>1468.8600000000001</v>
      </c>
      <c r="K369" s="766">
        <v>1</v>
      </c>
      <c r="L369" s="752">
        <v>29</v>
      </c>
      <c r="M369" s="753">
        <v>1468.8600000000001</v>
      </c>
    </row>
    <row r="370" spans="1:13" ht="14.45" customHeight="1" x14ac:dyDescent="0.2">
      <c r="A370" s="747" t="s">
        <v>588</v>
      </c>
      <c r="B370" s="748" t="s">
        <v>2604</v>
      </c>
      <c r="C370" s="748" t="s">
        <v>2849</v>
      </c>
      <c r="D370" s="748" t="s">
        <v>2606</v>
      </c>
      <c r="E370" s="748" t="s">
        <v>2850</v>
      </c>
      <c r="F370" s="752"/>
      <c r="G370" s="752"/>
      <c r="H370" s="766">
        <v>0</v>
      </c>
      <c r="I370" s="752">
        <v>3</v>
      </c>
      <c r="J370" s="752">
        <v>711.78</v>
      </c>
      <c r="K370" s="766">
        <v>1</v>
      </c>
      <c r="L370" s="752">
        <v>3</v>
      </c>
      <c r="M370" s="753">
        <v>711.78</v>
      </c>
    </row>
    <row r="371" spans="1:13" ht="14.45" customHeight="1" x14ac:dyDescent="0.2">
      <c r="A371" s="747" t="s">
        <v>588</v>
      </c>
      <c r="B371" s="748" t="s">
        <v>2604</v>
      </c>
      <c r="C371" s="748" t="s">
        <v>2605</v>
      </c>
      <c r="D371" s="748" t="s">
        <v>2606</v>
      </c>
      <c r="E371" s="748" t="s">
        <v>2607</v>
      </c>
      <c r="F371" s="752"/>
      <c r="G371" s="752"/>
      <c r="H371" s="766">
        <v>0</v>
      </c>
      <c r="I371" s="752">
        <v>1</v>
      </c>
      <c r="J371" s="752">
        <v>58.529999999999987</v>
      </c>
      <c r="K371" s="766">
        <v>1</v>
      </c>
      <c r="L371" s="752">
        <v>1</v>
      </c>
      <c r="M371" s="753">
        <v>58.529999999999987</v>
      </c>
    </row>
    <row r="372" spans="1:13" ht="14.45" customHeight="1" x14ac:dyDescent="0.2">
      <c r="A372" s="747" t="s">
        <v>588</v>
      </c>
      <c r="B372" s="748" t="s">
        <v>2851</v>
      </c>
      <c r="C372" s="748" t="s">
        <v>2852</v>
      </c>
      <c r="D372" s="748" t="s">
        <v>1936</v>
      </c>
      <c r="E372" s="748" t="s">
        <v>2853</v>
      </c>
      <c r="F372" s="752"/>
      <c r="G372" s="752"/>
      <c r="H372" s="766">
        <v>0</v>
      </c>
      <c r="I372" s="752">
        <v>6</v>
      </c>
      <c r="J372" s="752">
        <v>1038.6000000000001</v>
      </c>
      <c r="K372" s="766">
        <v>1</v>
      </c>
      <c r="L372" s="752">
        <v>6</v>
      </c>
      <c r="M372" s="753">
        <v>1038.6000000000001</v>
      </c>
    </row>
    <row r="373" spans="1:13" ht="14.45" customHeight="1" x14ac:dyDescent="0.2">
      <c r="A373" s="747" t="s">
        <v>588</v>
      </c>
      <c r="B373" s="748" t="s">
        <v>2851</v>
      </c>
      <c r="C373" s="748" t="s">
        <v>2854</v>
      </c>
      <c r="D373" s="748" t="s">
        <v>1936</v>
      </c>
      <c r="E373" s="748" t="s">
        <v>1937</v>
      </c>
      <c r="F373" s="752"/>
      <c r="G373" s="752"/>
      <c r="H373" s="766">
        <v>0</v>
      </c>
      <c r="I373" s="752">
        <v>6</v>
      </c>
      <c r="J373" s="752">
        <v>2495.8200000000002</v>
      </c>
      <c r="K373" s="766">
        <v>1</v>
      </c>
      <c r="L373" s="752">
        <v>6</v>
      </c>
      <c r="M373" s="753">
        <v>2495.8200000000002</v>
      </c>
    </row>
    <row r="374" spans="1:13" ht="14.45" customHeight="1" x14ac:dyDescent="0.2">
      <c r="A374" s="747" t="s">
        <v>588</v>
      </c>
      <c r="B374" s="748" t="s">
        <v>2851</v>
      </c>
      <c r="C374" s="748" t="s">
        <v>2855</v>
      </c>
      <c r="D374" s="748" t="s">
        <v>1936</v>
      </c>
      <c r="E374" s="748" t="s">
        <v>2856</v>
      </c>
      <c r="F374" s="752"/>
      <c r="G374" s="752"/>
      <c r="H374" s="766">
        <v>0</v>
      </c>
      <c r="I374" s="752">
        <v>4</v>
      </c>
      <c r="J374" s="752">
        <v>418.77000000000004</v>
      </c>
      <c r="K374" s="766">
        <v>1</v>
      </c>
      <c r="L374" s="752">
        <v>4</v>
      </c>
      <c r="M374" s="753">
        <v>418.77000000000004</v>
      </c>
    </row>
    <row r="375" spans="1:13" ht="14.45" customHeight="1" x14ac:dyDescent="0.2">
      <c r="A375" s="747" t="s">
        <v>588</v>
      </c>
      <c r="B375" s="748" t="s">
        <v>2851</v>
      </c>
      <c r="C375" s="748" t="s">
        <v>2857</v>
      </c>
      <c r="D375" s="748" t="s">
        <v>1936</v>
      </c>
      <c r="E375" s="748" t="s">
        <v>1937</v>
      </c>
      <c r="F375" s="752">
        <v>1</v>
      </c>
      <c r="G375" s="752">
        <v>415.59</v>
      </c>
      <c r="H375" s="766">
        <v>1</v>
      </c>
      <c r="I375" s="752"/>
      <c r="J375" s="752"/>
      <c r="K375" s="766">
        <v>0</v>
      </c>
      <c r="L375" s="752">
        <v>1</v>
      </c>
      <c r="M375" s="753">
        <v>415.59</v>
      </c>
    </row>
    <row r="376" spans="1:13" ht="14.45" customHeight="1" x14ac:dyDescent="0.2">
      <c r="A376" s="747" t="s">
        <v>588</v>
      </c>
      <c r="B376" s="748" t="s">
        <v>2608</v>
      </c>
      <c r="C376" s="748" t="s">
        <v>2858</v>
      </c>
      <c r="D376" s="748" t="s">
        <v>2859</v>
      </c>
      <c r="E376" s="748" t="s">
        <v>1883</v>
      </c>
      <c r="F376" s="752">
        <v>1</v>
      </c>
      <c r="G376" s="752">
        <v>255.26</v>
      </c>
      <c r="H376" s="766">
        <v>1</v>
      </c>
      <c r="I376" s="752"/>
      <c r="J376" s="752"/>
      <c r="K376" s="766">
        <v>0</v>
      </c>
      <c r="L376" s="752">
        <v>1</v>
      </c>
      <c r="M376" s="753">
        <v>255.26</v>
      </c>
    </row>
    <row r="377" spans="1:13" ht="14.45" customHeight="1" x14ac:dyDescent="0.2">
      <c r="A377" s="747" t="s">
        <v>588</v>
      </c>
      <c r="B377" s="748" t="s">
        <v>2608</v>
      </c>
      <c r="C377" s="748" t="s">
        <v>2609</v>
      </c>
      <c r="D377" s="748" t="s">
        <v>2610</v>
      </c>
      <c r="E377" s="748" t="s">
        <v>2611</v>
      </c>
      <c r="F377" s="752"/>
      <c r="G377" s="752"/>
      <c r="H377" s="766">
        <v>0</v>
      </c>
      <c r="I377" s="752">
        <v>2</v>
      </c>
      <c r="J377" s="752">
        <v>228.34</v>
      </c>
      <c r="K377" s="766">
        <v>1</v>
      </c>
      <c r="L377" s="752">
        <v>2</v>
      </c>
      <c r="M377" s="753">
        <v>228.34</v>
      </c>
    </row>
    <row r="378" spans="1:13" ht="14.45" customHeight="1" x14ac:dyDescent="0.2">
      <c r="A378" s="747" t="s">
        <v>588</v>
      </c>
      <c r="B378" s="748" t="s">
        <v>2608</v>
      </c>
      <c r="C378" s="748" t="s">
        <v>2612</v>
      </c>
      <c r="D378" s="748" t="s">
        <v>2610</v>
      </c>
      <c r="E378" s="748" t="s">
        <v>2613</v>
      </c>
      <c r="F378" s="752"/>
      <c r="G378" s="752"/>
      <c r="H378" s="766">
        <v>0</v>
      </c>
      <c r="I378" s="752">
        <v>4</v>
      </c>
      <c r="J378" s="752">
        <v>505.17999999999995</v>
      </c>
      <c r="K378" s="766">
        <v>1</v>
      </c>
      <c r="L378" s="752">
        <v>4</v>
      </c>
      <c r="M378" s="753">
        <v>505.17999999999995</v>
      </c>
    </row>
    <row r="379" spans="1:13" ht="14.45" customHeight="1" x14ac:dyDescent="0.2">
      <c r="A379" s="747" t="s">
        <v>588</v>
      </c>
      <c r="B379" s="748" t="s">
        <v>2615</v>
      </c>
      <c r="C379" s="748" t="s">
        <v>2616</v>
      </c>
      <c r="D379" s="748" t="s">
        <v>2617</v>
      </c>
      <c r="E379" s="748" t="s">
        <v>2618</v>
      </c>
      <c r="F379" s="752"/>
      <c r="G379" s="752"/>
      <c r="H379" s="766">
        <v>0</v>
      </c>
      <c r="I379" s="752">
        <v>2</v>
      </c>
      <c r="J379" s="752">
        <v>338.58000000000004</v>
      </c>
      <c r="K379" s="766">
        <v>1</v>
      </c>
      <c r="L379" s="752">
        <v>2</v>
      </c>
      <c r="M379" s="753">
        <v>338.58000000000004</v>
      </c>
    </row>
    <row r="380" spans="1:13" ht="14.45" customHeight="1" x14ac:dyDescent="0.2">
      <c r="A380" s="747" t="s">
        <v>588</v>
      </c>
      <c r="B380" s="748" t="s">
        <v>2615</v>
      </c>
      <c r="C380" s="748" t="s">
        <v>2619</v>
      </c>
      <c r="D380" s="748" t="s">
        <v>2617</v>
      </c>
      <c r="E380" s="748" t="s">
        <v>2620</v>
      </c>
      <c r="F380" s="752"/>
      <c r="G380" s="752"/>
      <c r="H380" s="766">
        <v>0</v>
      </c>
      <c r="I380" s="752">
        <v>3</v>
      </c>
      <c r="J380" s="752">
        <v>2170.17</v>
      </c>
      <c r="K380" s="766">
        <v>1</v>
      </c>
      <c r="L380" s="752">
        <v>3</v>
      </c>
      <c r="M380" s="753">
        <v>2170.17</v>
      </c>
    </row>
    <row r="381" spans="1:13" ht="14.45" customHeight="1" x14ac:dyDescent="0.2">
      <c r="A381" s="747" t="s">
        <v>588</v>
      </c>
      <c r="B381" s="748" t="s">
        <v>2615</v>
      </c>
      <c r="C381" s="748" t="s">
        <v>2621</v>
      </c>
      <c r="D381" s="748" t="s">
        <v>2617</v>
      </c>
      <c r="E381" s="748" t="s">
        <v>2622</v>
      </c>
      <c r="F381" s="752"/>
      <c r="G381" s="752"/>
      <c r="H381" s="766">
        <v>0</v>
      </c>
      <c r="I381" s="752">
        <v>1</v>
      </c>
      <c r="J381" s="752">
        <v>1505.94</v>
      </c>
      <c r="K381" s="766">
        <v>1</v>
      </c>
      <c r="L381" s="752">
        <v>1</v>
      </c>
      <c r="M381" s="753">
        <v>1505.94</v>
      </c>
    </row>
    <row r="382" spans="1:13" ht="14.45" customHeight="1" x14ac:dyDescent="0.2">
      <c r="A382" s="747" t="s">
        <v>588</v>
      </c>
      <c r="B382" s="748" t="s">
        <v>2623</v>
      </c>
      <c r="C382" s="748" t="s">
        <v>2860</v>
      </c>
      <c r="D382" s="748" t="s">
        <v>2861</v>
      </c>
      <c r="E382" s="748" t="s">
        <v>2862</v>
      </c>
      <c r="F382" s="752">
        <v>1</v>
      </c>
      <c r="G382" s="752">
        <v>127.16</v>
      </c>
      <c r="H382" s="766">
        <v>1</v>
      </c>
      <c r="I382" s="752"/>
      <c r="J382" s="752"/>
      <c r="K382" s="766">
        <v>0</v>
      </c>
      <c r="L382" s="752">
        <v>1</v>
      </c>
      <c r="M382" s="753">
        <v>127.16</v>
      </c>
    </row>
    <row r="383" spans="1:13" ht="14.45" customHeight="1" x14ac:dyDescent="0.2">
      <c r="A383" s="747" t="s">
        <v>588</v>
      </c>
      <c r="B383" s="748" t="s">
        <v>2623</v>
      </c>
      <c r="C383" s="748" t="s">
        <v>2624</v>
      </c>
      <c r="D383" s="748" t="s">
        <v>1333</v>
      </c>
      <c r="E383" s="748" t="s">
        <v>1335</v>
      </c>
      <c r="F383" s="752"/>
      <c r="G383" s="752"/>
      <c r="H383" s="766">
        <v>0</v>
      </c>
      <c r="I383" s="752">
        <v>1</v>
      </c>
      <c r="J383" s="752">
        <v>1043.0500000000002</v>
      </c>
      <c r="K383" s="766">
        <v>1</v>
      </c>
      <c r="L383" s="752">
        <v>1</v>
      </c>
      <c r="M383" s="753">
        <v>1043.0500000000002</v>
      </c>
    </row>
    <row r="384" spans="1:13" ht="14.45" customHeight="1" x14ac:dyDescent="0.2">
      <c r="A384" s="747" t="s">
        <v>588</v>
      </c>
      <c r="B384" s="748" t="s">
        <v>2623</v>
      </c>
      <c r="C384" s="748" t="s">
        <v>2625</v>
      </c>
      <c r="D384" s="748" t="s">
        <v>1333</v>
      </c>
      <c r="E384" s="748" t="s">
        <v>1334</v>
      </c>
      <c r="F384" s="752"/>
      <c r="G384" s="752"/>
      <c r="H384" s="766">
        <v>0</v>
      </c>
      <c r="I384" s="752">
        <v>1</v>
      </c>
      <c r="J384" s="752">
        <v>2160.96</v>
      </c>
      <c r="K384" s="766">
        <v>1</v>
      </c>
      <c r="L384" s="752">
        <v>1</v>
      </c>
      <c r="M384" s="753">
        <v>2160.96</v>
      </c>
    </row>
    <row r="385" spans="1:13" ht="14.45" customHeight="1" x14ac:dyDescent="0.2">
      <c r="A385" s="747" t="s">
        <v>588</v>
      </c>
      <c r="B385" s="748" t="s">
        <v>2623</v>
      </c>
      <c r="C385" s="748" t="s">
        <v>2863</v>
      </c>
      <c r="D385" s="748" t="s">
        <v>1993</v>
      </c>
      <c r="E385" s="748" t="s">
        <v>1994</v>
      </c>
      <c r="F385" s="752">
        <v>1</v>
      </c>
      <c r="G385" s="752">
        <v>239.16</v>
      </c>
      <c r="H385" s="766">
        <v>1</v>
      </c>
      <c r="I385" s="752"/>
      <c r="J385" s="752"/>
      <c r="K385" s="766">
        <v>0</v>
      </c>
      <c r="L385" s="752">
        <v>1</v>
      </c>
      <c r="M385" s="753">
        <v>239.16</v>
      </c>
    </row>
    <row r="386" spans="1:13" ht="14.45" customHeight="1" x14ac:dyDescent="0.2">
      <c r="A386" s="747" t="s">
        <v>588</v>
      </c>
      <c r="B386" s="748" t="s">
        <v>2626</v>
      </c>
      <c r="C386" s="748" t="s">
        <v>2627</v>
      </c>
      <c r="D386" s="748" t="s">
        <v>1244</v>
      </c>
      <c r="E386" s="748" t="s">
        <v>2628</v>
      </c>
      <c r="F386" s="752"/>
      <c r="G386" s="752"/>
      <c r="H386" s="766">
        <v>0</v>
      </c>
      <c r="I386" s="752">
        <v>13</v>
      </c>
      <c r="J386" s="752">
        <v>5614.56</v>
      </c>
      <c r="K386" s="766">
        <v>1</v>
      </c>
      <c r="L386" s="752">
        <v>13</v>
      </c>
      <c r="M386" s="753">
        <v>5614.56</v>
      </c>
    </row>
    <row r="387" spans="1:13" ht="14.45" customHeight="1" x14ac:dyDescent="0.2">
      <c r="A387" s="747" t="s">
        <v>588</v>
      </c>
      <c r="B387" s="748" t="s">
        <v>2626</v>
      </c>
      <c r="C387" s="748" t="s">
        <v>2629</v>
      </c>
      <c r="D387" s="748" t="s">
        <v>1246</v>
      </c>
      <c r="E387" s="748" t="s">
        <v>2630</v>
      </c>
      <c r="F387" s="752"/>
      <c r="G387" s="752"/>
      <c r="H387" s="766">
        <v>0</v>
      </c>
      <c r="I387" s="752">
        <v>9</v>
      </c>
      <c r="J387" s="752">
        <v>1502.6100000000001</v>
      </c>
      <c r="K387" s="766">
        <v>1</v>
      </c>
      <c r="L387" s="752">
        <v>9</v>
      </c>
      <c r="M387" s="753">
        <v>1502.6100000000001</v>
      </c>
    </row>
    <row r="388" spans="1:13" ht="14.45" customHeight="1" x14ac:dyDescent="0.2">
      <c r="A388" s="747" t="s">
        <v>588</v>
      </c>
      <c r="B388" s="748" t="s">
        <v>2864</v>
      </c>
      <c r="C388" s="748" t="s">
        <v>2865</v>
      </c>
      <c r="D388" s="748" t="s">
        <v>2866</v>
      </c>
      <c r="E388" s="748" t="s">
        <v>2670</v>
      </c>
      <c r="F388" s="752"/>
      <c r="G388" s="752"/>
      <c r="H388" s="766">
        <v>0</v>
      </c>
      <c r="I388" s="752">
        <v>3</v>
      </c>
      <c r="J388" s="752">
        <v>1660.8600000000001</v>
      </c>
      <c r="K388" s="766">
        <v>1</v>
      </c>
      <c r="L388" s="752">
        <v>3</v>
      </c>
      <c r="M388" s="753">
        <v>1660.8600000000001</v>
      </c>
    </row>
    <row r="389" spans="1:13" ht="14.45" customHeight="1" x14ac:dyDescent="0.2">
      <c r="A389" s="747" t="s">
        <v>588</v>
      </c>
      <c r="B389" s="748" t="s">
        <v>2641</v>
      </c>
      <c r="C389" s="748" t="s">
        <v>2642</v>
      </c>
      <c r="D389" s="748" t="s">
        <v>2643</v>
      </c>
      <c r="E389" s="748" t="s">
        <v>2644</v>
      </c>
      <c r="F389" s="752"/>
      <c r="G389" s="752"/>
      <c r="H389" s="766">
        <v>0</v>
      </c>
      <c r="I389" s="752">
        <v>20</v>
      </c>
      <c r="J389" s="752">
        <v>943.39</v>
      </c>
      <c r="K389" s="766">
        <v>1</v>
      </c>
      <c r="L389" s="752">
        <v>20</v>
      </c>
      <c r="M389" s="753">
        <v>943.39</v>
      </c>
    </row>
    <row r="390" spans="1:13" ht="14.45" customHeight="1" x14ac:dyDescent="0.2">
      <c r="A390" s="747" t="s">
        <v>588</v>
      </c>
      <c r="B390" s="748" t="s">
        <v>2641</v>
      </c>
      <c r="C390" s="748" t="s">
        <v>2645</v>
      </c>
      <c r="D390" s="748" t="s">
        <v>2643</v>
      </c>
      <c r="E390" s="748" t="s">
        <v>2646</v>
      </c>
      <c r="F390" s="752"/>
      <c r="G390" s="752"/>
      <c r="H390" s="766">
        <v>0</v>
      </c>
      <c r="I390" s="752">
        <v>3</v>
      </c>
      <c r="J390" s="752">
        <v>1063.47</v>
      </c>
      <c r="K390" s="766">
        <v>1</v>
      </c>
      <c r="L390" s="752">
        <v>3</v>
      </c>
      <c r="M390" s="753">
        <v>1063.47</v>
      </c>
    </row>
    <row r="391" spans="1:13" ht="14.45" customHeight="1" x14ac:dyDescent="0.2">
      <c r="A391" s="747" t="s">
        <v>588</v>
      </c>
      <c r="B391" s="748" t="s">
        <v>2650</v>
      </c>
      <c r="C391" s="748" t="s">
        <v>2651</v>
      </c>
      <c r="D391" s="748" t="s">
        <v>2652</v>
      </c>
      <c r="E391" s="748" t="s">
        <v>2653</v>
      </c>
      <c r="F391" s="752"/>
      <c r="G391" s="752"/>
      <c r="H391" s="766">
        <v>0</v>
      </c>
      <c r="I391" s="752">
        <v>1</v>
      </c>
      <c r="J391" s="752">
        <v>19.580000000000002</v>
      </c>
      <c r="K391" s="766">
        <v>1</v>
      </c>
      <c r="L391" s="752">
        <v>1</v>
      </c>
      <c r="M391" s="753">
        <v>19.580000000000002</v>
      </c>
    </row>
    <row r="392" spans="1:13" ht="14.45" customHeight="1" x14ac:dyDescent="0.2">
      <c r="A392" s="747" t="s">
        <v>588</v>
      </c>
      <c r="B392" s="748" t="s">
        <v>2650</v>
      </c>
      <c r="C392" s="748" t="s">
        <v>2867</v>
      </c>
      <c r="D392" s="748" t="s">
        <v>2652</v>
      </c>
      <c r="E392" s="748" t="s">
        <v>2868</v>
      </c>
      <c r="F392" s="752"/>
      <c r="G392" s="752"/>
      <c r="H392" s="766">
        <v>0</v>
      </c>
      <c r="I392" s="752">
        <v>2</v>
      </c>
      <c r="J392" s="752">
        <v>58.679999999999993</v>
      </c>
      <c r="K392" s="766">
        <v>1</v>
      </c>
      <c r="L392" s="752">
        <v>2</v>
      </c>
      <c r="M392" s="753">
        <v>58.679999999999993</v>
      </c>
    </row>
    <row r="393" spans="1:13" ht="14.45" customHeight="1" x14ac:dyDescent="0.2">
      <c r="A393" s="747" t="s">
        <v>588</v>
      </c>
      <c r="B393" s="748" t="s">
        <v>2650</v>
      </c>
      <c r="C393" s="748" t="s">
        <v>2654</v>
      </c>
      <c r="D393" s="748" t="s">
        <v>2652</v>
      </c>
      <c r="E393" s="748" t="s">
        <v>2655</v>
      </c>
      <c r="F393" s="752"/>
      <c r="G393" s="752"/>
      <c r="H393" s="766">
        <v>0</v>
      </c>
      <c r="I393" s="752">
        <v>38</v>
      </c>
      <c r="J393" s="752">
        <v>346.67999999999995</v>
      </c>
      <c r="K393" s="766">
        <v>1</v>
      </c>
      <c r="L393" s="752">
        <v>38</v>
      </c>
      <c r="M393" s="753">
        <v>346.67999999999995</v>
      </c>
    </row>
    <row r="394" spans="1:13" ht="14.45" customHeight="1" x14ac:dyDescent="0.2">
      <c r="A394" s="747" t="s">
        <v>588</v>
      </c>
      <c r="B394" s="748" t="s">
        <v>2656</v>
      </c>
      <c r="C394" s="748" t="s">
        <v>2657</v>
      </c>
      <c r="D394" s="748" t="s">
        <v>1593</v>
      </c>
      <c r="E394" s="748" t="s">
        <v>2658</v>
      </c>
      <c r="F394" s="752">
        <v>11</v>
      </c>
      <c r="G394" s="752">
        <v>504.69999999999993</v>
      </c>
      <c r="H394" s="766">
        <v>1</v>
      </c>
      <c r="I394" s="752"/>
      <c r="J394" s="752"/>
      <c r="K394" s="766">
        <v>0</v>
      </c>
      <c r="L394" s="752">
        <v>11</v>
      </c>
      <c r="M394" s="753">
        <v>504.69999999999993</v>
      </c>
    </row>
    <row r="395" spans="1:13" ht="14.45" customHeight="1" x14ac:dyDescent="0.2">
      <c r="A395" s="747" t="s">
        <v>588</v>
      </c>
      <c r="B395" s="748" t="s">
        <v>2656</v>
      </c>
      <c r="C395" s="748" t="s">
        <v>2659</v>
      </c>
      <c r="D395" s="748" t="s">
        <v>1593</v>
      </c>
      <c r="E395" s="748" t="s">
        <v>2660</v>
      </c>
      <c r="F395" s="752"/>
      <c r="G395" s="752"/>
      <c r="H395" s="766">
        <v>0</v>
      </c>
      <c r="I395" s="752">
        <v>6</v>
      </c>
      <c r="J395" s="752">
        <v>132.69999999999999</v>
      </c>
      <c r="K395" s="766">
        <v>1</v>
      </c>
      <c r="L395" s="752">
        <v>6</v>
      </c>
      <c r="M395" s="753">
        <v>132.69999999999999</v>
      </c>
    </row>
    <row r="396" spans="1:13" ht="14.45" customHeight="1" x14ac:dyDescent="0.2">
      <c r="A396" s="747" t="s">
        <v>588</v>
      </c>
      <c r="B396" s="748" t="s">
        <v>2656</v>
      </c>
      <c r="C396" s="748" t="s">
        <v>2869</v>
      </c>
      <c r="D396" s="748" t="s">
        <v>1593</v>
      </c>
      <c r="E396" s="748" t="s">
        <v>2658</v>
      </c>
      <c r="F396" s="752"/>
      <c r="G396" s="752"/>
      <c r="H396" s="766">
        <v>0</v>
      </c>
      <c r="I396" s="752">
        <v>11</v>
      </c>
      <c r="J396" s="752">
        <v>502.73</v>
      </c>
      <c r="K396" s="766">
        <v>1</v>
      </c>
      <c r="L396" s="752">
        <v>11</v>
      </c>
      <c r="M396" s="753">
        <v>502.73</v>
      </c>
    </row>
    <row r="397" spans="1:13" ht="14.45" customHeight="1" x14ac:dyDescent="0.2">
      <c r="A397" s="747" t="s">
        <v>588</v>
      </c>
      <c r="B397" s="748" t="s">
        <v>2663</v>
      </c>
      <c r="C397" s="748" t="s">
        <v>2664</v>
      </c>
      <c r="D397" s="748" t="s">
        <v>2665</v>
      </c>
      <c r="E397" s="748" t="s">
        <v>2666</v>
      </c>
      <c r="F397" s="752"/>
      <c r="G397" s="752"/>
      <c r="H397" s="766">
        <v>0</v>
      </c>
      <c r="I397" s="752">
        <v>7</v>
      </c>
      <c r="J397" s="752">
        <v>640.53000000000009</v>
      </c>
      <c r="K397" s="766">
        <v>1</v>
      </c>
      <c r="L397" s="752">
        <v>7</v>
      </c>
      <c r="M397" s="753">
        <v>640.53000000000009</v>
      </c>
    </row>
    <row r="398" spans="1:13" ht="14.45" customHeight="1" x14ac:dyDescent="0.2">
      <c r="A398" s="747" t="s">
        <v>588</v>
      </c>
      <c r="B398" s="748" t="s">
        <v>2667</v>
      </c>
      <c r="C398" s="748" t="s">
        <v>2671</v>
      </c>
      <c r="D398" s="748" t="s">
        <v>2669</v>
      </c>
      <c r="E398" s="748" t="s">
        <v>2672</v>
      </c>
      <c r="F398" s="752"/>
      <c r="G398" s="752"/>
      <c r="H398" s="766">
        <v>0</v>
      </c>
      <c r="I398" s="752">
        <v>2</v>
      </c>
      <c r="J398" s="752">
        <v>201.16</v>
      </c>
      <c r="K398" s="766">
        <v>1</v>
      </c>
      <c r="L398" s="752">
        <v>2</v>
      </c>
      <c r="M398" s="753">
        <v>201.16</v>
      </c>
    </row>
    <row r="399" spans="1:13" ht="14.45" customHeight="1" x14ac:dyDescent="0.2">
      <c r="A399" s="747" t="s">
        <v>588</v>
      </c>
      <c r="B399" s="748" t="s">
        <v>2667</v>
      </c>
      <c r="C399" s="748" t="s">
        <v>2870</v>
      </c>
      <c r="D399" s="748" t="s">
        <v>2669</v>
      </c>
      <c r="E399" s="748" t="s">
        <v>2871</v>
      </c>
      <c r="F399" s="752"/>
      <c r="G399" s="752"/>
      <c r="H399" s="766">
        <v>0</v>
      </c>
      <c r="I399" s="752">
        <v>6</v>
      </c>
      <c r="J399" s="752">
        <v>1058.74</v>
      </c>
      <c r="K399" s="766">
        <v>1</v>
      </c>
      <c r="L399" s="752">
        <v>6</v>
      </c>
      <c r="M399" s="753">
        <v>1058.74</v>
      </c>
    </row>
    <row r="400" spans="1:13" ht="14.45" customHeight="1" x14ac:dyDescent="0.2">
      <c r="A400" s="747" t="s">
        <v>588</v>
      </c>
      <c r="B400" s="748" t="s">
        <v>2673</v>
      </c>
      <c r="C400" s="748" t="s">
        <v>2677</v>
      </c>
      <c r="D400" s="748" t="s">
        <v>2678</v>
      </c>
      <c r="E400" s="748" t="s">
        <v>2676</v>
      </c>
      <c r="F400" s="752"/>
      <c r="G400" s="752"/>
      <c r="H400" s="766">
        <v>0</v>
      </c>
      <c r="I400" s="752">
        <v>2</v>
      </c>
      <c r="J400" s="752">
        <v>277.02000000000004</v>
      </c>
      <c r="K400" s="766">
        <v>1</v>
      </c>
      <c r="L400" s="752">
        <v>2</v>
      </c>
      <c r="M400" s="753">
        <v>277.02000000000004</v>
      </c>
    </row>
    <row r="401" spans="1:13" ht="14.45" customHeight="1" x14ac:dyDescent="0.2">
      <c r="A401" s="747" t="s">
        <v>588</v>
      </c>
      <c r="B401" s="748" t="s">
        <v>2680</v>
      </c>
      <c r="C401" s="748" t="s">
        <v>2681</v>
      </c>
      <c r="D401" s="748" t="s">
        <v>2682</v>
      </c>
      <c r="E401" s="748" t="s">
        <v>2683</v>
      </c>
      <c r="F401" s="752"/>
      <c r="G401" s="752"/>
      <c r="H401" s="766">
        <v>0</v>
      </c>
      <c r="I401" s="752">
        <v>2</v>
      </c>
      <c r="J401" s="752">
        <v>142.16999999999999</v>
      </c>
      <c r="K401" s="766">
        <v>1</v>
      </c>
      <c r="L401" s="752">
        <v>2</v>
      </c>
      <c r="M401" s="753">
        <v>142.16999999999999</v>
      </c>
    </row>
    <row r="402" spans="1:13" ht="14.45" customHeight="1" x14ac:dyDescent="0.2">
      <c r="A402" s="747" t="s">
        <v>588</v>
      </c>
      <c r="B402" s="748" t="s">
        <v>2685</v>
      </c>
      <c r="C402" s="748" t="s">
        <v>2686</v>
      </c>
      <c r="D402" s="748" t="s">
        <v>758</v>
      </c>
      <c r="E402" s="748" t="s">
        <v>2372</v>
      </c>
      <c r="F402" s="752"/>
      <c r="G402" s="752"/>
      <c r="H402" s="766">
        <v>0</v>
      </c>
      <c r="I402" s="752">
        <v>2</v>
      </c>
      <c r="J402" s="752">
        <v>140.80000000000001</v>
      </c>
      <c r="K402" s="766">
        <v>1</v>
      </c>
      <c r="L402" s="752">
        <v>2</v>
      </c>
      <c r="M402" s="753">
        <v>140.80000000000001</v>
      </c>
    </row>
    <row r="403" spans="1:13" ht="14.45" customHeight="1" x14ac:dyDescent="0.2">
      <c r="A403" s="747" t="s">
        <v>588</v>
      </c>
      <c r="B403" s="748" t="s">
        <v>2685</v>
      </c>
      <c r="C403" s="748" t="s">
        <v>2872</v>
      </c>
      <c r="D403" s="748" t="s">
        <v>758</v>
      </c>
      <c r="E403" s="748" t="s">
        <v>2368</v>
      </c>
      <c r="F403" s="752"/>
      <c r="G403" s="752"/>
      <c r="H403" s="766">
        <v>0</v>
      </c>
      <c r="I403" s="752">
        <v>1</v>
      </c>
      <c r="J403" s="752">
        <v>194.68</v>
      </c>
      <c r="K403" s="766">
        <v>1</v>
      </c>
      <c r="L403" s="752">
        <v>1</v>
      </c>
      <c r="M403" s="753">
        <v>194.68</v>
      </c>
    </row>
    <row r="404" spans="1:13" ht="14.45" customHeight="1" x14ac:dyDescent="0.2">
      <c r="A404" s="747" t="s">
        <v>588</v>
      </c>
      <c r="B404" s="748" t="s">
        <v>2685</v>
      </c>
      <c r="C404" s="748" t="s">
        <v>2873</v>
      </c>
      <c r="D404" s="748" t="s">
        <v>1812</v>
      </c>
      <c r="E404" s="748" t="s">
        <v>2874</v>
      </c>
      <c r="F404" s="752"/>
      <c r="G404" s="752"/>
      <c r="H404" s="766">
        <v>0</v>
      </c>
      <c r="I404" s="752">
        <v>1</v>
      </c>
      <c r="J404" s="752">
        <v>111.89999999999999</v>
      </c>
      <c r="K404" s="766">
        <v>1</v>
      </c>
      <c r="L404" s="752">
        <v>1</v>
      </c>
      <c r="M404" s="753">
        <v>111.89999999999999</v>
      </c>
    </row>
    <row r="405" spans="1:13" ht="14.45" customHeight="1" x14ac:dyDescent="0.2">
      <c r="A405" s="747" t="s">
        <v>588</v>
      </c>
      <c r="B405" s="748" t="s">
        <v>2687</v>
      </c>
      <c r="C405" s="748" t="s">
        <v>2875</v>
      </c>
      <c r="D405" s="748" t="s">
        <v>1848</v>
      </c>
      <c r="E405" s="748" t="s">
        <v>2670</v>
      </c>
      <c r="F405" s="752">
        <v>1</v>
      </c>
      <c r="G405" s="752">
        <v>404.83</v>
      </c>
      <c r="H405" s="766">
        <v>1</v>
      </c>
      <c r="I405" s="752"/>
      <c r="J405" s="752"/>
      <c r="K405" s="766">
        <v>0</v>
      </c>
      <c r="L405" s="752">
        <v>1</v>
      </c>
      <c r="M405" s="753">
        <v>404.83</v>
      </c>
    </row>
    <row r="406" spans="1:13" ht="14.45" customHeight="1" x14ac:dyDescent="0.2">
      <c r="A406" s="747" t="s">
        <v>588</v>
      </c>
      <c r="B406" s="748" t="s">
        <v>2687</v>
      </c>
      <c r="C406" s="748" t="s">
        <v>2688</v>
      </c>
      <c r="D406" s="748" t="s">
        <v>1848</v>
      </c>
      <c r="E406" s="748" t="s">
        <v>1849</v>
      </c>
      <c r="F406" s="752">
        <v>2</v>
      </c>
      <c r="G406" s="752">
        <v>395.16</v>
      </c>
      <c r="H406" s="766">
        <v>1</v>
      </c>
      <c r="I406" s="752"/>
      <c r="J406" s="752"/>
      <c r="K406" s="766">
        <v>0</v>
      </c>
      <c r="L406" s="752">
        <v>2</v>
      </c>
      <c r="M406" s="753">
        <v>395.16</v>
      </c>
    </row>
    <row r="407" spans="1:13" ht="14.45" customHeight="1" x14ac:dyDescent="0.2">
      <c r="A407" s="747" t="s">
        <v>588</v>
      </c>
      <c r="B407" s="748" t="s">
        <v>2687</v>
      </c>
      <c r="C407" s="748" t="s">
        <v>2876</v>
      </c>
      <c r="D407" s="748" t="s">
        <v>1848</v>
      </c>
      <c r="E407" s="748" t="s">
        <v>1849</v>
      </c>
      <c r="F407" s="752"/>
      <c r="G407" s="752"/>
      <c r="H407" s="766">
        <v>0</v>
      </c>
      <c r="I407" s="752">
        <v>4</v>
      </c>
      <c r="J407" s="752">
        <v>789.59999999999991</v>
      </c>
      <c r="K407" s="766">
        <v>1</v>
      </c>
      <c r="L407" s="752">
        <v>4</v>
      </c>
      <c r="M407" s="753">
        <v>789.59999999999991</v>
      </c>
    </row>
    <row r="408" spans="1:13" ht="14.45" customHeight="1" x14ac:dyDescent="0.2">
      <c r="A408" s="747" t="s">
        <v>588</v>
      </c>
      <c r="B408" s="748" t="s">
        <v>2691</v>
      </c>
      <c r="C408" s="748" t="s">
        <v>2877</v>
      </c>
      <c r="D408" s="748" t="s">
        <v>2878</v>
      </c>
      <c r="E408" s="748" t="s">
        <v>679</v>
      </c>
      <c r="F408" s="752">
        <v>2</v>
      </c>
      <c r="G408" s="752">
        <v>154.48000000000002</v>
      </c>
      <c r="H408" s="766">
        <v>1</v>
      </c>
      <c r="I408" s="752"/>
      <c r="J408" s="752"/>
      <c r="K408" s="766">
        <v>0</v>
      </c>
      <c r="L408" s="752">
        <v>2</v>
      </c>
      <c r="M408" s="753">
        <v>154.48000000000002</v>
      </c>
    </row>
    <row r="409" spans="1:13" ht="14.45" customHeight="1" x14ac:dyDescent="0.2">
      <c r="A409" s="747" t="s">
        <v>588</v>
      </c>
      <c r="B409" s="748" t="s">
        <v>2691</v>
      </c>
      <c r="C409" s="748" t="s">
        <v>2879</v>
      </c>
      <c r="D409" s="748" t="s">
        <v>1803</v>
      </c>
      <c r="E409" s="748" t="s">
        <v>1804</v>
      </c>
      <c r="F409" s="752"/>
      <c r="G409" s="752"/>
      <c r="H409" s="766">
        <v>0</v>
      </c>
      <c r="I409" s="752">
        <v>2</v>
      </c>
      <c r="J409" s="752">
        <v>139.56</v>
      </c>
      <c r="K409" s="766">
        <v>1</v>
      </c>
      <c r="L409" s="752">
        <v>2</v>
      </c>
      <c r="M409" s="753">
        <v>139.56</v>
      </c>
    </row>
    <row r="410" spans="1:13" ht="14.45" customHeight="1" x14ac:dyDescent="0.2">
      <c r="A410" s="747" t="s">
        <v>588</v>
      </c>
      <c r="B410" s="748" t="s">
        <v>2691</v>
      </c>
      <c r="C410" s="748" t="s">
        <v>2880</v>
      </c>
      <c r="D410" s="748" t="s">
        <v>1801</v>
      </c>
      <c r="E410" s="748" t="s">
        <v>1802</v>
      </c>
      <c r="F410" s="752"/>
      <c r="G410" s="752"/>
      <c r="H410" s="766">
        <v>0</v>
      </c>
      <c r="I410" s="752">
        <v>2</v>
      </c>
      <c r="J410" s="752">
        <v>190.3</v>
      </c>
      <c r="K410" s="766">
        <v>1</v>
      </c>
      <c r="L410" s="752">
        <v>2</v>
      </c>
      <c r="M410" s="753">
        <v>190.3</v>
      </c>
    </row>
    <row r="411" spans="1:13" ht="14.45" customHeight="1" x14ac:dyDescent="0.2">
      <c r="A411" s="747" t="s">
        <v>588</v>
      </c>
      <c r="B411" s="748" t="s">
        <v>2700</v>
      </c>
      <c r="C411" s="748" t="s">
        <v>2701</v>
      </c>
      <c r="D411" s="748" t="s">
        <v>1548</v>
      </c>
      <c r="E411" s="748" t="s">
        <v>1549</v>
      </c>
      <c r="F411" s="752"/>
      <c r="G411" s="752"/>
      <c r="H411" s="766">
        <v>0</v>
      </c>
      <c r="I411" s="752">
        <v>1</v>
      </c>
      <c r="J411" s="752">
        <v>49.779999999999994</v>
      </c>
      <c r="K411" s="766">
        <v>1</v>
      </c>
      <c r="L411" s="752">
        <v>1</v>
      </c>
      <c r="M411" s="753">
        <v>49.779999999999994</v>
      </c>
    </row>
    <row r="412" spans="1:13" ht="14.45" customHeight="1" x14ac:dyDescent="0.2">
      <c r="A412" s="747" t="s">
        <v>588</v>
      </c>
      <c r="B412" s="748" t="s">
        <v>2706</v>
      </c>
      <c r="C412" s="748" t="s">
        <v>2707</v>
      </c>
      <c r="D412" s="748" t="s">
        <v>2708</v>
      </c>
      <c r="E412" s="748" t="s">
        <v>2709</v>
      </c>
      <c r="F412" s="752"/>
      <c r="G412" s="752"/>
      <c r="H412" s="766">
        <v>0</v>
      </c>
      <c r="I412" s="752">
        <v>1</v>
      </c>
      <c r="J412" s="752">
        <v>552.21</v>
      </c>
      <c r="K412" s="766">
        <v>1</v>
      </c>
      <c r="L412" s="752">
        <v>1</v>
      </c>
      <c r="M412" s="753">
        <v>552.21</v>
      </c>
    </row>
    <row r="413" spans="1:13" ht="14.45" customHeight="1" x14ac:dyDescent="0.2">
      <c r="A413" s="747" t="s">
        <v>588</v>
      </c>
      <c r="B413" s="748" t="s">
        <v>2706</v>
      </c>
      <c r="C413" s="748" t="s">
        <v>2710</v>
      </c>
      <c r="D413" s="748" t="s">
        <v>2708</v>
      </c>
      <c r="E413" s="748" t="s">
        <v>2711</v>
      </c>
      <c r="F413" s="752"/>
      <c r="G413" s="752"/>
      <c r="H413" s="766">
        <v>0</v>
      </c>
      <c r="I413" s="752">
        <v>1</v>
      </c>
      <c r="J413" s="752">
        <v>662.2</v>
      </c>
      <c r="K413" s="766">
        <v>1</v>
      </c>
      <c r="L413" s="752">
        <v>1</v>
      </c>
      <c r="M413" s="753">
        <v>662.2</v>
      </c>
    </row>
    <row r="414" spans="1:13" ht="14.45" customHeight="1" x14ac:dyDescent="0.2">
      <c r="A414" s="747" t="s">
        <v>588</v>
      </c>
      <c r="B414" s="748" t="s">
        <v>2712</v>
      </c>
      <c r="C414" s="748" t="s">
        <v>2881</v>
      </c>
      <c r="D414" s="748" t="s">
        <v>2882</v>
      </c>
      <c r="E414" s="748" t="s">
        <v>2883</v>
      </c>
      <c r="F414" s="752"/>
      <c r="G414" s="752"/>
      <c r="H414" s="766">
        <v>0</v>
      </c>
      <c r="I414" s="752">
        <v>1</v>
      </c>
      <c r="J414" s="752">
        <v>587.13</v>
      </c>
      <c r="K414" s="766">
        <v>1</v>
      </c>
      <c r="L414" s="752">
        <v>1</v>
      </c>
      <c r="M414" s="753">
        <v>587.13</v>
      </c>
    </row>
    <row r="415" spans="1:13" ht="14.45" customHeight="1" x14ac:dyDescent="0.2">
      <c r="A415" s="747" t="s">
        <v>588</v>
      </c>
      <c r="B415" s="748" t="s">
        <v>2884</v>
      </c>
      <c r="C415" s="748" t="s">
        <v>2885</v>
      </c>
      <c r="D415" s="748" t="s">
        <v>2886</v>
      </c>
      <c r="E415" s="748" t="s">
        <v>2887</v>
      </c>
      <c r="F415" s="752"/>
      <c r="G415" s="752"/>
      <c r="H415" s="766">
        <v>0</v>
      </c>
      <c r="I415" s="752">
        <v>1</v>
      </c>
      <c r="J415" s="752">
        <v>653.04</v>
      </c>
      <c r="K415" s="766">
        <v>1</v>
      </c>
      <c r="L415" s="752">
        <v>1</v>
      </c>
      <c r="M415" s="753">
        <v>653.04</v>
      </c>
    </row>
    <row r="416" spans="1:13" ht="14.45" customHeight="1" x14ac:dyDescent="0.2">
      <c r="A416" s="747" t="s">
        <v>588</v>
      </c>
      <c r="B416" s="748" t="s">
        <v>2716</v>
      </c>
      <c r="C416" s="748" t="s">
        <v>2888</v>
      </c>
      <c r="D416" s="748" t="s">
        <v>1587</v>
      </c>
      <c r="E416" s="748" t="s">
        <v>2889</v>
      </c>
      <c r="F416" s="752"/>
      <c r="G416" s="752"/>
      <c r="H416" s="766">
        <v>0</v>
      </c>
      <c r="I416" s="752">
        <v>5</v>
      </c>
      <c r="J416" s="752">
        <v>375.12000000000006</v>
      </c>
      <c r="K416" s="766">
        <v>1</v>
      </c>
      <c r="L416" s="752">
        <v>5</v>
      </c>
      <c r="M416" s="753">
        <v>375.12000000000006</v>
      </c>
    </row>
    <row r="417" spans="1:13" ht="14.45" customHeight="1" x14ac:dyDescent="0.2">
      <c r="A417" s="747" t="s">
        <v>588</v>
      </c>
      <c r="B417" s="748" t="s">
        <v>2716</v>
      </c>
      <c r="C417" s="748" t="s">
        <v>2717</v>
      </c>
      <c r="D417" s="748" t="s">
        <v>1587</v>
      </c>
      <c r="E417" s="748" t="s">
        <v>2718</v>
      </c>
      <c r="F417" s="752"/>
      <c r="G417" s="752"/>
      <c r="H417" s="766">
        <v>0</v>
      </c>
      <c r="I417" s="752">
        <v>2</v>
      </c>
      <c r="J417" s="752">
        <v>57.000000000000014</v>
      </c>
      <c r="K417" s="766">
        <v>1</v>
      </c>
      <c r="L417" s="752">
        <v>2</v>
      </c>
      <c r="M417" s="753">
        <v>57.000000000000014</v>
      </c>
    </row>
    <row r="418" spans="1:13" ht="14.45" customHeight="1" x14ac:dyDescent="0.2">
      <c r="A418" s="747" t="s">
        <v>588</v>
      </c>
      <c r="B418" s="748" t="s">
        <v>2716</v>
      </c>
      <c r="C418" s="748" t="s">
        <v>2719</v>
      </c>
      <c r="D418" s="748" t="s">
        <v>1587</v>
      </c>
      <c r="E418" s="748" t="s">
        <v>703</v>
      </c>
      <c r="F418" s="752"/>
      <c r="G418" s="752"/>
      <c r="H418" s="766">
        <v>0</v>
      </c>
      <c r="I418" s="752">
        <v>1</v>
      </c>
      <c r="J418" s="752">
        <v>29.85</v>
      </c>
      <c r="K418" s="766">
        <v>1</v>
      </c>
      <c r="L418" s="752">
        <v>1</v>
      </c>
      <c r="M418" s="753">
        <v>29.85</v>
      </c>
    </row>
    <row r="419" spans="1:13" ht="14.45" customHeight="1" x14ac:dyDescent="0.2">
      <c r="A419" s="747" t="s">
        <v>588</v>
      </c>
      <c r="B419" s="748" t="s">
        <v>2890</v>
      </c>
      <c r="C419" s="748" t="s">
        <v>2891</v>
      </c>
      <c r="D419" s="748" t="s">
        <v>2016</v>
      </c>
      <c r="E419" s="748" t="s">
        <v>2017</v>
      </c>
      <c r="F419" s="752"/>
      <c r="G419" s="752"/>
      <c r="H419" s="766">
        <v>0</v>
      </c>
      <c r="I419" s="752">
        <v>1</v>
      </c>
      <c r="J419" s="752">
        <v>2245.0700000000002</v>
      </c>
      <c r="K419" s="766">
        <v>1</v>
      </c>
      <c r="L419" s="752">
        <v>1</v>
      </c>
      <c r="M419" s="753">
        <v>2245.0700000000002</v>
      </c>
    </row>
    <row r="420" spans="1:13" ht="14.45" customHeight="1" x14ac:dyDescent="0.2">
      <c r="A420" s="747" t="s">
        <v>588</v>
      </c>
      <c r="B420" s="748" t="s">
        <v>2726</v>
      </c>
      <c r="C420" s="748" t="s">
        <v>2727</v>
      </c>
      <c r="D420" s="748" t="s">
        <v>1612</v>
      </c>
      <c r="E420" s="748" t="s">
        <v>1611</v>
      </c>
      <c r="F420" s="752"/>
      <c r="G420" s="752"/>
      <c r="H420" s="766">
        <v>0</v>
      </c>
      <c r="I420" s="752">
        <v>48</v>
      </c>
      <c r="J420" s="752">
        <v>7652.45</v>
      </c>
      <c r="K420" s="766">
        <v>1</v>
      </c>
      <c r="L420" s="752">
        <v>48</v>
      </c>
      <c r="M420" s="753">
        <v>7652.45</v>
      </c>
    </row>
    <row r="421" spans="1:13" ht="14.45" customHeight="1" x14ac:dyDescent="0.2">
      <c r="A421" s="747" t="s">
        <v>588</v>
      </c>
      <c r="B421" s="748" t="s">
        <v>2726</v>
      </c>
      <c r="C421" s="748" t="s">
        <v>2728</v>
      </c>
      <c r="D421" s="748" t="s">
        <v>1613</v>
      </c>
      <c r="E421" s="748" t="s">
        <v>1611</v>
      </c>
      <c r="F421" s="752"/>
      <c r="G421" s="752"/>
      <c r="H421" s="766">
        <v>0</v>
      </c>
      <c r="I421" s="752">
        <v>36</v>
      </c>
      <c r="J421" s="752">
        <v>5748.43</v>
      </c>
      <c r="K421" s="766">
        <v>1</v>
      </c>
      <c r="L421" s="752">
        <v>36</v>
      </c>
      <c r="M421" s="753">
        <v>5748.43</v>
      </c>
    </row>
    <row r="422" spans="1:13" ht="14.45" customHeight="1" x14ac:dyDescent="0.2">
      <c r="A422" s="747" t="s">
        <v>588</v>
      </c>
      <c r="B422" s="748" t="s">
        <v>2726</v>
      </c>
      <c r="C422" s="748" t="s">
        <v>2729</v>
      </c>
      <c r="D422" s="748" t="s">
        <v>1625</v>
      </c>
      <c r="E422" s="748" t="s">
        <v>2730</v>
      </c>
      <c r="F422" s="752"/>
      <c r="G422" s="752"/>
      <c r="H422" s="766">
        <v>0</v>
      </c>
      <c r="I422" s="752">
        <v>2</v>
      </c>
      <c r="J422" s="752">
        <v>336.82</v>
      </c>
      <c r="K422" s="766">
        <v>1</v>
      </c>
      <c r="L422" s="752">
        <v>2</v>
      </c>
      <c r="M422" s="753">
        <v>336.82</v>
      </c>
    </row>
    <row r="423" spans="1:13" ht="14.45" customHeight="1" x14ac:dyDescent="0.2">
      <c r="A423" s="747" t="s">
        <v>588</v>
      </c>
      <c r="B423" s="748" t="s">
        <v>2726</v>
      </c>
      <c r="C423" s="748" t="s">
        <v>2731</v>
      </c>
      <c r="D423" s="748" t="s">
        <v>1657</v>
      </c>
      <c r="E423" s="748" t="s">
        <v>2732</v>
      </c>
      <c r="F423" s="752"/>
      <c r="G423" s="752"/>
      <c r="H423" s="766">
        <v>0</v>
      </c>
      <c r="I423" s="752">
        <v>4</v>
      </c>
      <c r="J423" s="752">
        <v>783.95999999999992</v>
      </c>
      <c r="K423" s="766">
        <v>1</v>
      </c>
      <c r="L423" s="752">
        <v>4</v>
      </c>
      <c r="M423" s="753">
        <v>783.95999999999992</v>
      </c>
    </row>
    <row r="424" spans="1:13" ht="14.45" customHeight="1" x14ac:dyDescent="0.2">
      <c r="A424" s="747" t="s">
        <v>588</v>
      </c>
      <c r="B424" s="748" t="s">
        <v>2726</v>
      </c>
      <c r="C424" s="748" t="s">
        <v>2733</v>
      </c>
      <c r="D424" s="748" t="s">
        <v>1615</v>
      </c>
      <c r="E424" s="748" t="s">
        <v>1616</v>
      </c>
      <c r="F424" s="752"/>
      <c r="G424" s="752"/>
      <c r="H424" s="766">
        <v>0</v>
      </c>
      <c r="I424" s="752">
        <v>80</v>
      </c>
      <c r="J424" s="752">
        <v>3311.5200000000004</v>
      </c>
      <c r="K424" s="766">
        <v>1</v>
      </c>
      <c r="L424" s="752">
        <v>80</v>
      </c>
      <c r="M424" s="753">
        <v>3311.5200000000004</v>
      </c>
    </row>
    <row r="425" spans="1:13" ht="14.45" customHeight="1" x14ac:dyDescent="0.2">
      <c r="A425" s="747" t="s">
        <v>588</v>
      </c>
      <c r="B425" s="748" t="s">
        <v>2726</v>
      </c>
      <c r="C425" s="748" t="s">
        <v>2734</v>
      </c>
      <c r="D425" s="748" t="s">
        <v>1617</v>
      </c>
      <c r="E425" s="748" t="s">
        <v>1616</v>
      </c>
      <c r="F425" s="752"/>
      <c r="G425" s="752"/>
      <c r="H425" s="766">
        <v>0</v>
      </c>
      <c r="I425" s="752">
        <v>75</v>
      </c>
      <c r="J425" s="752">
        <v>3069</v>
      </c>
      <c r="K425" s="766">
        <v>1</v>
      </c>
      <c r="L425" s="752">
        <v>75</v>
      </c>
      <c r="M425" s="753">
        <v>3069</v>
      </c>
    </row>
    <row r="426" spans="1:13" ht="14.45" customHeight="1" x14ac:dyDescent="0.2">
      <c r="A426" s="747" t="s">
        <v>588</v>
      </c>
      <c r="B426" s="748" t="s">
        <v>2726</v>
      </c>
      <c r="C426" s="748" t="s">
        <v>2735</v>
      </c>
      <c r="D426" s="748" t="s">
        <v>1633</v>
      </c>
      <c r="E426" s="748" t="s">
        <v>1619</v>
      </c>
      <c r="F426" s="752"/>
      <c r="G426" s="752"/>
      <c r="H426" s="766">
        <v>0</v>
      </c>
      <c r="I426" s="752">
        <v>23</v>
      </c>
      <c r="J426" s="752">
        <v>3118.7999999999993</v>
      </c>
      <c r="K426" s="766">
        <v>1</v>
      </c>
      <c r="L426" s="752">
        <v>23</v>
      </c>
      <c r="M426" s="753">
        <v>3118.7999999999993</v>
      </c>
    </row>
    <row r="427" spans="1:13" ht="14.45" customHeight="1" x14ac:dyDescent="0.2">
      <c r="A427" s="747" t="s">
        <v>588</v>
      </c>
      <c r="B427" s="748" t="s">
        <v>2726</v>
      </c>
      <c r="C427" s="748" t="s">
        <v>2736</v>
      </c>
      <c r="D427" s="748" t="s">
        <v>1632</v>
      </c>
      <c r="E427" s="748" t="s">
        <v>1619</v>
      </c>
      <c r="F427" s="752"/>
      <c r="G427" s="752"/>
      <c r="H427" s="766">
        <v>0</v>
      </c>
      <c r="I427" s="752">
        <v>20</v>
      </c>
      <c r="J427" s="752">
        <v>2566.83</v>
      </c>
      <c r="K427" s="766">
        <v>1</v>
      </c>
      <c r="L427" s="752">
        <v>20</v>
      </c>
      <c r="M427" s="753">
        <v>2566.83</v>
      </c>
    </row>
    <row r="428" spans="1:13" ht="14.45" customHeight="1" x14ac:dyDescent="0.2">
      <c r="A428" s="747" t="s">
        <v>588</v>
      </c>
      <c r="B428" s="748" t="s">
        <v>2726</v>
      </c>
      <c r="C428" s="748" t="s">
        <v>2737</v>
      </c>
      <c r="D428" s="748" t="s">
        <v>1637</v>
      </c>
      <c r="E428" s="748" t="s">
        <v>1619</v>
      </c>
      <c r="F428" s="752"/>
      <c r="G428" s="752"/>
      <c r="H428" s="766">
        <v>0</v>
      </c>
      <c r="I428" s="752">
        <v>31</v>
      </c>
      <c r="J428" s="752">
        <v>4203.5999999999995</v>
      </c>
      <c r="K428" s="766">
        <v>1</v>
      </c>
      <c r="L428" s="752">
        <v>31</v>
      </c>
      <c r="M428" s="753">
        <v>4203.5999999999995</v>
      </c>
    </row>
    <row r="429" spans="1:13" ht="14.45" customHeight="1" x14ac:dyDescent="0.2">
      <c r="A429" s="747" t="s">
        <v>588</v>
      </c>
      <c r="B429" s="748" t="s">
        <v>2726</v>
      </c>
      <c r="C429" s="748" t="s">
        <v>2738</v>
      </c>
      <c r="D429" s="748" t="s">
        <v>1634</v>
      </c>
      <c r="E429" s="748" t="s">
        <v>1619</v>
      </c>
      <c r="F429" s="752"/>
      <c r="G429" s="752"/>
      <c r="H429" s="766">
        <v>0</v>
      </c>
      <c r="I429" s="752">
        <v>24</v>
      </c>
      <c r="J429" s="752">
        <v>3254.3999999999996</v>
      </c>
      <c r="K429" s="766">
        <v>1</v>
      </c>
      <c r="L429" s="752">
        <v>24</v>
      </c>
      <c r="M429" s="753">
        <v>3254.3999999999996</v>
      </c>
    </row>
    <row r="430" spans="1:13" ht="14.45" customHeight="1" x14ac:dyDescent="0.2">
      <c r="A430" s="747" t="s">
        <v>588</v>
      </c>
      <c r="B430" s="748" t="s">
        <v>2726</v>
      </c>
      <c r="C430" s="748" t="s">
        <v>2892</v>
      </c>
      <c r="D430" s="748" t="s">
        <v>2893</v>
      </c>
      <c r="E430" s="748" t="s">
        <v>2740</v>
      </c>
      <c r="F430" s="752"/>
      <c r="G430" s="752"/>
      <c r="H430" s="766">
        <v>0</v>
      </c>
      <c r="I430" s="752">
        <v>8</v>
      </c>
      <c r="J430" s="752">
        <v>1315.4400000000003</v>
      </c>
      <c r="K430" s="766">
        <v>1</v>
      </c>
      <c r="L430" s="752">
        <v>8</v>
      </c>
      <c r="M430" s="753">
        <v>1315.4400000000003</v>
      </c>
    </row>
    <row r="431" spans="1:13" ht="14.45" customHeight="1" x14ac:dyDescent="0.2">
      <c r="A431" s="747" t="s">
        <v>588</v>
      </c>
      <c r="B431" s="748" t="s">
        <v>2726</v>
      </c>
      <c r="C431" s="748" t="s">
        <v>2894</v>
      </c>
      <c r="D431" s="748" t="s">
        <v>2088</v>
      </c>
      <c r="E431" s="748" t="s">
        <v>2089</v>
      </c>
      <c r="F431" s="752"/>
      <c r="G431" s="752"/>
      <c r="H431" s="766">
        <v>0</v>
      </c>
      <c r="I431" s="752">
        <v>50</v>
      </c>
      <c r="J431" s="752">
        <v>2719</v>
      </c>
      <c r="K431" s="766">
        <v>1</v>
      </c>
      <c r="L431" s="752">
        <v>50</v>
      </c>
      <c r="M431" s="753">
        <v>2719</v>
      </c>
    </row>
    <row r="432" spans="1:13" ht="14.45" customHeight="1" x14ac:dyDescent="0.2">
      <c r="A432" s="747" t="s">
        <v>588</v>
      </c>
      <c r="B432" s="748" t="s">
        <v>2726</v>
      </c>
      <c r="C432" s="748" t="s">
        <v>2739</v>
      </c>
      <c r="D432" s="748" t="s">
        <v>1655</v>
      </c>
      <c r="E432" s="748" t="s">
        <v>2740</v>
      </c>
      <c r="F432" s="752"/>
      <c r="G432" s="752"/>
      <c r="H432" s="766">
        <v>0</v>
      </c>
      <c r="I432" s="752">
        <v>2</v>
      </c>
      <c r="J432" s="752">
        <v>312.98</v>
      </c>
      <c r="K432" s="766">
        <v>1</v>
      </c>
      <c r="L432" s="752">
        <v>2</v>
      </c>
      <c r="M432" s="753">
        <v>312.98</v>
      </c>
    </row>
    <row r="433" spans="1:13" ht="14.45" customHeight="1" x14ac:dyDescent="0.2">
      <c r="A433" s="747" t="s">
        <v>588</v>
      </c>
      <c r="B433" s="748" t="s">
        <v>2726</v>
      </c>
      <c r="C433" s="748" t="s">
        <v>2741</v>
      </c>
      <c r="D433" s="748" t="s">
        <v>1631</v>
      </c>
      <c r="E433" s="748" t="s">
        <v>1619</v>
      </c>
      <c r="F433" s="752"/>
      <c r="G433" s="752"/>
      <c r="H433" s="766">
        <v>0</v>
      </c>
      <c r="I433" s="752">
        <v>5</v>
      </c>
      <c r="J433" s="752">
        <v>669.87</v>
      </c>
      <c r="K433" s="766">
        <v>1</v>
      </c>
      <c r="L433" s="752">
        <v>5</v>
      </c>
      <c r="M433" s="753">
        <v>669.87</v>
      </c>
    </row>
    <row r="434" spans="1:13" ht="14.45" customHeight="1" x14ac:dyDescent="0.2">
      <c r="A434" s="747" t="s">
        <v>588</v>
      </c>
      <c r="B434" s="748" t="s">
        <v>2726</v>
      </c>
      <c r="C434" s="748" t="s">
        <v>2742</v>
      </c>
      <c r="D434" s="748" t="s">
        <v>1630</v>
      </c>
      <c r="E434" s="748" t="s">
        <v>1619</v>
      </c>
      <c r="F434" s="752"/>
      <c r="G434" s="752"/>
      <c r="H434" s="766">
        <v>0</v>
      </c>
      <c r="I434" s="752">
        <v>1</v>
      </c>
      <c r="J434" s="752">
        <v>109.44999999999999</v>
      </c>
      <c r="K434" s="766">
        <v>1</v>
      </c>
      <c r="L434" s="752">
        <v>1</v>
      </c>
      <c r="M434" s="753">
        <v>109.44999999999999</v>
      </c>
    </row>
    <row r="435" spans="1:13" ht="14.45" customHeight="1" x14ac:dyDescent="0.2">
      <c r="A435" s="747" t="s">
        <v>588</v>
      </c>
      <c r="B435" s="748" t="s">
        <v>2726</v>
      </c>
      <c r="C435" s="748" t="s">
        <v>2895</v>
      </c>
      <c r="D435" s="748" t="s">
        <v>2087</v>
      </c>
      <c r="E435" s="748" t="s">
        <v>1619</v>
      </c>
      <c r="F435" s="752"/>
      <c r="G435" s="752"/>
      <c r="H435" s="766">
        <v>0</v>
      </c>
      <c r="I435" s="752">
        <v>2</v>
      </c>
      <c r="J435" s="752">
        <v>240.7</v>
      </c>
      <c r="K435" s="766">
        <v>1</v>
      </c>
      <c r="L435" s="752">
        <v>2</v>
      </c>
      <c r="M435" s="753">
        <v>240.7</v>
      </c>
    </row>
    <row r="436" spans="1:13" ht="14.45" customHeight="1" x14ac:dyDescent="0.2">
      <c r="A436" s="747" t="s">
        <v>588</v>
      </c>
      <c r="B436" s="748" t="s">
        <v>2726</v>
      </c>
      <c r="C436" s="748" t="s">
        <v>2743</v>
      </c>
      <c r="D436" s="748" t="s">
        <v>1629</v>
      </c>
      <c r="E436" s="748" t="s">
        <v>1619</v>
      </c>
      <c r="F436" s="752"/>
      <c r="G436" s="752"/>
      <c r="H436" s="766">
        <v>0</v>
      </c>
      <c r="I436" s="752">
        <v>6</v>
      </c>
      <c r="J436" s="752">
        <v>743.9</v>
      </c>
      <c r="K436" s="766">
        <v>1</v>
      </c>
      <c r="L436" s="752">
        <v>6</v>
      </c>
      <c r="M436" s="753">
        <v>743.9</v>
      </c>
    </row>
    <row r="437" spans="1:13" ht="14.45" customHeight="1" x14ac:dyDescent="0.2">
      <c r="A437" s="747" t="s">
        <v>588</v>
      </c>
      <c r="B437" s="748" t="s">
        <v>2726</v>
      </c>
      <c r="C437" s="748" t="s">
        <v>2744</v>
      </c>
      <c r="D437" s="748" t="s">
        <v>1638</v>
      </c>
      <c r="E437" s="748" t="s">
        <v>1662</v>
      </c>
      <c r="F437" s="752"/>
      <c r="G437" s="752"/>
      <c r="H437" s="766">
        <v>0</v>
      </c>
      <c r="I437" s="752">
        <v>10</v>
      </c>
      <c r="J437" s="752">
        <v>1119.5000000000002</v>
      </c>
      <c r="K437" s="766">
        <v>1</v>
      </c>
      <c r="L437" s="752">
        <v>10</v>
      </c>
      <c r="M437" s="753">
        <v>1119.5000000000002</v>
      </c>
    </row>
    <row r="438" spans="1:13" ht="14.45" customHeight="1" x14ac:dyDescent="0.2">
      <c r="A438" s="747" t="s">
        <v>588</v>
      </c>
      <c r="B438" s="748" t="s">
        <v>2726</v>
      </c>
      <c r="C438" s="748" t="s">
        <v>2745</v>
      </c>
      <c r="D438" s="748" t="s">
        <v>1643</v>
      </c>
      <c r="E438" s="748" t="s">
        <v>1662</v>
      </c>
      <c r="F438" s="752"/>
      <c r="G438" s="752"/>
      <c r="H438" s="766">
        <v>0</v>
      </c>
      <c r="I438" s="752">
        <v>11</v>
      </c>
      <c r="J438" s="752">
        <v>1231.4500000000003</v>
      </c>
      <c r="K438" s="766">
        <v>1</v>
      </c>
      <c r="L438" s="752">
        <v>11</v>
      </c>
      <c r="M438" s="753">
        <v>1231.4500000000003</v>
      </c>
    </row>
    <row r="439" spans="1:13" ht="14.45" customHeight="1" x14ac:dyDescent="0.2">
      <c r="A439" s="747" t="s">
        <v>588</v>
      </c>
      <c r="B439" s="748" t="s">
        <v>2726</v>
      </c>
      <c r="C439" s="748" t="s">
        <v>2746</v>
      </c>
      <c r="D439" s="748" t="s">
        <v>1640</v>
      </c>
      <c r="E439" s="748" t="s">
        <v>1662</v>
      </c>
      <c r="F439" s="752"/>
      <c r="G439" s="752"/>
      <c r="H439" s="766">
        <v>0</v>
      </c>
      <c r="I439" s="752">
        <v>18</v>
      </c>
      <c r="J439" s="752">
        <v>1997.65</v>
      </c>
      <c r="K439" s="766">
        <v>1</v>
      </c>
      <c r="L439" s="752">
        <v>18</v>
      </c>
      <c r="M439" s="753">
        <v>1997.65</v>
      </c>
    </row>
    <row r="440" spans="1:13" ht="14.45" customHeight="1" x14ac:dyDescent="0.2">
      <c r="A440" s="747" t="s">
        <v>588</v>
      </c>
      <c r="B440" s="748" t="s">
        <v>2726</v>
      </c>
      <c r="C440" s="748" t="s">
        <v>2747</v>
      </c>
      <c r="D440" s="748" t="s">
        <v>2748</v>
      </c>
      <c r="E440" s="748" t="s">
        <v>1662</v>
      </c>
      <c r="F440" s="752"/>
      <c r="G440" s="752"/>
      <c r="H440" s="766">
        <v>0</v>
      </c>
      <c r="I440" s="752">
        <v>27</v>
      </c>
      <c r="J440" s="752">
        <v>3022.6499999999996</v>
      </c>
      <c r="K440" s="766">
        <v>1</v>
      </c>
      <c r="L440" s="752">
        <v>27</v>
      </c>
      <c r="M440" s="753">
        <v>3022.6499999999996</v>
      </c>
    </row>
    <row r="441" spans="1:13" ht="14.45" customHeight="1" x14ac:dyDescent="0.2">
      <c r="A441" s="747" t="s">
        <v>588</v>
      </c>
      <c r="B441" s="748" t="s">
        <v>2726</v>
      </c>
      <c r="C441" s="748" t="s">
        <v>2749</v>
      </c>
      <c r="D441" s="748" t="s">
        <v>1614</v>
      </c>
      <c r="E441" s="748" t="s">
        <v>1611</v>
      </c>
      <c r="F441" s="752"/>
      <c r="G441" s="752"/>
      <c r="H441" s="766">
        <v>0</v>
      </c>
      <c r="I441" s="752">
        <v>12</v>
      </c>
      <c r="J441" s="752">
        <v>1964.04</v>
      </c>
      <c r="K441" s="766">
        <v>1</v>
      </c>
      <c r="L441" s="752">
        <v>12</v>
      </c>
      <c r="M441" s="753">
        <v>1964.04</v>
      </c>
    </row>
    <row r="442" spans="1:13" ht="14.45" customHeight="1" x14ac:dyDescent="0.2">
      <c r="A442" s="747" t="s">
        <v>588</v>
      </c>
      <c r="B442" s="748" t="s">
        <v>2726</v>
      </c>
      <c r="C442" s="748" t="s">
        <v>2756</v>
      </c>
      <c r="D442" s="748" t="s">
        <v>1635</v>
      </c>
      <c r="E442" s="748" t="s">
        <v>1619</v>
      </c>
      <c r="F442" s="752"/>
      <c r="G442" s="752"/>
      <c r="H442" s="766">
        <v>0</v>
      </c>
      <c r="I442" s="752">
        <v>17</v>
      </c>
      <c r="J442" s="752">
        <v>2305.2000000000003</v>
      </c>
      <c r="K442" s="766">
        <v>1</v>
      </c>
      <c r="L442" s="752">
        <v>17</v>
      </c>
      <c r="M442" s="753">
        <v>2305.2000000000003</v>
      </c>
    </row>
    <row r="443" spans="1:13" ht="14.45" customHeight="1" x14ac:dyDescent="0.2">
      <c r="A443" s="747" t="s">
        <v>588</v>
      </c>
      <c r="B443" s="748" t="s">
        <v>2726</v>
      </c>
      <c r="C443" s="748" t="s">
        <v>2757</v>
      </c>
      <c r="D443" s="748" t="s">
        <v>1636</v>
      </c>
      <c r="E443" s="748" t="s">
        <v>1619</v>
      </c>
      <c r="F443" s="752"/>
      <c r="G443" s="752"/>
      <c r="H443" s="766">
        <v>0</v>
      </c>
      <c r="I443" s="752">
        <v>17</v>
      </c>
      <c r="J443" s="752">
        <v>2305.2000000000003</v>
      </c>
      <c r="K443" s="766">
        <v>1</v>
      </c>
      <c r="L443" s="752">
        <v>17</v>
      </c>
      <c r="M443" s="753">
        <v>2305.2000000000003</v>
      </c>
    </row>
    <row r="444" spans="1:13" ht="14.45" customHeight="1" x14ac:dyDescent="0.2">
      <c r="A444" s="747" t="s">
        <v>588</v>
      </c>
      <c r="B444" s="748" t="s">
        <v>2726</v>
      </c>
      <c r="C444" s="748" t="s">
        <v>2760</v>
      </c>
      <c r="D444" s="748" t="s">
        <v>1627</v>
      </c>
      <c r="E444" s="748" t="s">
        <v>1619</v>
      </c>
      <c r="F444" s="752"/>
      <c r="G444" s="752"/>
      <c r="H444" s="766">
        <v>0</v>
      </c>
      <c r="I444" s="752">
        <v>4</v>
      </c>
      <c r="J444" s="752">
        <v>542.4</v>
      </c>
      <c r="K444" s="766">
        <v>1</v>
      </c>
      <c r="L444" s="752">
        <v>4</v>
      </c>
      <c r="M444" s="753">
        <v>542.4</v>
      </c>
    </row>
    <row r="445" spans="1:13" ht="14.45" customHeight="1" x14ac:dyDescent="0.2">
      <c r="A445" s="747" t="s">
        <v>588</v>
      </c>
      <c r="B445" s="748" t="s">
        <v>2726</v>
      </c>
      <c r="C445" s="748" t="s">
        <v>2761</v>
      </c>
      <c r="D445" s="748" t="s">
        <v>1620</v>
      </c>
      <c r="E445" s="748" t="s">
        <v>1619</v>
      </c>
      <c r="F445" s="752">
        <v>33</v>
      </c>
      <c r="G445" s="752">
        <v>4670.5200000000004</v>
      </c>
      <c r="H445" s="766">
        <v>1</v>
      </c>
      <c r="I445" s="752"/>
      <c r="J445" s="752"/>
      <c r="K445" s="766">
        <v>0</v>
      </c>
      <c r="L445" s="752">
        <v>33</v>
      </c>
      <c r="M445" s="753">
        <v>4670.5200000000004</v>
      </c>
    </row>
    <row r="446" spans="1:13" ht="14.45" customHeight="1" x14ac:dyDescent="0.2">
      <c r="A446" s="747" t="s">
        <v>588</v>
      </c>
      <c r="B446" s="748" t="s">
        <v>2726</v>
      </c>
      <c r="C446" s="748" t="s">
        <v>2762</v>
      </c>
      <c r="D446" s="748" t="s">
        <v>1618</v>
      </c>
      <c r="E446" s="748" t="s">
        <v>1619</v>
      </c>
      <c r="F446" s="752">
        <v>28</v>
      </c>
      <c r="G446" s="752">
        <v>3961.66</v>
      </c>
      <c r="H446" s="766">
        <v>1</v>
      </c>
      <c r="I446" s="752"/>
      <c r="J446" s="752"/>
      <c r="K446" s="766">
        <v>0</v>
      </c>
      <c r="L446" s="752">
        <v>28</v>
      </c>
      <c r="M446" s="753">
        <v>3961.66</v>
      </c>
    </row>
    <row r="447" spans="1:13" ht="14.45" customHeight="1" x14ac:dyDescent="0.2">
      <c r="A447" s="747" t="s">
        <v>588</v>
      </c>
      <c r="B447" s="748" t="s">
        <v>2726</v>
      </c>
      <c r="C447" s="748" t="s">
        <v>2763</v>
      </c>
      <c r="D447" s="748" t="s">
        <v>1621</v>
      </c>
      <c r="E447" s="748" t="s">
        <v>1619</v>
      </c>
      <c r="F447" s="752">
        <v>6</v>
      </c>
      <c r="G447" s="752">
        <v>846.95999999999992</v>
      </c>
      <c r="H447" s="766">
        <v>1</v>
      </c>
      <c r="I447" s="752"/>
      <c r="J447" s="752"/>
      <c r="K447" s="766">
        <v>0</v>
      </c>
      <c r="L447" s="752">
        <v>6</v>
      </c>
      <c r="M447" s="753">
        <v>846.95999999999992</v>
      </c>
    </row>
    <row r="448" spans="1:13" ht="14.45" customHeight="1" thickBot="1" x14ac:dyDescent="0.25">
      <c r="A448" s="754" t="s">
        <v>585</v>
      </c>
      <c r="B448" s="755" t="s">
        <v>2589</v>
      </c>
      <c r="C448" s="755" t="s">
        <v>2596</v>
      </c>
      <c r="D448" s="755" t="s">
        <v>1270</v>
      </c>
      <c r="E448" s="755" t="s">
        <v>2597</v>
      </c>
      <c r="F448" s="759"/>
      <c r="G448" s="759"/>
      <c r="H448" s="767">
        <v>0</v>
      </c>
      <c r="I448" s="759">
        <v>16</v>
      </c>
      <c r="J448" s="759">
        <v>810.24</v>
      </c>
      <c r="K448" s="767">
        <v>1</v>
      </c>
      <c r="L448" s="759">
        <v>16</v>
      </c>
      <c r="M448" s="760">
        <v>810.24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F319CE8-9DCA-4DC4-B34A-B46987212EF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3017</v>
      </c>
      <c r="C3" s="396">
        <f>SUM(C6:C1048576)</f>
        <v>2331</v>
      </c>
      <c r="D3" s="396">
        <f>SUM(D6:D1048576)</f>
        <v>284</v>
      </c>
      <c r="E3" s="397">
        <f>SUM(E6:E1048576)</f>
        <v>0</v>
      </c>
      <c r="F3" s="394">
        <f>IF(SUM($B3:$E3)=0,"",B3/SUM($B3:$E3))</f>
        <v>0.53568892045454541</v>
      </c>
      <c r="G3" s="392">
        <f t="shared" ref="G3:I3" si="0">IF(SUM($B3:$E3)=0,"",C3/SUM($B3:$E3))</f>
        <v>0.41388494318181818</v>
      </c>
      <c r="H3" s="392">
        <f t="shared" si="0"/>
        <v>5.042613636363636E-2</v>
      </c>
      <c r="I3" s="393">
        <f t="shared" si="0"/>
        <v>0</v>
      </c>
      <c r="J3" s="396">
        <f>SUM(J6:J1048576)</f>
        <v>305</v>
      </c>
      <c r="K3" s="396">
        <f>SUM(K6:K1048576)</f>
        <v>757</v>
      </c>
      <c r="L3" s="396">
        <f>SUM(L6:L1048576)</f>
        <v>284</v>
      </c>
      <c r="M3" s="397">
        <f>SUM(M6:M1048576)</f>
        <v>0</v>
      </c>
      <c r="N3" s="394">
        <f>IF(SUM($J3:$M3)=0,"",J3/SUM($J3:$M3))</f>
        <v>0.22659732540861813</v>
      </c>
      <c r="O3" s="392">
        <f t="shared" ref="O3:Q3" si="1">IF(SUM($J3:$M3)=0,"",K3/SUM($J3:$M3))</f>
        <v>0.56240713224368499</v>
      </c>
      <c r="P3" s="392">
        <f t="shared" si="1"/>
        <v>0.21099554234769688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2897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2118</v>
      </c>
      <c r="B7" s="798">
        <v>1450</v>
      </c>
      <c r="C7" s="752">
        <v>1241</v>
      </c>
      <c r="D7" s="752">
        <v>204</v>
      </c>
      <c r="E7" s="753"/>
      <c r="F7" s="795">
        <v>0.50086355785837655</v>
      </c>
      <c r="G7" s="766">
        <v>0.42867012089810019</v>
      </c>
      <c r="H7" s="766">
        <v>7.0466321243523311E-2</v>
      </c>
      <c r="I7" s="801">
        <v>0</v>
      </c>
      <c r="J7" s="798">
        <v>119</v>
      </c>
      <c r="K7" s="752">
        <v>386</v>
      </c>
      <c r="L7" s="752">
        <v>204</v>
      </c>
      <c r="M7" s="753"/>
      <c r="N7" s="795">
        <v>0.16784203102961917</v>
      </c>
      <c r="O7" s="766">
        <v>0.54442877291960512</v>
      </c>
      <c r="P7" s="766">
        <v>0.28772919605077574</v>
      </c>
      <c r="Q7" s="789">
        <v>0</v>
      </c>
    </row>
    <row r="8" spans="1:17" ht="14.45" customHeight="1" x14ac:dyDescent="0.2">
      <c r="A8" s="792" t="s">
        <v>2119</v>
      </c>
      <c r="B8" s="798">
        <v>1539</v>
      </c>
      <c r="C8" s="752">
        <v>1089</v>
      </c>
      <c r="D8" s="752">
        <v>80</v>
      </c>
      <c r="E8" s="753"/>
      <c r="F8" s="795">
        <v>0.56831610044313141</v>
      </c>
      <c r="G8" s="766">
        <v>0.40214180206794681</v>
      </c>
      <c r="H8" s="766">
        <v>2.9542097488921712E-2</v>
      </c>
      <c r="I8" s="801">
        <v>0</v>
      </c>
      <c r="J8" s="798">
        <v>169</v>
      </c>
      <c r="K8" s="752">
        <v>370</v>
      </c>
      <c r="L8" s="752">
        <v>80</v>
      </c>
      <c r="M8" s="753"/>
      <c r="N8" s="795">
        <v>0.27302100161550891</v>
      </c>
      <c r="O8" s="766">
        <v>0.59773828756058156</v>
      </c>
      <c r="P8" s="766">
        <v>0.12924071082390953</v>
      </c>
      <c r="Q8" s="789">
        <v>0</v>
      </c>
    </row>
    <row r="9" spans="1:17" ht="14.45" customHeight="1" thickBot="1" x14ac:dyDescent="0.25">
      <c r="A9" s="793" t="s">
        <v>2120</v>
      </c>
      <c r="B9" s="799">
        <v>28</v>
      </c>
      <c r="C9" s="759">
        <v>1</v>
      </c>
      <c r="D9" s="759"/>
      <c r="E9" s="760"/>
      <c r="F9" s="796">
        <v>0.96551724137931039</v>
      </c>
      <c r="G9" s="767">
        <v>3.4482758620689655E-2</v>
      </c>
      <c r="H9" s="767">
        <v>0</v>
      </c>
      <c r="I9" s="802">
        <v>0</v>
      </c>
      <c r="J9" s="799">
        <v>17</v>
      </c>
      <c r="K9" s="759">
        <v>1</v>
      </c>
      <c r="L9" s="759"/>
      <c r="M9" s="760"/>
      <c r="N9" s="796">
        <v>0.94444444444444442</v>
      </c>
      <c r="O9" s="767">
        <v>5.5555555555555552E-2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7943BDA-F271-4291-B672-36C674296FC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30</v>
      </c>
      <c r="B5" s="730" t="s">
        <v>2898</v>
      </c>
      <c r="C5" s="733">
        <v>1013517.0299999993</v>
      </c>
      <c r="D5" s="733">
        <v>1506</v>
      </c>
      <c r="E5" s="733">
        <v>679948.19999999984</v>
      </c>
      <c r="F5" s="803">
        <v>0.67087989631511202</v>
      </c>
      <c r="G5" s="733">
        <v>694</v>
      </c>
      <c r="H5" s="803">
        <v>0.46082337317397076</v>
      </c>
      <c r="I5" s="733">
        <v>333568.82999999973</v>
      </c>
      <c r="J5" s="803">
        <v>0.3291201036848882</v>
      </c>
      <c r="K5" s="733">
        <v>812</v>
      </c>
      <c r="L5" s="803">
        <v>0.53917662682602918</v>
      </c>
      <c r="M5" s="733" t="s">
        <v>73</v>
      </c>
      <c r="N5" s="270"/>
    </row>
    <row r="6" spans="1:14" ht="14.45" customHeight="1" x14ac:dyDescent="0.2">
      <c r="A6" s="729">
        <v>30</v>
      </c>
      <c r="B6" s="730" t="s">
        <v>2899</v>
      </c>
      <c r="C6" s="733">
        <v>950322.63999999943</v>
      </c>
      <c r="D6" s="733">
        <v>1400.5</v>
      </c>
      <c r="E6" s="733">
        <v>649264.22999999975</v>
      </c>
      <c r="F6" s="803">
        <v>0.68320400111692603</v>
      </c>
      <c r="G6" s="733">
        <v>642.5</v>
      </c>
      <c r="H6" s="803">
        <v>0.45876472688325598</v>
      </c>
      <c r="I6" s="733">
        <v>301058.40999999968</v>
      </c>
      <c r="J6" s="803">
        <v>0.31679599888307391</v>
      </c>
      <c r="K6" s="733">
        <v>758</v>
      </c>
      <c r="L6" s="803">
        <v>0.54123527311674402</v>
      </c>
      <c r="M6" s="733" t="s">
        <v>1</v>
      </c>
      <c r="N6" s="270"/>
    </row>
    <row r="7" spans="1:14" ht="14.45" customHeight="1" x14ac:dyDescent="0.2">
      <c r="A7" s="729">
        <v>30</v>
      </c>
      <c r="B7" s="730" t="s">
        <v>2900</v>
      </c>
      <c r="C7" s="733">
        <v>1241.69</v>
      </c>
      <c r="D7" s="733">
        <v>28.5</v>
      </c>
      <c r="E7" s="733">
        <v>1101.92</v>
      </c>
      <c r="F7" s="803">
        <v>0.88743567234978138</v>
      </c>
      <c r="G7" s="733">
        <v>22.5</v>
      </c>
      <c r="H7" s="803">
        <v>0.78947368421052633</v>
      </c>
      <c r="I7" s="733">
        <v>139.77000000000001</v>
      </c>
      <c r="J7" s="803">
        <v>0.11256432765021866</v>
      </c>
      <c r="K7" s="733">
        <v>6</v>
      </c>
      <c r="L7" s="803">
        <v>0.21052631578947367</v>
      </c>
      <c r="M7" s="733" t="s">
        <v>1</v>
      </c>
      <c r="N7" s="270"/>
    </row>
    <row r="8" spans="1:14" ht="14.45" customHeight="1" x14ac:dyDescent="0.2">
      <c r="A8" s="729">
        <v>30</v>
      </c>
      <c r="B8" s="730" t="s">
        <v>2901</v>
      </c>
      <c r="C8" s="733">
        <v>61952.700000000004</v>
      </c>
      <c r="D8" s="733">
        <v>77</v>
      </c>
      <c r="E8" s="733">
        <v>29582.05</v>
      </c>
      <c r="F8" s="803">
        <v>0.4774941205145215</v>
      </c>
      <c r="G8" s="733">
        <v>29</v>
      </c>
      <c r="H8" s="803">
        <v>0.37662337662337664</v>
      </c>
      <c r="I8" s="733">
        <v>32370.650000000005</v>
      </c>
      <c r="J8" s="803">
        <v>0.52250587948547844</v>
      </c>
      <c r="K8" s="733">
        <v>48</v>
      </c>
      <c r="L8" s="803">
        <v>0.62337662337662336</v>
      </c>
      <c r="M8" s="733" t="s">
        <v>1</v>
      </c>
      <c r="N8" s="270"/>
    </row>
    <row r="9" spans="1:14" ht="14.45" customHeight="1" x14ac:dyDescent="0.2">
      <c r="A9" s="729" t="s">
        <v>567</v>
      </c>
      <c r="B9" s="730" t="s">
        <v>3</v>
      </c>
      <c r="C9" s="733">
        <v>1013517.0299999993</v>
      </c>
      <c r="D9" s="733">
        <v>1506</v>
      </c>
      <c r="E9" s="733">
        <v>679948.19999999984</v>
      </c>
      <c r="F9" s="803">
        <v>0.67087989631511202</v>
      </c>
      <c r="G9" s="733">
        <v>694</v>
      </c>
      <c r="H9" s="803">
        <v>0.46082337317397076</v>
      </c>
      <c r="I9" s="733">
        <v>333568.82999999973</v>
      </c>
      <c r="J9" s="803">
        <v>0.3291201036848882</v>
      </c>
      <c r="K9" s="733">
        <v>812</v>
      </c>
      <c r="L9" s="803">
        <v>0.53917662682602918</v>
      </c>
      <c r="M9" s="733" t="s">
        <v>579</v>
      </c>
      <c r="N9" s="270"/>
    </row>
    <row r="11" spans="1:14" ht="14.45" customHeight="1" x14ac:dyDescent="0.2">
      <c r="A11" s="729">
        <v>30</v>
      </c>
      <c r="B11" s="730" t="s">
        <v>2898</v>
      </c>
      <c r="C11" s="733" t="s">
        <v>569</v>
      </c>
      <c r="D11" s="733" t="s">
        <v>569</v>
      </c>
      <c r="E11" s="733" t="s">
        <v>569</v>
      </c>
      <c r="F11" s="803" t="s">
        <v>569</v>
      </c>
      <c r="G11" s="733" t="s">
        <v>569</v>
      </c>
      <c r="H11" s="803" t="s">
        <v>569</v>
      </c>
      <c r="I11" s="733" t="s">
        <v>569</v>
      </c>
      <c r="J11" s="803" t="s">
        <v>569</v>
      </c>
      <c r="K11" s="733" t="s">
        <v>569</v>
      </c>
      <c r="L11" s="803" t="s">
        <v>569</v>
      </c>
      <c r="M11" s="733" t="s">
        <v>73</v>
      </c>
      <c r="N11" s="270"/>
    </row>
    <row r="12" spans="1:14" ht="14.45" customHeight="1" x14ac:dyDescent="0.2">
      <c r="A12" s="729" t="s">
        <v>2902</v>
      </c>
      <c r="B12" s="730" t="s">
        <v>2899</v>
      </c>
      <c r="C12" s="733">
        <v>1579.6499999999999</v>
      </c>
      <c r="D12" s="733">
        <v>8</v>
      </c>
      <c r="E12" s="733">
        <v>1579.6499999999999</v>
      </c>
      <c r="F12" s="803">
        <v>1</v>
      </c>
      <c r="G12" s="733">
        <v>8</v>
      </c>
      <c r="H12" s="803">
        <v>1</v>
      </c>
      <c r="I12" s="733" t="s">
        <v>569</v>
      </c>
      <c r="J12" s="803">
        <v>0</v>
      </c>
      <c r="K12" s="733" t="s">
        <v>569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2902</v>
      </c>
      <c r="B13" s="730" t="s">
        <v>2903</v>
      </c>
      <c r="C13" s="733">
        <v>1579.6499999999999</v>
      </c>
      <c r="D13" s="733">
        <v>8</v>
      </c>
      <c r="E13" s="733">
        <v>1579.6499999999999</v>
      </c>
      <c r="F13" s="803">
        <v>1</v>
      </c>
      <c r="G13" s="733">
        <v>8</v>
      </c>
      <c r="H13" s="803">
        <v>1</v>
      </c>
      <c r="I13" s="733" t="s">
        <v>569</v>
      </c>
      <c r="J13" s="803">
        <v>0</v>
      </c>
      <c r="K13" s="733" t="s">
        <v>569</v>
      </c>
      <c r="L13" s="803">
        <v>0</v>
      </c>
      <c r="M13" s="733" t="s">
        <v>583</v>
      </c>
      <c r="N13" s="270"/>
    </row>
    <row r="14" spans="1:14" ht="14.45" customHeight="1" x14ac:dyDescent="0.2">
      <c r="A14" s="729" t="s">
        <v>569</v>
      </c>
      <c r="B14" s="730" t="s">
        <v>569</v>
      </c>
      <c r="C14" s="733" t="s">
        <v>569</v>
      </c>
      <c r="D14" s="733" t="s">
        <v>569</v>
      </c>
      <c r="E14" s="733" t="s">
        <v>569</v>
      </c>
      <c r="F14" s="803" t="s">
        <v>569</v>
      </c>
      <c r="G14" s="733" t="s">
        <v>569</v>
      </c>
      <c r="H14" s="803" t="s">
        <v>569</v>
      </c>
      <c r="I14" s="733" t="s">
        <v>569</v>
      </c>
      <c r="J14" s="803" t="s">
        <v>569</v>
      </c>
      <c r="K14" s="733" t="s">
        <v>569</v>
      </c>
      <c r="L14" s="803" t="s">
        <v>569</v>
      </c>
      <c r="M14" s="733" t="s">
        <v>584</v>
      </c>
      <c r="N14" s="270"/>
    </row>
    <row r="15" spans="1:14" ht="14.45" customHeight="1" x14ac:dyDescent="0.2">
      <c r="A15" s="729" t="s">
        <v>2904</v>
      </c>
      <c r="B15" s="730" t="s">
        <v>2899</v>
      </c>
      <c r="C15" s="733">
        <v>562.5</v>
      </c>
      <c r="D15" s="733">
        <v>4</v>
      </c>
      <c r="E15" s="733" t="s">
        <v>569</v>
      </c>
      <c r="F15" s="803">
        <v>0</v>
      </c>
      <c r="G15" s="733" t="s">
        <v>569</v>
      </c>
      <c r="H15" s="803">
        <v>0</v>
      </c>
      <c r="I15" s="733">
        <v>562.5</v>
      </c>
      <c r="J15" s="803">
        <v>1</v>
      </c>
      <c r="K15" s="733">
        <v>4</v>
      </c>
      <c r="L15" s="803">
        <v>1</v>
      </c>
      <c r="M15" s="733" t="s">
        <v>1</v>
      </c>
      <c r="N15" s="270"/>
    </row>
    <row r="16" spans="1:14" ht="14.45" customHeight="1" x14ac:dyDescent="0.2">
      <c r="A16" s="729" t="s">
        <v>2904</v>
      </c>
      <c r="B16" s="730" t="s">
        <v>2901</v>
      </c>
      <c r="C16" s="733">
        <v>2700</v>
      </c>
      <c r="D16" s="733">
        <v>1</v>
      </c>
      <c r="E16" s="733">
        <v>2700</v>
      </c>
      <c r="F16" s="803">
        <v>1</v>
      </c>
      <c r="G16" s="733">
        <v>1</v>
      </c>
      <c r="H16" s="803">
        <v>1</v>
      </c>
      <c r="I16" s="733" t="s">
        <v>569</v>
      </c>
      <c r="J16" s="803">
        <v>0</v>
      </c>
      <c r="K16" s="733" t="s">
        <v>569</v>
      </c>
      <c r="L16" s="803">
        <v>0</v>
      </c>
      <c r="M16" s="733" t="s">
        <v>1</v>
      </c>
      <c r="N16" s="270"/>
    </row>
    <row r="17" spans="1:14" ht="14.45" customHeight="1" x14ac:dyDescent="0.2">
      <c r="A17" s="729" t="s">
        <v>2904</v>
      </c>
      <c r="B17" s="730" t="s">
        <v>2905</v>
      </c>
      <c r="C17" s="733">
        <v>3262.5</v>
      </c>
      <c r="D17" s="733">
        <v>5</v>
      </c>
      <c r="E17" s="733">
        <v>2700</v>
      </c>
      <c r="F17" s="803">
        <v>0.82758620689655171</v>
      </c>
      <c r="G17" s="733">
        <v>1</v>
      </c>
      <c r="H17" s="803">
        <v>0.2</v>
      </c>
      <c r="I17" s="733">
        <v>562.5</v>
      </c>
      <c r="J17" s="803">
        <v>0.17241379310344829</v>
      </c>
      <c r="K17" s="733">
        <v>4</v>
      </c>
      <c r="L17" s="803">
        <v>0.8</v>
      </c>
      <c r="M17" s="733" t="s">
        <v>583</v>
      </c>
      <c r="N17" s="270"/>
    </row>
    <row r="18" spans="1:14" ht="14.45" customHeight="1" x14ac:dyDescent="0.2">
      <c r="A18" s="729" t="s">
        <v>569</v>
      </c>
      <c r="B18" s="730" t="s">
        <v>569</v>
      </c>
      <c r="C18" s="733" t="s">
        <v>569</v>
      </c>
      <c r="D18" s="733" t="s">
        <v>569</v>
      </c>
      <c r="E18" s="733" t="s">
        <v>569</v>
      </c>
      <c r="F18" s="803" t="s">
        <v>569</v>
      </c>
      <c r="G18" s="733" t="s">
        <v>569</v>
      </c>
      <c r="H18" s="803" t="s">
        <v>569</v>
      </c>
      <c r="I18" s="733" t="s">
        <v>569</v>
      </c>
      <c r="J18" s="803" t="s">
        <v>569</v>
      </c>
      <c r="K18" s="733" t="s">
        <v>569</v>
      </c>
      <c r="L18" s="803" t="s">
        <v>569</v>
      </c>
      <c r="M18" s="733" t="s">
        <v>584</v>
      </c>
      <c r="N18" s="270"/>
    </row>
    <row r="19" spans="1:14" ht="14.45" customHeight="1" x14ac:dyDescent="0.2">
      <c r="A19" s="729" t="s">
        <v>2906</v>
      </c>
      <c r="B19" s="730" t="s">
        <v>2899</v>
      </c>
      <c r="C19" s="733">
        <v>948180.48999999941</v>
      </c>
      <c r="D19" s="733">
        <v>1388.5</v>
      </c>
      <c r="E19" s="733">
        <v>647684.57999999973</v>
      </c>
      <c r="F19" s="803">
        <v>0.68308153018419537</v>
      </c>
      <c r="G19" s="733">
        <v>634.5</v>
      </c>
      <c r="H19" s="803">
        <v>0.45696795102628734</v>
      </c>
      <c r="I19" s="733">
        <v>300495.90999999968</v>
      </c>
      <c r="J19" s="803">
        <v>0.31691846981580468</v>
      </c>
      <c r="K19" s="733">
        <v>754</v>
      </c>
      <c r="L19" s="803">
        <v>0.5430320489737126</v>
      </c>
      <c r="M19" s="733" t="s">
        <v>1</v>
      </c>
      <c r="N19" s="270"/>
    </row>
    <row r="20" spans="1:14" ht="14.45" customHeight="1" x14ac:dyDescent="0.2">
      <c r="A20" s="729" t="s">
        <v>2906</v>
      </c>
      <c r="B20" s="730" t="s">
        <v>2900</v>
      </c>
      <c r="C20" s="733">
        <v>1241.69</v>
      </c>
      <c r="D20" s="733">
        <v>28.5</v>
      </c>
      <c r="E20" s="733">
        <v>1101.92</v>
      </c>
      <c r="F20" s="803">
        <v>0.88743567234978138</v>
      </c>
      <c r="G20" s="733">
        <v>22.5</v>
      </c>
      <c r="H20" s="803">
        <v>0.78947368421052633</v>
      </c>
      <c r="I20" s="733">
        <v>139.77000000000001</v>
      </c>
      <c r="J20" s="803">
        <v>0.11256432765021866</v>
      </c>
      <c r="K20" s="733">
        <v>6</v>
      </c>
      <c r="L20" s="803">
        <v>0.21052631578947367</v>
      </c>
      <c r="M20" s="733" t="s">
        <v>1</v>
      </c>
      <c r="N20" s="270"/>
    </row>
    <row r="21" spans="1:14" ht="14.45" customHeight="1" x14ac:dyDescent="0.2">
      <c r="A21" s="729" t="s">
        <v>2906</v>
      </c>
      <c r="B21" s="730" t="s">
        <v>2901</v>
      </c>
      <c r="C21" s="733">
        <v>59252.700000000004</v>
      </c>
      <c r="D21" s="733">
        <v>76</v>
      </c>
      <c r="E21" s="733">
        <v>26882.05</v>
      </c>
      <c r="F21" s="803">
        <v>0.45368481098751612</v>
      </c>
      <c r="G21" s="733">
        <v>28</v>
      </c>
      <c r="H21" s="803">
        <v>0.36842105263157893</v>
      </c>
      <c r="I21" s="733">
        <v>32370.650000000005</v>
      </c>
      <c r="J21" s="803">
        <v>0.54631518901248388</v>
      </c>
      <c r="K21" s="733">
        <v>48</v>
      </c>
      <c r="L21" s="803">
        <v>0.63157894736842102</v>
      </c>
      <c r="M21" s="733" t="s">
        <v>1</v>
      </c>
      <c r="N21" s="270"/>
    </row>
    <row r="22" spans="1:14" ht="14.45" customHeight="1" x14ac:dyDescent="0.2">
      <c r="A22" s="729" t="s">
        <v>2906</v>
      </c>
      <c r="B22" s="730" t="s">
        <v>2907</v>
      </c>
      <c r="C22" s="733">
        <v>1008674.8799999993</v>
      </c>
      <c r="D22" s="733">
        <v>1493</v>
      </c>
      <c r="E22" s="733">
        <v>675668.54999999981</v>
      </c>
      <c r="F22" s="803">
        <v>0.66985761556786294</v>
      </c>
      <c r="G22" s="733">
        <v>685</v>
      </c>
      <c r="H22" s="803">
        <v>0.45880776959142666</v>
      </c>
      <c r="I22" s="733">
        <v>333006.32999999973</v>
      </c>
      <c r="J22" s="803">
        <v>0.33014238443213728</v>
      </c>
      <c r="K22" s="733">
        <v>808</v>
      </c>
      <c r="L22" s="803">
        <v>0.54119223040857334</v>
      </c>
      <c r="M22" s="733" t="s">
        <v>583</v>
      </c>
      <c r="N22" s="270"/>
    </row>
    <row r="23" spans="1:14" ht="14.45" customHeight="1" x14ac:dyDescent="0.2">
      <c r="A23" s="729" t="s">
        <v>569</v>
      </c>
      <c r="B23" s="730" t="s">
        <v>569</v>
      </c>
      <c r="C23" s="733" t="s">
        <v>569</v>
      </c>
      <c r="D23" s="733" t="s">
        <v>569</v>
      </c>
      <c r="E23" s="733" t="s">
        <v>569</v>
      </c>
      <c r="F23" s="803" t="s">
        <v>569</v>
      </c>
      <c r="G23" s="733" t="s">
        <v>569</v>
      </c>
      <c r="H23" s="803" t="s">
        <v>569</v>
      </c>
      <c r="I23" s="733" t="s">
        <v>569</v>
      </c>
      <c r="J23" s="803" t="s">
        <v>569</v>
      </c>
      <c r="K23" s="733" t="s">
        <v>569</v>
      </c>
      <c r="L23" s="803" t="s">
        <v>569</v>
      </c>
      <c r="M23" s="733" t="s">
        <v>584</v>
      </c>
      <c r="N23" s="270"/>
    </row>
    <row r="24" spans="1:14" ht="14.45" customHeight="1" x14ac:dyDescent="0.2">
      <c r="A24" s="729" t="s">
        <v>567</v>
      </c>
      <c r="B24" s="730" t="s">
        <v>2908</v>
      </c>
      <c r="C24" s="733">
        <v>1013517.0299999993</v>
      </c>
      <c r="D24" s="733">
        <v>1506</v>
      </c>
      <c r="E24" s="733">
        <v>679948.19999999984</v>
      </c>
      <c r="F24" s="803">
        <v>0.67087989631511202</v>
      </c>
      <c r="G24" s="733">
        <v>694</v>
      </c>
      <c r="H24" s="803">
        <v>0.46082337317397076</v>
      </c>
      <c r="I24" s="733">
        <v>333568.82999999973</v>
      </c>
      <c r="J24" s="803">
        <v>0.3291201036848882</v>
      </c>
      <c r="K24" s="733">
        <v>812</v>
      </c>
      <c r="L24" s="803">
        <v>0.53917662682602918</v>
      </c>
      <c r="M24" s="733" t="s">
        <v>579</v>
      </c>
      <c r="N24" s="270"/>
    </row>
    <row r="25" spans="1:14" ht="14.45" customHeight="1" x14ac:dyDescent="0.2">
      <c r="A25" s="804" t="s">
        <v>301</v>
      </c>
    </row>
    <row r="26" spans="1:14" ht="14.45" customHeight="1" x14ac:dyDescent="0.2">
      <c r="A26" s="805" t="s">
        <v>2909</v>
      </c>
    </row>
    <row r="27" spans="1:14" ht="14.45" customHeight="1" x14ac:dyDescent="0.2">
      <c r="A27" s="804" t="s">
        <v>2910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1BA211A9-B9E3-482B-A2E8-871B089D477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2911</v>
      </c>
      <c r="B5" s="797">
        <v>27230.02</v>
      </c>
      <c r="C5" s="741">
        <v>1</v>
      </c>
      <c r="D5" s="810">
        <v>121</v>
      </c>
      <c r="E5" s="813" t="s">
        <v>2911</v>
      </c>
      <c r="F5" s="797">
        <v>8974.4500000000007</v>
      </c>
      <c r="G5" s="765">
        <v>0.32957926582499758</v>
      </c>
      <c r="H5" s="745">
        <v>37</v>
      </c>
      <c r="I5" s="788">
        <v>0.30578512396694213</v>
      </c>
      <c r="J5" s="816">
        <v>18255.57</v>
      </c>
      <c r="K5" s="765">
        <v>0.67042073417500248</v>
      </c>
      <c r="L5" s="745">
        <v>84</v>
      </c>
      <c r="M5" s="788">
        <v>0.69421487603305787</v>
      </c>
    </row>
    <row r="6" spans="1:13" ht="14.45" customHeight="1" x14ac:dyDescent="0.2">
      <c r="A6" s="807" t="s">
        <v>2912</v>
      </c>
      <c r="B6" s="798">
        <v>149366.48000000001</v>
      </c>
      <c r="C6" s="748">
        <v>1</v>
      </c>
      <c r="D6" s="811">
        <v>380</v>
      </c>
      <c r="E6" s="814" t="s">
        <v>2912</v>
      </c>
      <c r="F6" s="798">
        <v>71798</v>
      </c>
      <c r="G6" s="766">
        <v>0.48068348400524669</v>
      </c>
      <c r="H6" s="752">
        <v>191</v>
      </c>
      <c r="I6" s="789">
        <v>0.50263157894736843</v>
      </c>
      <c r="J6" s="817">
        <v>77568.48000000001</v>
      </c>
      <c r="K6" s="766">
        <v>0.51931651599475337</v>
      </c>
      <c r="L6" s="752">
        <v>189</v>
      </c>
      <c r="M6" s="789">
        <v>0.49736842105263157</v>
      </c>
    </row>
    <row r="7" spans="1:13" ht="14.45" customHeight="1" x14ac:dyDescent="0.2">
      <c r="A7" s="807" t="s">
        <v>2913</v>
      </c>
      <c r="B7" s="798">
        <v>35064.32</v>
      </c>
      <c r="C7" s="748">
        <v>1</v>
      </c>
      <c r="D7" s="811">
        <v>111</v>
      </c>
      <c r="E7" s="814" t="s">
        <v>2913</v>
      </c>
      <c r="F7" s="798">
        <v>15412.909999999998</v>
      </c>
      <c r="G7" s="766">
        <v>0.43956106948601881</v>
      </c>
      <c r="H7" s="752">
        <v>37</v>
      </c>
      <c r="I7" s="789">
        <v>0.33333333333333331</v>
      </c>
      <c r="J7" s="817">
        <v>19651.41</v>
      </c>
      <c r="K7" s="766">
        <v>0.56043893051398119</v>
      </c>
      <c r="L7" s="752">
        <v>74</v>
      </c>
      <c r="M7" s="789">
        <v>0.66666666666666663</v>
      </c>
    </row>
    <row r="8" spans="1:13" ht="14.45" customHeight="1" x14ac:dyDescent="0.2">
      <c r="A8" s="807" t="s">
        <v>2914</v>
      </c>
      <c r="B8" s="798">
        <v>515049.54000000004</v>
      </c>
      <c r="C8" s="748">
        <v>1</v>
      </c>
      <c r="D8" s="811">
        <v>223</v>
      </c>
      <c r="E8" s="814" t="s">
        <v>2914</v>
      </c>
      <c r="F8" s="798">
        <v>458310.01000000007</v>
      </c>
      <c r="G8" s="766">
        <v>0.88983675240249716</v>
      </c>
      <c r="H8" s="752">
        <v>138</v>
      </c>
      <c r="I8" s="789">
        <v>0.6188340807174888</v>
      </c>
      <c r="J8" s="817">
        <v>56739.529999999984</v>
      </c>
      <c r="K8" s="766">
        <v>0.11016324759750291</v>
      </c>
      <c r="L8" s="752">
        <v>85</v>
      </c>
      <c r="M8" s="789">
        <v>0.3811659192825112</v>
      </c>
    </row>
    <row r="9" spans="1:13" ht="14.45" customHeight="1" x14ac:dyDescent="0.2">
      <c r="A9" s="807" t="s">
        <v>2915</v>
      </c>
      <c r="B9" s="798">
        <v>17306.93</v>
      </c>
      <c r="C9" s="748">
        <v>1</v>
      </c>
      <c r="D9" s="811">
        <v>58</v>
      </c>
      <c r="E9" s="814" t="s">
        <v>2915</v>
      </c>
      <c r="F9" s="798">
        <v>7702.8499999999995</v>
      </c>
      <c r="G9" s="766">
        <v>0.44507315855556123</v>
      </c>
      <c r="H9" s="752">
        <v>21</v>
      </c>
      <c r="I9" s="789">
        <v>0.36206896551724138</v>
      </c>
      <c r="J9" s="817">
        <v>9604.08</v>
      </c>
      <c r="K9" s="766">
        <v>0.55492684144443871</v>
      </c>
      <c r="L9" s="752">
        <v>37</v>
      </c>
      <c r="M9" s="789">
        <v>0.63793103448275867</v>
      </c>
    </row>
    <row r="10" spans="1:13" ht="14.45" customHeight="1" x14ac:dyDescent="0.2">
      <c r="A10" s="807" t="s">
        <v>2916</v>
      </c>
      <c r="B10" s="798">
        <v>41243.170000000006</v>
      </c>
      <c r="C10" s="748">
        <v>1</v>
      </c>
      <c r="D10" s="811">
        <v>152</v>
      </c>
      <c r="E10" s="814" t="s">
        <v>2916</v>
      </c>
      <c r="F10" s="798">
        <v>14021.92</v>
      </c>
      <c r="G10" s="766">
        <v>0.33998162604862814</v>
      </c>
      <c r="H10" s="752">
        <v>58</v>
      </c>
      <c r="I10" s="789">
        <v>0.38157894736842107</v>
      </c>
      <c r="J10" s="817">
        <v>27221.250000000007</v>
      </c>
      <c r="K10" s="766">
        <v>0.66001837395137186</v>
      </c>
      <c r="L10" s="752">
        <v>94</v>
      </c>
      <c r="M10" s="789">
        <v>0.61842105263157898</v>
      </c>
    </row>
    <row r="11" spans="1:13" ht="14.45" customHeight="1" x14ac:dyDescent="0.2">
      <c r="A11" s="807" t="s">
        <v>2917</v>
      </c>
      <c r="B11" s="798">
        <v>68346.020000000019</v>
      </c>
      <c r="C11" s="748">
        <v>1</v>
      </c>
      <c r="D11" s="811">
        <v>173</v>
      </c>
      <c r="E11" s="814" t="s">
        <v>2917</v>
      </c>
      <c r="F11" s="798">
        <v>25473.810000000009</v>
      </c>
      <c r="G11" s="766">
        <v>0.37271826508697947</v>
      </c>
      <c r="H11" s="752">
        <v>62</v>
      </c>
      <c r="I11" s="789">
        <v>0.3583815028901734</v>
      </c>
      <c r="J11" s="817">
        <v>42872.210000000014</v>
      </c>
      <c r="K11" s="766">
        <v>0.62728173491302053</v>
      </c>
      <c r="L11" s="752">
        <v>111</v>
      </c>
      <c r="M11" s="789">
        <v>0.64161849710982655</v>
      </c>
    </row>
    <row r="12" spans="1:13" ht="14.45" customHeight="1" x14ac:dyDescent="0.2">
      <c r="A12" s="807" t="s">
        <v>2918</v>
      </c>
      <c r="B12" s="798">
        <v>1954.3500000000001</v>
      </c>
      <c r="C12" s="748">
        <v>1</v>
      </c>
      <c r="D12" s="811">
        <v>5</v>
      </c>
      <c r="E12" s="814" t="s">
        <v>2918</v>
      </c>
      <c r="F12" s="798">
        <v>1954.3500000000001</v>
      </c>
      <c r="G12" s="766">
        <v>1</v>
      </c>
      <c r="H12" s="752">
        <v>5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5" customHeight="1" x14ac:dyDescent="0.2">
      <c r="A13" s="807" t="s">
        <v>2919</v>
      </c>
      <c r="B13" s="798">
        <v>22309.850000000002</v>
      </c>
      <c r="C13" s="748">
        <v>1</v>
      </c>
      <c r="D13" s="811">
        <v>60</v>
      </c>
      <c r="E13" s="814" t="s">
        <v>2919</v>
      </c>
      <c r="F13" s="798">
        <v>5939.04</v>
      </c>
      <c r="G13" s="766">
        <v>0.26620707893598566</v>
      </c>
      <c r="H13" s="752">
        <v>32</v>
      </c>
      <c r="I13" s="789">
        <v>0.53333333333333333</v>
      </c>
      <c r="J13" s="817">
        <v>16370.810000000001</v>
      </c>
      <c r="K13" s="766">
        <v>0.73379292106401428</v>
      </c>
      <c r="L13" s="752">
        <v>28</v>
      </c>
      <c r="M13" s="789">
        <v>0.46666666666666667</v>
      </c>
    </row>
    <row r="14" spans="1:13" ht="14.45" customHeight="1" thickBot="1" x14ac:dyDescent="0.25">
      <c r="A14" s="808" t="s">
        <v>2920</v>
      </c>
      <c r="B14" s="799">
        <v>135646.34999999998</v>
      </c>
      <c r="C14" s="755">
        <v>1</v>
      </c>
      <c r="D14" s="812">
        <v>223</v>
      </c>
      <c r="E14" s="815" t="s">
        <v>2920</v>
      </c>
      <c r="F14" s="799">
        <v>70360.86</v>
      </c>
      <c r="G14" s="767">
        <v>0.51870809645817972</v>
      </c>
      <c r="H14" s="759">
        <v>113</v>
      </c>
      <c r="I14" s="790">
        <v>0.50672645739910316</v>
      </c>
      <c r="J14" s="818">
        <v>65285.489999999969</v>
      </c>
      <c r="K14" s="767">
        <v>0.48129190354182017</v>
      </c>
      <c r="L14" s="759">
        <v>110</v>
      </c>
      <c r="M14" s="790">
        <v>0.49327354260089684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A6EB5EB-48B9-47C4-B183-4C2202E5BB3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4255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1013517.0299999992</v>
      </c>
      <c r="N3" s="70">
        <f>SUBTOTAL(9,N7:N1048576)</f>
        <v>6795</v>
      </c>
      <c r="O3" s="70">
        <f>SUBTOTAL(9,O7:O1048576)</f>
        <v>1506</v>
      </c>
      <c r="P3" s="70">
        <f>SUBTOTAL(9,P7:P1048576)</f>
        <v>679948.20000000007</v>
      </c>
      <c r="Q3" s="71">
        <f>IF(M3=0,0,P3/M3)</f>
        <v>0.67087989631511236</v>
      </c>
      <c r="R3" s="70">
        <f>SUBTOTAL(9,R7:R1048576)</f>
        <v>4854</v>
      </c>
      <c r="S3" s="71">
        <f>IF(N3=0,0,R3/N3)</f>
        <v>0.71434878587196471</v>
      </c>
      <c r="T3" s="70">
        <f>SUBTOTAL(9,T7:T1048576)</f>
        <v>694</v>
      </c>
      <c r="U3" s="72">
        <f>IF(O3=0,0,T3/O3)</f>
        <v>0.46082337317397076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30</v>
      </c>
      <c r="B7" s="825" t="s">
        <v>2898</v>
      </c>
      <c r="C7" s="825" t="s">
        <v>2906</v>
      </c>
      <c r="D7" s="826" t="s">
        <v>4253</v>
      </c>
      <c r="E7" s="827" t="s">
        <v>2911</v>
      </c>
      <c r="F7" s="825" t="s">
        <v>2899</v>
      </c>
      <c r="G7" s="825" t="s">
        <v>2921</v>
      </c>
      <c r="H7" s="825" t="s">
        <v>569</v>
      </c>
      <c r="I7" s="825" t="s">
        <v>2922</v>
      </c>
      <c r="J7" s="825" t="s">
        <v>2923</v>
      </c>
      <c r="K7" s="825" t="s">
        <v>627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30</v>
      </c>
      <c r="B8" s="832" t="s">
        <v>2898</v>
      </c>
      <c r="C8" s="832" t="s">
        <v>2906</v>
      </c>
      <c r="D8" s="833" t="s">
        <v>4253</v>
      </c>
      <c r="E8" s="834" t="s">
        <v>2911</v>
      </c>
      <c r="F8" s="832" t="s">
        <v>2899</v>
      </c>
      <c r="G8" s="832" t="s">
        <v>2921</v>
      </c>
      <c r="H8" s="832" t="s">
        <v>569</v>
      </c>
      <c r="I8" s="832" t="s">
        <v>2924</v>
      </c>
      <c r="J8" s="832" t="s">
        <v>2925</v>
      </c>
      <c r="K8" s="832" t="s">
        <v>2562</v>
      </c>
      <c r="L8" s="835">
        <v>36.270000000000003</v>
      </c>
      <c r="M8" s="835">
        <v>72.540000000000006</v>
      </c>
      <c r="N8" s="832">
        <v>2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30</v>
      </c>
      <c r="B9" s="832" t="s">
        <v>2898</v>
      </c>
      <c r="C9" s="832" t="s">
        <v>2906</v>
      </c>
      <c r="D9" s="833" t="s">
        <v>4253</v>
      </c>
      <c r="E9" s="834" t="s">
        <v>2911</v>
      </c>
      <c r="F9" s="832" t="s">
        <v>2899</v>
      </c>
      <c r="G9" s="832" t="s">
        <v>2921</v>
      </c>
      <c r="H9" s="832" t="s">
        <v>599</v>
      </c>
      <c r="I9" s="832" t="s">
        <v>2926</v>
      </c>
      <c r="J9" s="832" t="s">
        <v>626</v>
      </c>
      <c r="K9" s="832" t="s">
        <v>2927</v>
      </c>
      <c r="L9" s="835">
        <v>21.76</v>
      </c>
      <c r="M9" s="835">
        <v>21.76</v>
      </c>
      <c r="N9" s="832">
        <v>1</v>
      </c>
      <c r="O9" s="836">
        <v>0.5</v>
      </c>
      <c r="P9" s="835">
        <v>21.76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30</v>
      </c>
      <c r="B10" s="832" t="s">
        <v>2898</v>
      </c>
      <c r="C10" s="832" t="s">
        <v>2906</v>
      </c>
      <c r="D10" s="833" t="s">
        <v>4253</v>
      </c>
      <c r="E10" s="834" t="s">
        <v>2911</v>
      </c>
      <c r="F10" s="832" t="s">
        <v>2899</v>
      </c>
      <c r="G10" s="832" t="s">
        <v>2928</v>
      </c>
      <c r="H10" s="832" t="s">
        <v>599</v>
      </c>
      <c r="I10" s="832" t="s">
        <v>2651</v>
      </c>
      <c r="J10" s="832" t="s">
        <v>2652</v>
      </c>
      <c r="K10" s="832" t="s">
        <v>2653</v>
      </c>
      <c r="L10" s="835">
        <v>9.4</v>
      </c>
      <c r="M10" s="835">
        <v>9.4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30</v>
      </c>
      <c r="B11" s="832" t="s">
        <v>2898</v>
      </c>
      <c r="C11" s="832" t="s">
        <v>2906</v>
      </c>
      <c r="D11" s="833" t="s">
        <v>4253</v>
      </c>
      <c r="E11" s="834" t="s">
        <v>2911</v>
      </c>
      <c r="F11" s="832" t="s">
        <v>2899</v>
      </c>
      <c r="G11" s="832" t="s">
        <v>2929</v>
      </c>
      <c r="H11" s="832" t="s">
        <v>599</v>
      </c>
      <c r="I11" s="832" t="s">
        <v>2369</v>
      </c>
      <c r="J11" s="832" t="s">
        <v>2365</v>
      </c>
      <c r="K11" s="832" t="s">
        <v>2370</v>
      </c>
      <c r="L11" s="835">
        <v>31.09</v>
      </c>
      <c r="M11" s="835">
        <v>155.44999999999999</v>
      </c>
      <c r="N11" s="832">
        <v>5</v>
      </c>
      <c r="O11" s="836">
        <v>3</v>
      </c>
      <c r="P11" s="835">
        <v>62.18</v>
      </c>
      <c r="Q11" s="837">
        <v>0.4</v>
      </c>
      <c r="R11" s="832">
        <v>2</v>
      </c>
      <c r="S11" s="837">
        <v>0.4</v>
      </c>
      <c r="T11" s="836">
        <v>1</v>
      </c>
      <c r="U11" s="838">
        <v>0.33333333333333331</v>
      </c>
    </row>
    <row r="12" spans="1:21" ht="14.45" customHeight="1" x14ac:dyDescent="0.2">
      <c r="A12" s="831">
        <v>30</v>
      </c>
      <c r="B12" s="832" t="s">
        <v>2898</v>
      </c>
      <c r="C12" s="832" t="s">
        <v>2906</v>
      </c>
      <c r="D12" s="833" t="s">
        <v>4253</v>
      </c>
      <c r="E12" s="834" t="s">
        <v>2911</v>
      </c>
      <c r="F12" s="832" t="s">
        <v>2899</v>
      </c>
      <c r="G12" s="832" t="s">
        <v>2930</v>
      </c>
      <c r="H12" s="832" t="s">
        <v>599</v>
      </c>
      <c r="I12" s="832" t="s">
        <v>2442</v>
      </c>
      <c r="J12" s="832" t="s">
        <v>2440</v>
      </c>
      <c r="K12" s="832" t="s">
        <v>2443</v>
      </c>
      <c r="L12" s="835">
        <v>93.18</v>
      </c>
      <c r="M12" s="835">
        <v>186.36</v>
      </c>
      <c r="N12" s="832">
        <v>2</v>
      </c>
      <c r="O12" s="836">
        <v>1</v>
      </c>
      <c r="P12" s="835">
        <v>93.18</v>
      </c>
      <c r="Q12" s="837">
        <v>0.5</v>
      </c>
      <c r="R12" s="832">
        <v>1</v>
      </c>
      <c r="S12" s="837">
        <v>0.5</v>
      </c>
      <c r="T12" s="836">
        <v>0.5</v>
      </c>
      <c r="U12" s="838">
        <v>0.5</v>
      </c>
    </row>
    <row r="13" spans="1:21" ht="14.45" customHeight="1" x14ac:dyDescent="0.2">
      <c r="A13" s="831">
        <v>30</v>
      </c>
      <c r="B13" s="832" t="s">
        <v>2898</v>
      </c>
      <c r="C13" s="832" t="s">
        <v>2906</v>
      </c>
      <c r="D13" s="833" t="s">
        <v>4253</v>
      </c>
      <c r="E13" s="834" t="s">
        <v>2911</v>
      </c>
      <c r="F13" s="832" t="s">
        <v>2899</v>
      </c>
      <c r="G13" s="832" t="s">
        <v>2930</v>
      </c>
      <c r="H13" s="832" t="s">
        <v>569</v>
      </c>
      <c r="I13" s="832" t="s">
        <v>2931</v>
      </c>
      <c r="J13" s="832" t="s">
        <v>2932</v>
      </c>
      <c r="K13" s="832" t="s">
        <v>2933</v>
      </c>
      <c r="L13" s="835">
        <v>143.35</v>
      </c>
      <c r="M13" s="835">
        <v>143.35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30</v>
      </c>
      <c r="B14" s="832" t="s">
        <v>2898</v>
      </c>
      <c r="C14" s="832" t="s">
        <v>2906</v>
      </c>
      <c r="D14" s="833" t="s">
        <v>4253</v>
      </c>
      <c r="E14" s="834" t="s">
        <v>2911</v>
      </c>
      <c r="F14" s="832" t="s">
        <v>2899</v>
      </c>
      <c r="G14" s="832" t="s">
        <v>2930</v>
      </c>
      <c r="H14" s="832" t="s">
        <v>599</v>
      </c>
      <c r="I14" s="832" t="s">
        <v>2439</v>
      </c>
      <c r="J14" s="832" t="s">
        <v>2440</v>
      </c>
      <c r="K14" s="832" t="s">
        <v>2441</v>
      </c>
      <c r="L14" s="835">
        <v>46.6</v>
      </c>
      <c r="M14" s="835">
        <v>46.6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30</v>
      </c>
      <c r="B15" s="832" t="s">
        <v>2898</v>
      </c>
      <c r="C15" s="832" t="s">
        <v>2906</v>
      </c>
      <c r="D15" s="833" t="s">
        <v>4253</v>
      </c>
      <c r="E15" s="834" t="s">
        <v>2911</v>
      </c>
      <c r="F15" s="832" t="s">
        <v>2899</v>
      </c>
      <c r="G15" s="832" t="s">
        <v>2934</v>
      </c>
      <c r="H15" s="832" t="s">
        <v>569</v>
      </c>
      <c r="I15" s="832" t="s">
        <v>2935</v>
      </c>
      <c r="J15" s="832" t="s">
        <v>2936</v>
      </c>
      <c r="K15" s="832" t="s">
        <v>2937</v>
      </c>
      <c r="L15" s="835">
        <v>55.95</v>
      </c>
      <c r="M15" s="835">
        <v>55.95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30</v>
      </c>
      <c r="B16" s="832" t="s">
        <v>2898</v>
      </c>
      <c r="C16" s="832" t="s">
        <v>2906</v>
      </c>
      <c r="D16" s="833" t="s">
        <v>4253</v>
      </c>
      <c r="E16" s="834" t="s">
        <v>2911</v>
      </c>
      <c r="F16" s="832" t="s">
        <v>2899</v>
      </c>
      <c r="G16" s="832" t="s">
        <v>2934</v>
      </c>
      <c r="H16" s="832" t="s">
        <v>569</v>
      </c>
      <c r="I16" s="832" t="s">
        <v>2938</v>
      </c>
      <c r="J16" s="832" t="s">
        <v>2936</v>
      </c>
      <c r="K16" s="832" t="s">
        <v>2939</v>
      </c>
      <c r="L16" s="835">
        <v>128.55000000000001</v>
      </c>
      <c r="M16" s="835">
        <v>257.10000000000002</v>
      </c>
      <c r="N16" s="832">
        <v>2</v>
      </c>
      <c r="O16" s="836">
        <v>0.5</v>
      </c>
      <c r="P16" s="835">
        <v>257.10000000000002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30</v>
      </c>
      <c r="B17" s="832" t="s">
        <v>2898</v>
      </c>
      <c r="C17" s="832" t="s">
        <v>2906</v>
      </c>
      <c r="D17" s="833" t="s">
        <v>4253</v>
      </c>
      <c r="E17" s="834" t="s">
        <v>2911</v>
      </c>
      <c r="F17" s="832" t="s">
        <v>2899</v>
      </c>
      <c r="G17" s="832" t="s">
        <v>2940</v>
      </c>
      <c r="H17" s="832" t="s">
        <v>599</v>
      </c>
      <c r="I17" s="832" t="s">
        <v>2352</v>
      </c>
      <c r="J17" s="832" t="s">
        <v>2353</v>
      </c>
      <c r="K17" s="832" t="s">
        <v>2354</v>
      </c>
      <c r="L17" s="835">
        <v>65.540000000000006</v>
      </c>
      <c r="M17" s="835">
        <v>65.540000000000006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30</v>
      </c>
      <c r="B18" s="832" t="s">
        <v>2898</v>
      </c>
      <c r="C18" s="832" t="s">
        <v>2906</v>
      </c>
      <c r="D18" s="833" t="s">
        <v>4253</v>
      </c>
      <c r="E18" s="834" t="s">
        <v>2911</v>
      </c>
      <c r="F18" s="832" t="s">
        <v>2899</v>
      </c>
      <c r="G18" s="832" t="s">
        <v>2941</v>
      </c>
      <c r="H18" s="832" t="s">
        <v>569</v>
      </c>
      <c r="I18" s="832" t="s">
        <v>2942</v>
      </c>
      <c r="J18" s="832" t="s">
        <v>620</v>
      </c>
      <c r="K18" s="832" t="s">
        <v>2943</v>
      </c>
      <c r="L18" s="835">
        <v>66.17</v>
      </c>
      <c r="M18" s="835">
        <v>66.17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30</v>
      </c>
      <c r="B19" s="832" t="s">
        <v>2898</v>
      </c>
      <c r="C19" s="832" t="s">
        <v>2906</v>
      </c>
      <c r="D19" s="833" t="s">
        <v>4253</v>
      </c>
      <c r="E19" s="834" t="s">
        <v>2911</v>
      </c>
      <c r="F19" s="832" t="s">
        <v>2899</v>
      </c>
      <c r="G19" s="832" t="s">
        <v>2944</v>
      </c>
      <c r="H19" s="832" t="s">
        <v>569</v>
      </c>
      <c r="I19" s="832" t="s">
        <v>2945</v>
      </c>
      <c r="J19" s="832" t="s">
        <v>2946</v>
      </c>
      <c r="K19" s="832" t="s">
        <v>710</v>
      </c>
      <c r="L19" s="835">
        <v>35.11</v>
      </c>
      <c r="M19" s="835">
        <v>35.11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30</v>
      </c>
      <c r="B20" s="832" t="s">
        <v>2898</v>
      </c>
      <c r="C20" s="832" t="s">
        <v>2906</v>
      </c>
      <c r="D20" s="833" t="s">
        <v>4253</v>
      </c>
      <c r="E20" s="834" t="s">
        <v>2911</v>
      </c>
      <c r="F20" s="832" t="s">
        <v>2899</v>
      </c>
      <c r="G20" s="832" t="s">
        <v>2944</v>
      </c>
      <c r="H20" s="832" t="s">
        <v>599</v>
      </c>
      <c r="I20" s="832" t="s">
        <v>2358</v>
      </c>
      <c r="J20" s="832" t="s">
        <v>702</v>
      </c>
      <c r="K20" s="832" t="s">
        <v>703</v>
      </c>
      <c r="L20" s="835">
        <v>70.23</v>
      </c>
      <c r="M20" s="835">
        <v>70.23</v>
      </c>
      <c r="N20" s="832">
        <v>1</v>
      </c>
      <c r="O20" s="836">
        <v>0.5</v>
      </c>
      <c r="P20" s="835">
        <v>70.23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30</v>
      </c>
      <c r="B21" s="832" t="s">
        <v>2898</v>
      </c>
      <c r="C21" s="832" t="s">
        <v>2906</v>
      </c>
      <c r="D21" s="833" t="s">
        <v>4253</v>
      </c>
      <c r="E21" s="834" t="s">
        <v>2911</v>
      </c>
      <c r="F21" s="832" t="s">
        <v>2899</v>
      </c>
      <c r="G21" s="832" t="s">
        <v>2944</v>
      </c>
      <c r="H21" s="832" t="s">
        <v>569</v>
      </c>
      <c r="I21" s="832" t="s">
        <v>2356</v>
      </c>
      <c r="J21" s="832" t="s">
        <v>702</v>
      </c>
      <c r="K21" s="832" t="s">
        <v>707</v>
      </c>
      <c r="L21" s="835">
        <v>17.559999999999999</v>
      </c>
      <c r="M21" s="835">
        <v>35.119999999999997</v>
      </c>
      <c r="N21" s="832">
        <v>2</v>
      </c>
      <c r="O21" s="836">
        <v>1.5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30</v>
      </c>
      <c r="B22" s="832" t="s">
        <v>2898</v>
      </c>
      <c r="C22" s="832" t="s">
        <v>2906</v>
      </c>
      <c r="D22" s="833" t="s">
        <v>4253</v>
      </c>
      <c r="E22" s="834" t="s">
        <v>2911</v>
      </c>
      <c r="F22" s="832" t="s">
        <v>2899</v>
      </c>
      <c r="G22" s="832" t="s">
        <v>2944</v>
      </c>
      <c r="H22" s="832" t="s">
        <v>569</v>
      </c>
      <c r="I22" s="832" t="s">
        <v>2357</v>
      </c>
      <c r="J22" s="832" t="s">
        <v>702</v>
      </c>
      <c r="K22" s="832" t="s">
        <v>710</v>
      </c>
      <c r="L22" s="835">
        <v>35.11</v>
      </c>
      <c r="M22" s="835">
        <v>140.44</v>
      </c>
      <c r="N22" s="832">
        <v>4</v>
      </c>
      <c r="O22" s="836">
        <v>2</v>
      </c>
      <c r="P22" s="835">
        <v>35.11</v>
      </c>
      <c r="Q22" s="837">
        <v>0.25</v>
      </c>
      <c r="R22" s="832">
        <v>1</v>
      </c>
      <c r="S22" s="837">
        <v>0.25</v>
      </c>
      <c r="T22" s="836">
        <v>0.5</v>
      </c>
      <c r="U22" s="838">
        <v>0.25</v>
      </c>
    </row>
    <row r="23" spans="1:21" ht="14.45" customHeight="1" x14ac:dyDescent="0.2">
      <c r="A23" s="831">
        <v>30</v>
      </c>
      <c r="B23" s="832" t="s">
        <v>2898</v>
      </c>
      <c r="C23" s="832" t="s">
        <v>2906</v>
      </c>
      <c r="D23" s="833" t="s">
        <v>4253</v>
      </c>
      <c r="E23" s="834" t="s">
        <v>2911</v>
      </c>
      <c r="F23" s="832" t="s">
        <v>2899</v>
      </c>
      <c r="G23" s="832" t="s">
        <v>2947</v>
      </c>
      <c r="H23" s="832" t="s">
        <v>569</v>
      </c>
      <c r="I23" s="832" t="s">
        <v>2948</v>
      </c>
      <c r="J23" s="832" t="s">
        <v>2949</v>
      </c>
      <c r="K23" s="832" t="s">
        <v>2950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30</v>
      </c>
      <c r="B24" s="832" t="s">
        <v>2898</v>
      </c>
      <c r="C24" s="832" t="s">
        <v>2906</v>
      </c>
      <c r="D24" s="833" t="s">
        <v>4253</v>
      </c>
      <c r="E24" s="834" t="s">
        <v>2911</v>
      </c>
      <c r="F24" s="832" t="s">
        <v>2899</v>
      </c>
      <c r="G24" s="832" t="s">
        <v>2951</v>
      </c>
      <c r="H24" s="832" t="s">
        <v>569</v>
      </c>
      <c r="I24" s="832" t="s">
        <v>2952</v>
      </c>
      <c r="J24" s="832" t="s">
        <v>2953</v>
      </c>
      <c r="K24" s="832" t="s">
        <v>2939</v>
      </c>
      <c r="L24" s="835">
        <v>0</v>
      </c>
      <c r="M24" s="835">
        <v>0</v>
      </c>
      <c r="N24" s="832">
        <v>1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30</v>
      </c>
      <c r="B25" s="832" t="s">
        <v>2898</v>
      </c>
      <c r="C25" s="832" t="s">
        <v>2906</v>
      </c>
      <c r="D25" s="833" t="s">
        <v>4253</v>
      </c>
      <c r="E25" s="834" t="s">
        <v>2911</v>
      </c>
      <c r="F25" s="832" t="s">
        <v>2899</v>
      </c>
      <c r="G25" s="832" t="s">
        <v>2954</v>
      </c>
      <c r="H25" s="832" t="s">
        <v>599</v>
      </c>
      <c r="I25" s="832" t="s">
        <v>2955</v>
      </c>
      <c r="J25" s="832" t="s">
        <v>766</v>
      </c>
      <c r="K25" s="832" t="s">
        <v>703</v>
      </c>
      <c r="L25" s="835">
        <v>65.989999999999995</v>
      </c>
      <c r="M25" s="835">
        <v>65.989999999999995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30</v>
      </c>
      <c r="B26" s="832" t="s">
        <v>2898</v>
      </c>
      <c r="C26" s="832" t="s">
        <v>2906</v>
      </c>
      <c r="D26" s="833" t="s">
        <v>4253</v>
      </c>
      <c r="E26" s="834" t="s">
        <v>2911</v>
      </c>
      <c r="F26" s="832" t="s">
        <v>2899</v>
      </c>
      <c r="G26" s="832" t="s">
        <v>2954</v>
      </c>
      <c r="H26" s="832" t="s">
        <v>599</v>
      </c>
      <c r="I26" s="832" t="s">
        <v>2956</v>
      </c>
      <c r="J26" s="832" t="s">
        <v>767</v>
      </c>
      <c r="K26" s="832" t="s">
        <v>768</v>
      </c>
      <c r="L26" s="835">
        <v>132</v>
      </c>
      <c r="M26" s="835">
        <v>132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30</v>
      </c>
      <c r="B27" s="832" t="s">
        <v>2898</v>
      </c>
      <c r="C27" s="832" t="s">
        <v>2906</v>
      </c>
      <c r="D27" s="833" t="s">
        <v>4253</v>
      </c>
      <c r="E27" s="834" t="s">
        <v>2911</v>
      </c>
      <c r="F27" s="832" t="s">
        <v>2899</v>
      </c>
      <c r="G27" s="832" t="s">
        <v>2957</v>
      </c>
      <c r="H27" s="832" t="s">
        <v>569</v>
      </c>
      <c r="I27" s="832" t="s">
        <v>2958</v>
      </c>
      <c r="J27" s="832" t="s">
        <v>2959</v>
      </c>
      <c r="K27" s="832" t="s">
        <v>2960</v>
      </c>
      <c r="L27" s="835">
        <v>47.46</v>
      </c>
      <c r="M27" s="835">
        <v>47.46</v>
      </c>
      <c r="N27" s="832">
        <v>1</v>
      </c>
      <c r="O27" s="836">
        <v>0.5</v>
      </c>
      <c r="P27" s="835">
        <v>47.46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5" customHeight="1" x14ac:dyDescent="0.2">
      <c r="A28" s="831">
        <v>30</v>
      </c>
      <c r="B28" s="832" t="s">
        <v>2898</v>
      </c>
      <c r="C28" s="832" t="s">
        <v>2906</v>
      </c>
      <c r="D28" s="833" t="s">
        <v>4253</v>
      </c>
      <c r="E28" s="834" t="s">
        <v>2911</v>
      </c>
      <c r="F28" s="832" t="s">
        <v>2899</v>
      </c>
      <c r="G28" s="832" t="s">
        <v>2957</v>
      </c>
      <c r="H28" s="832" t="s">
        <v>569</v>
      </c>
      <c r="I28" s="832" t="s">
        <v>2961</v>
      </c>
      <c r="J28" s="832" t="s">
        <v>2959</v>
      </c>
      <c r="K28" s="832" t="s">
        <v>2962</v>
      </c>
      <c r="L28" s="835">
        <v>23.72</v>
      </c>
      <c r="M28" s="835">
        <v>71.16</v>
      </c>
      <c r="N28" s="832">
        <v>3</v>
      </c>
      <c r="O28" s="836">
        <v>1.5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30</v>
      </c>
      <c r="B29" s="832" t="s">
        <v>2898</v>
      </c>
      <c r="C29" s="832" t="s">
        <v>2906</v>
      </c>
      <c r="D29" s="833" t="s">
        <v>4253</v>
      </c>
      <c r="E29" s="834" t="s">
        <v>2911</v>
      </c>
      <c r="F29" s="832" t="s">
        <v>2899</v>
      </c>
      <c r="G29" s="832" t="s">
        <v>2963</v>
      </c>
      <c r="H29" s="832" t="s">
        <v>569</v>
      </c>
      <c r="I29" s="832" t="s">
        <v>2964</v>
      </c>
      <c r="J29" s="832" t="s">
        <v>2965</v>
      </c>
      <c r="K29" s="832" t="s">
        <v>2966</v>
      </c>
      <c r="L29" s="835">
        <v>0</v>
      </c>
      <c r="M29" s="835">
        <v>0</v>
      </c>
      <c r="N29" s="832">
        <v>2</v>
      </c>
      <c r="O29" s="836">
        <v>1</v>
      </c>
      <c r="P29" s="835">
        <v>0</v>
      </c>
      <c r="Q29" s="837"/>
      <c r="R29" s="832">
        <v>1</v>
      </c>
      <c r="S29" s="837">
        <v>0.5</v>
      </c>
      <c r="T29" s="836">
        <v>0.5</v>
      </c>
      <c r="U29" s="838">
        <v>0.5</v>
      </c>
    </row>
    <row r="30" spans="1:21" ht="14.45" customHeight="1" x14ac:dyDescent="0.2">
      <c r="A30" s="831">
        <v>30</v>
      </c>
      <c r="B30" s="832" t="s">
        <v>2898</v>
      </c>
      <c r="C30" s="832" t="s">
        <v>2906</v>
      </c>
      <c r="D30" s="833" t="s">
        <v>4253</v>
      </c>
      <c r="E30" s="834" t="s">
        <v>2911</v>
      </c>
      <c r="F30" s="832" t="s">
        <v>2899</v>
      </c>
      <c r="G30" s="832" t="s">
        <v>2963</v>
      </c>
      <c r="H30" s="832" t="s">
        <v>569</v>
      </c>
      <c r="I30" s="832" t="s">
        <v>2967</v>
      </c>
      <c r="J30" s="832" t="s">
        <v>2965</v>
      </c>
      <c r="K30" s="832" t="s">
        <v>2968</v>
      </c>
      <c r="L30" s="835">
        <v>0</v>
      </c>
      <c r="M30" s="835">
        <v>0</v>
      </c>
      <c r="N30" s="832">
        <v>1</v>
      </c>
      <c r="O30" s="836">
        <v>0.5</v>
      </c>
      <c r="P30" s="835">
        <v>0</v>
      </c>
      <c r="Q30" s="837"/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30</v>
      </c>
      <c r="B31" s="832" t="s">
        <v>2898</v>
      </c>
      <c r="C31" s="832" t="s">
        <v>2906</v>
      </c>
      <c r="D31" s="833" t="s">
        <v>4253</v>
      </c>
      <c r="E31" s="834" t="s">
        <v>2911</v>
      </c>
      <c r="F31" s="832" t="s">
        <v>2899</v>
      </c>
      <c r="G31" s="832" t="s">
        <v>2969</v>
      </c>
      <c r="H31" s="832" t="s">
        <v>569</v>
      </c>
      <c r="I31" s="832" t="s">
        <v>2970</v>
      </c>
      <c r="J31" s="832" t="s">
        <v>802</v>
      </c>
      <c r="K31" s="832" t="s">
        <v>2971</v>
      </c>
      <c r="L31" s="835">
        <v>91.11</v>
      </c>
      <c r="M31" s="835">
        <v>637.77</v>
      </c>
      <c r="N31" s="832">
        <v>7</v>
      </c>
      <c r="O31" s="836">
        <v>4.5</v>
      </c>
      <c r="P31" s="835">
        <v>182.22</v>
      </c>
      <c r="Q31" s="837">
        <v>0.2857142857142857</v>
      </c>
      <c r="R31" s="832">
        <v>2</v>
      </c>
      <c r="S31" s="837">
        <v>0.2857142857142857</v>
      </c>
      <c r="T31" s="836">
        <v>1.5</v>
      </c>
      <c r="U31" s="838">
        <v>0.33333333333333331</v>
      </c>
    </row>
    <row r="32" spans="1:21" ht="14.45" customHeight="1" x14ac:dyDescent="0.2">
      <c r="A32" s="831">
        <v>30</v>
      </c>
      <c r="B32" s="832" t="s">
        <v>2898</v>
      </c>
      <c r="C32" s="832" t="s">
        <v>2906</v>
      </c>
      <c r="D32" s="833" t="s">
        <v>4253</v>
      </c>
      <c r="E32" s="834" t="s">
        <v>2911</v>
      </c>
      <c r="F32" s="832" t="s">
        <v>2899</v>
      </c>
      <c r="G32" s="832" t="s">
        <v>2969</v>
      </c>
      <c r="H32" s="832" t="s">
        <v>569</v>
      </c>
      <c r="I32" s="832" t="s">
        <v>2972</v>
      </c>
      <c r="J32" s="832" t="s">
        <v>802</v>
      </c>
      <c r="K32" s="832" t="s">
        <v>2973</v>
      </c>
      <c r="L32" s="835">
        <v>45.56</v>
      </c>
      <c r="M32" s="835">
        <v>91.12</v>
      </c>
      <c r="N32" s="832">
        <v>2</v>
      </c>
      <c r="O32" s="836">
        <v>1.5</v>
      </c>
      <c r="P32" s="835">
        <v>45.56</v>
      </c>
      <c r="Q32" s="837">
        <v>0.5</v>
      </c>
      <c r="R32" s="832">
        <v>1</v>
      </c>
      <c r="S32" s="837">
        <v>0.5</v>
      </c>
      <c r="T32" s="836">
        <v>0.5</v>
      </c>
      <c r="U32" s="838">
        <v>0.33333333333333331</v>
      </c>
    </row>
    <row r="33" spans="1:21" ht="14.45" customHeight="1" x14ac:dyDescent="0.2">
      <c r="A33" s="831">
        <v>30</v>
      </c>
      <c r="B33" s="832" t="s">
        <v>2898</v>
      </c>
      <c r="C33" s="832" t="s">
        <v>2906</v>
      </c>
      <c r="D33" s="833" t="s">
        <v>4253</v>
      </c>
      <c r="E33" s="834" t="s">
        <v>2911</v>
      </c>
      <c r="F33" s="832" t="s">
        <v>2899</v>
      </c>
      <c r="G33" s="832" t="s">
        <v>2974</v>
      </c>
      <c r="H33" s="832" t="s">
        <v>599</v>
      </c>
      <c r="I33" s="832" t="s">
        <v>2975</v>
      </c>
      <c r="J33" s="832" t="s">
        <v>1848</v>
      </c>
      <c r="K33" s="832" t="s">
        <v>2670</v>
      </c>
      <c r="L33" s="835">
        <v>528.44000000000005</v>
      </c>
      <c r="M33" s="835">
        <v>528.44000000000005</v>
      </c>
      <c r="N33" s="832">
        <v>1</v>
      </c>
      <c r="O33" s="836">
        <v>0.5</v>
      </c>
      <c r="P33" s="835">
        <v>528.44000000000005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30</v>
      </c>
      <c r="B34" s="832" t="s">
        <v>2898</v>
      </c>
      <c r="C34" s="832" t="s">
        <v>2906</v>
      </c>
      <c r="D34" s="833" t="s">
        <v>4253</v>
      </c>
      <c r="E34" s="834" t="s">
        <v>2911</v>
      </c>
      <c r="F34" s="832" t="s">
        <v>2899</v>
      </c>
      <c r="G34" s="832" t="s">
        <v>2976</v>
      </c>
      <c r="H34" s="832" t="s">
        <v>569</v>
      </c>
      <c r="I34" s="832" t="s">
        <v>2977</v>
      </c>
      <c r="J34" s="832" t="s">
        <v>1353</v>
      </c>
      <c r="K34" s="832" t="s">
        <v>2978</v>
      </c>
      <c r="L34" s="835">
        <v>24.68</v>
      </c>
      <c r="M34" s="835">
        <v>24.68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30</v>
      </c>
      <c r="B35" s="832" t="s">
        <v>2898</v>
      </c>
      <c r="C35" s="832" t="s">
        <v>2906</v>
      </c>
      <c r="D35" s="833" t="s">
        <v>4253</v>
      </c>
      <c r="E35" s="834" t="s">
        <v>2911</v>
      </c>
      <c r="F35" s="832" t="s">
        <v>2899</v>
      </c>
      <c r="G35" s="832" t="s">
        <v>2979</v>
      </c>
      <c r="H35" s="832" t="s">
        <v>599</v>
      </c>
      <c r="I35" s="832" t="s">
        <v>2668</v>
      </c>
      <c r="J35" s="832" t="s">
        <v>2669</v>
      </c>
      <c r="K35" s="832" t="s">
        <v>2670</v>
      </c>
      <c r="L35" s="835">
        <v>123.2</v>
      </c>
      <c r="M35" s="835">
        <v>246.4</v>
      </c>
      <c r="N35" s="832">
        <v>2</v>
      </c>
      <c r="O35" s="836">
        <v>1</v>
      </c>
      <c r="P35" s="835">
        <v>246.4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30</v>
      </c>
      <c r="B36" s="832" t="s">
        <v>2898</v>
      </c>
      <c r="C36" s="832" t="s">
        <v>2906</v>
      </c>
      <c r="D36" s="833" t="s">
        <v>4253</v>
      </c>
      <c r="E36" s="834" t="s">
        <v>2911</v>
      </c>
      <c r="F36" s="832" t="s">
        <v>2899</v>
      </c>
      <c r="G36" s="832" t="s">
        <v>2979</v>
      </c>
      <c r="H36" s="832" t="s">
        <v>569</v>
      </c>
      <c r="I36" s="832" t="s">
        <v>2980</v>
      </c>
      <c r="J36" s="832" t="s">
        <v>2981</v>
      </c>
      <c r="K36" s="832" t="s">
        <v>2982</v>
      </c>
      <c r="L36" s="835">
        <v>123.2</v>
      </c>
      <c r="M36" s="835">
        <v>123.2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30</v>
      </c>
      <c r="B37" s="832" t="s">
        <v>2898</v>
      </c>
      <c r="C37" s="832" t="s">
        <v>2906</v>
      </c>
      <c r="D37" s="833" t="s">
        <v>4253</v>
      </c>
      <c r="E37" s="834" t="s">
        <v>2911</v>
      </c>
      <c r="F37" s="832" t="s">
        <v>2899</v>
      </c>
      <c r="G37" s="832" t="s">
        <v>2983</v>
      </c>
      <c r="H37" s="832" t="s">
        <v>569</v>
      </c>
      <c r="I37" s="832" t="s">
        <v>2984</v>
      </c>
      <c r="J37" s="832" t="s">
        <v>1299</v>
      </c>
      <c r="K37" s="832" t="s">
        <v>2562</v>
      </c>
      <c r="L37" s="835">
        <v>0</v>
      </c>
      <c r="M37" s="835">
        <v>0</v>
      </c>
      <c r="N37" s="832">
        <v>2</v>
      </c>
      <c r="O37" s="836">
        <v>1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30</v>
      </c>
      <c r="B38" s="832" t="s">
        <v>2898</v>
      </c>
      <c r="C38" s="832" t="s">
        <v>2906</v>
      </c>
      <c r="D38" s="833" t="s">
        <v>4253</v>
      </c>
      <c r="E38" s="834" t="s">
        <v>2911</v>
      </c>
      <c r="F38" s="832" t="s">
        <v>2899</v>
      </c>
      <c r="G38" s="832" t="s">
        <v>2985</v>
      </c>
      <c r="H38" s="832" t="s">
        <v>599</v>
      </c>
      <c r="I38" s="832" t="s">
        <v>2830</v>
      </c>
      <c r="J38" s="832" t="s">
        <v>1944</v>
      </c>
      <c r="K38" s="832" t="s">
        <v>1946</v>
      </c>
      <c r="L38" s="835">
        <v>185.34</v>
      </c>
      <c r="M38" s="835">
        <v>185.34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30</v>
      </c>
      <c r="B39" s="832" t="s">
        <v>2898</v>
      </c>
      <c r="C39" s="832" t="s">
        <v>2906</v>
      </c>
      <c r="D39" s="833" t="s">
        <v>4253</v>
      </c>
      <c r="E39" s="834" t="s">
        <v>2911</v>
      </c>
      <c r="F39" s="832" t="s">
        <v>2899</v>
      </c>
      <c r="G39" s="832" t="s">
        <v>2985</v>
      </c>
      <c r="H39" s="832" t="s">
        <v>569</v>
      </c>
      <c r="I39" s="832" t="s">
        <v>2986</v>
      </c>
      <c r="J39" s="832" t="s">
        <v>1944</v>
      </c>
      <c r="K39" s="832" t="s">
        <v>1946</v>
      </c>
      <c r="L39" s="835">
        <v>139.72999999999999</v>
      </c>
      <c r="M39" s="835">
        <v>139.72999999999999</v>
      </c>
      <c r="N39" s="832">
        <v>1</v>
      </c>
      <c r="O39" s="836">
        <v>0.5</v>
      </c>
      <c r="P39" s="835">
        <v>139.72999999999999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30</v>
      </c>
      <c r="B40" s="832" t="s">
        <v>2898</v>
      </c>
      <c r="C40" s="832" t="s">
        <v>2906</v>
      </c>
      <c r="D40" s="833" t="s">
        <v>4253</v>
      </c>
      <c r="E40" s="834" t="s">
        <v>2911</v>
      </c>
      <c r="F40" s="832" t="s">
        <v>2899</v>
      </c>
      <c r="G40" s="832" t="s">
        <v>2987</v>
      </c>
      <c r="H40" s="832" t="s">
        <v>599</v>
      </c>
      <c r="I40" s="832" t="s">
        <v>2322</v>
      </c>
      <c r="J40" s="832" t="s">
        <v>963</v>
      </c>
      <c r="K40" s="832" t="s">
        <v>2323</v>
      </c>
      <c r="L40" s="835">
        <v>42.51</v>
      </c>
      <c r="M40" s="835">
        <v>42.51</v>
      </c>
      <c r="N40" s="832">
        <v>1</v>
      </c>
      <c r="O40" s="836">
        <v>0.5</v>
      </c>
      <c r="P40" s="835">
        <v>42.51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30</v>
      </c>
      <c r="B41" s="832" t="s">
        <v>2898</v>
      </c>
      <c r="C41" s="832" t="s">
        <v>2906</v>
      </c>
      <c r="D41" s="833" t="s">
        <v>4253</v>
      </c>
      <c r="E41" s="834" t="s">
        <v>2911</v>
      </c>
      <c r="F41" s="832" t="s">
        <v>2899</v>
      </c>
      <c r="G41" s="832" t="s">
        <v>2987</v>
      </c>
      <c r="H41" s="832" t="s">
        <v>569</v>
      </c>
      <c r="I41" s="832" t="s">
        <v>2988</v>
      </c>
      <c r="J41" s="832" t="s">
        <v>2989</v>
      </c>
      <c r="K41" s="832" t="s">
        <v>2323</v>
      </c>
      <c r="L41" s="835">
        <v>42.51</v>
      </c>
      <c r="M41" s="835">
        <v>255.06</v>
      </c>
      <c r="N41" s="832">
        <v>6</v>
      </c>
      <c r="O41" s="836">
        <v>3</v>
      </c>
      <c r="P41" s="835">
        <v>127.53</v>
      </c>
      <c r="Q41" s="837">
        <v>0.5</v>
      </c>
      <c r="R41" s="832">
        <v>3</v>
      </c>
      <c r="S41" s="837">
        <v>0.5</v>
      </c>
      <c r="T41" s="836">
        <v>1.5</v>
      </c>
      <c r="U41" s="838">
        <v>0.5</v>
      </c>
    </row>
    <row r="42" spans="1:21" ht="14.45" customHeight="1" x14ac:dyDescent="0.2">
      <c r="A42" s="831">
        <v>30</v>
      </c>
      <c r="B42" s="832" t="s">
        <v>2898</v>
      </c>
      <c r="C42" s="832" t="s">
        <v>2906</v>
      </c>
      <c r="D42" s="833" t="s">
        <v>4253</v>
      </c>
      <c r="E42" s="834" t="s">
        <v>2911</v>
      </c>
      <c r="F42" s="832" t="s">
        <v>2899</v>
      </c>
      <c r="G42" s="832" t="s">
        <v>2990</v>
      </c>
      <c r="H42" s="832" t="s">
        <v>569</v>
      </c>
      <c r="I42" s="832" t="s">
        <v>2991</v>
      </c>
      <c r="J42" s="832" t="s">
        <v>808</v>
      </c>
      <c r="K42" s="832" t="s">
        <v>809</v>
      </c>
      <c r="L42" s="835">
        <v>31.23</v>
      </c>
      <c r="M42" s="835">
        <v>31.23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30</v>
      </c>
      <c r="B43" s="832" t="s">
        <v>2898</v>
      </c>
      <c r="C43" s="832" t="s">
        <v>2906</v>
      </c>
      <c r="D43" s="833" t="s">
        <v>4253</v>
      </c>
      <c r="E43" s="834" t="s">
        <v>2911</v>
      </c>
      <c r="F43" s="832" t="s">
        <v>2899</v>
      </c>
      <c r="G43" s="832" t="s">
        <v>2992</v>
      </c>
      <c r="H43" s="832" t="s">
        <v>569</v>
      </c>
      <c r="I43" s="832" t="s">
        <v>2993</v>
      </c>
      <c r="J43" s="832" t="s">
        <v>1951</v>
      </c>
      <c r="K43" s="832" t="s">
        <v>2994</v>
      </c>
      <c r="L43" s="835">
        <v>84.39</v>
      </c>
      <c r="M43" s="835">
        <v>84.39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30</v>
      </c>
      <c r="B44" s="832" t="s">
        <v>2898</v>
      </c>
      <c r="C44" s="832" t="s">
        <v>2906</v>
      </c>
      <c r="D44" s="833" t="s">
        <v>4253</v>
      </c>
      <c r="E44" s="834" t="s">
        <v>2911</v>
      </c>
      <c r="F44" s="832" t="s">
        <v>2899</v>
      </c>
      <c r="G44" s="832" t="s">
        <v>2995</v>
      </c>
      <c r="H44" s="832" t="s">
        <v>569</v>
      </c>
      <c r="I44" s="832" t="s">
        <v>2996</v>
      </c>
      <c r="J44" s="832" t="s">
        <v>2997</v>
      </c>
      <c r="K44" s="832" t="s">
        <v>2998</v>
      </c>
      <c r="L44" s="835">
        <v>38.47</v>
      </c>
      <c r="M44" s="835">
        <v>38.47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30</v>
      </c>
      <c r="B45" s="832" t="s">
        <v>2898</v>
      </c>
      <c r="C45" s="832" t="s">
        <v>2906</v>
      </c>
      <c r="D45" s="833" t="s">
        <v>4253</v>
      </c>
      <c r="E45" s="834" t="s">
        <v>2911</v>
      </c>
      <c r="F45" s="832" t="s">
        <v>2899</v>
      </c>
      <c r="G45" s="832" t="s">
        <v>2999</v>
      </c>
      <c r="H45" s="832" t="s">
        <v>569</v>
      </c>
      <c r="I45" s="832" t="s">
        <v>3000</v>
      </c>
      <c r="J45" s="832" t="s">
        <v>1322</v>
      </c>
      <c r="K45" s="832" t="s">
        <v>3001</v>
      </c>
      <c r="L45" s="835">
        <v>178.94</v>
      </c>
      <c r="M45" s="835">
        <v>178.94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30</v>
      </c>
      <c r="B46" s="832" t="s">
        <v>2898</v>
      </c>
      <c r="C46" s="832" t="s">
        <v>2906</v>
      </c>
      <c r="D46" s="833" t="s">
        <v>4253</v>
      </c>
      <c r="E46" s="834" t="s">
        <v>2911</v>
      </c>
      <c r="F46" s="832" t="s">
        <v>2899</v>
      </c>
      <c r="G46" s="832" t="s">
        <v>3002</v>
      </c>
      <c r="H46" s="832" t="s">
        <v>569</v>
      </c>
      <c r="I46" s="832" t="s">
        <v>3003</v>
      </c>
      <c r="J46" s="832" t="s">
        <v>1563</v>
      </c>
      <c r="K46" s="832" t="s">
        <v>3004</v>
      </c>
      <c r="L46" s="835">
        <v>94.7</v>
      </c>
      <c r="M46" s="835">
        <v>378.8</v>
      </c>
      <c r="N46" s="832">
        <v>4</v>
      </c>
      <c r="O46" s="836">
        <v>2</v>
      </c>
      <c r="P46" s="835">
        <v>378.8</v>
      </c>
      <c r="Q46" s="837">
        <v>1</v>
      </c>
      <c r="R46" s="832">
        <v>4</v>
      </c>
      <c r="S46" s="837">
        <v>1</v>
      </c>
      <c r="T46" s="836">
        <v>2</v>
      </c>
      <c r="U46" s="838">
        <v>1</v>
      </c>
    </row>
    <row r="47" spans="1:21" ht="14.45" customHeight="1" x14ac:dyDescent="0.2">
      <c r="A47" s="831">
        <v>30</v>
      </c>
      <c r="B47" s="832" t="s">
        <v>2898</v>
      </c>
      <c r="C47" s="832" t="s">
        <v>2906</v>
      </c>
      <c r="D47" s="833" t="s">
        <v>4253</v>
      </c>
      <c r="E47" s="834" t="s">
        <v>2911</v>
      </c>
      <c r="F47" s="832" t="s">
        <v>2899</v>
      </c>
      <c r="G47" s="832" t="s">
        <v>3002</v>
      </c>
      <c r="H47" s="832" t="s">
        <v>569</v>
      </c>
      <c r="I47" s="832" t="s">
        <v>3005</v>
      </c>
      <c r="J47" s="832" t="s">
        <v>1563</v>
      </c>
      <c r="K47" s="832" t="s">
        <v>3004</v>
      </c>
      <c r="L47" s="835">
        <v>94.7</v>
      </c>
      <c r="M47" s="835">
        <v>189.4</v>
      </c>
      <c r="N47" s="832">
        <v>2</v>
      </c>
      <c r="O47" s="836">
        <v>1</v>
      </c>
      <c r="P47" s="835">
        <v>94.7</v>
      </c>
      <c r="Q47" s="837">
        <v>0.5</v>
      </c>
      <c r="R47" s="832">
        <v>1</v>
      </c>
      <c r="S47" s="837">
        <v>0.5</v>
      </c>
      <c r="T47" s="836">
        <v>0.5</v>
      </c>
      <c r="U47" s="838">
        <v>0.5</v>
      </c>
    </row>
    <row r="48" spans="1:21" ht="14.45" customHeight="1" x14ac:dyDescent="0.2">
      <c r="A48" s="831">
        <v>30</v>
      </c>
      <c r="B48" s="832" t="s">
        <v>2898</v>
      </c>
      <c r="C48" s="832" t="s">
        <v>2906</v>
      </c>
      <c r="D48" s="833" t="s">
        <v>4253</v>
      </c>
      <c r="E48" s="834" t="s">
        <v>2911</v>
      </c>
      <c r="F48" s="832" t="s">
        <v>2899</v>
      </c>
      <c r="G48" s="832" t="s">
        <v>3002</v>
      </c>
      <c r="H48" s="832" t="s">
        <v>569</v>
      </c>
      <c r="I48" s="832" t="s">
        <v>3006</v>
      </c>
      <c r="J48" s="832" t="s">
        <v>1563</v>
      </c>
      <c r="K48" s="832" t="s">
        <v>3004</v>
      </c>
      <c r="L48" s="835">
        <v>94.7</v>
      </c>
      <c r="M48" s="835">
        <v>94.7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30</v>
      </c>
      <c r="B49" s="832" t="s">
        <v>2898</v>
      </c>
      <c r="C49" s="832" t="s">
        <v>2906</v>
      </c>
      <c r="D49" s="833" t="s">
        <v>4253</v>
      </c>
      <c r="E49" s="834" t="s">
        <v>2911</v>
      </c>
      <c r="F49" s="832" t="s">
        <v>2899</v>
      </c>
      <c r="G49" s="832" t="s">
        <v>3007</v>
      </c>
      <c r="H49" s="832" t="s">
        <v>569</v>
      </c>
      <c r="I49" s="832" t="s">
        <v>3008</v>
      </c>
      <c r="J49" s="832" t="s">
        <v>1034</v>
      </c>
      <c r="K49" s="832" t="s">
        <v>1035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30</v>
      </c>
      <c r="B50" s="832" t="s">
        <v>2898</v>
      </c>
      <c r="C50" s="832" t="s">
        <v>2906</v>
      </c>
      <c r="D50" s="833" t="s">
        <v>4253</v>
      </c>
      <c r="E50" s="834" t="s">
        <v>2911</v>
      </c>
      <c r="F50" s="832" t="s">
        <v>2899</v>
      </c>
      <c r="G50" s="832" t="s">
        <v>3009</v>
      </c>
      <c r="H50" s="832" t="s">
        <v>569</v>
      </c>
      <c r="I50" s="832" t="s">
        <v>3010</v>
      </c>
      <c r="J50" s="832" t="s">
        <v>3011</v>
      </c>
      <c r="K50" s="832" t="s">
        <v>3012</v>
      </c>
      <c r="L50" s="835">
        <v>64.56</v>
      </c>
      <c r="M50" s="835">
        <v>64.56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30</v>
      </c>
      <c r="B51" s="832" t="s">
        <v>2898</v>
      </c>
      <c r="C51" s="832" t="s">
        <v>2906</v>
      </c>
      <c r="D51" s="833" t="s">
        <v>4253</v>
      </c>
      <c r="E51" s="834" t="s">
        <v>2911</v>
      </c>
      <c r="F51" s="832" t="s">
        <v>2899</v>
      </c>
      <c r="G51" s="832" t="s">
        <v>3009</v>
      </c>
      <c r="H51" s="832" t="s">
        <v>569</v>
      </c>
      <c r="I51" s="832" t="s">
        <v>3013</v>
      </c>
      <c r="J51" s="832" t="s">
        <v>3011</v>
      </c>
      <c r="K51" s="832" t="s">
        <v>2325</v>
      </c>
      <c r="L51" s="835">
        <v>258.20999999999998</v>
      </c>
      <c r="M51" s="835">
        <v>258.20999999999998</v>
      </c>
      <c r="N51" s="832">
        <v>1</v>
      </c>
      <c r="O51" s="836">
        <v>0.5</v>
      </c>
      <c r="P51" s="835">
        <v>258.20999999999998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30</v>
      </c>
      <c r="B52" s="832" t="s">
        <v>2898</v>
      </c>
      <c r="C52" s="832" t="s">
        <v>2906</v>
      </c>
      <c r="D52" s="833" t="s">
        <v>4253</v>
      </c>
      <c r="E52" s="834" t="s">
        <v>2911</v>
      </c>
      <c r="F52" s="832" t="s">
        <v>2899</v>
      </c>
      <c r="G52" s="832" t="s">
        <v>3014</v>
      </c>
      <c r="H52" s="832" t="s">
        <v>569</v>
      </c>
      <c r="I52" s="832" t="s">
        <v>3015</v>
      </c>
      <c r="J52" s="832" t="s">
        <v>711</v>
      </c>
      <c r="K52" s="832" t="s">
        <v>712</v>
      </c>
      <c r="L52" s="835">
        <v>68.599999999999994</v>
      </c>
      <c r="M52" s="835">
        <v>68.599999999999994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30</v>
      </c>
      <c r="B53" s="832" t="s">
        <v>2898</v>
      </c>
      <c r="C53" s="832" t="s">
        <v>2906</v>
      </c>
      <c r="D53" s="833" t="s">
        <v>4253</v>
      </c>
      <c r="E53" s="834" t="s">
        <v>2911</v>
      </c>
      <c r="F53" s="832" t="s">
        <v>2899</v>
      </c>
      <c r="G53" s="832" t="s">
        <v>3016</v>
      </c>
      <c r="H53" s="832" t="s">
        <v>569</v>
      </c>
      <c r="I53" s="832" t="s">
        <v>3017</v>
      </c>
      <c r="J53" s="832" t="s">
        <v>3018</v>
      </c>
      <c r="K53" s="832" t="s">
        <v>3019</v>
      </c>
      <c r="L53" s="835">
        <v>35.11</v>
      </c>
      <c r="M53" s="835">
        <v>35.11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30</v>
      </c>
      <c r="B54" s="832" t="s">
        <v>2898</v>
      </c>
      <c r="C54" s="832" t="s">
        <v>2906</v>
      </c>
      <c r="D54" s="833" t="s">
        <v>4253</v>
      </c>
      <c r="E54" s="834" t="s">
        <v>2911</v>
      </c>
      <c r="F54" s="832" t="s">
        <v>2899</v>
      </c>
      <c r="G54" s="832" t="s">
        <v>3020</v>
      </c>
      <c r="H54" s="832" t="s">
        <v>569</v>
      </c>
      <c r="I54" s="832" t="s">
        <v>3021</v>
      </c>
      <c r="J54" s="832" t="s">
        <v>3022</v>
      </c>
      <c r="K54" s="832" t="s">
        <v>3023</v>
      </c>
      <c r="L54" s="835">
        <v>24.37</v>
      </c>
      <c r="M54" s="835">
        <v>48.74</v>
      </c>
      <c r="N54" s="832">
        <v>2</v>
      </c>
      <c r="O54" s="836">
        <v>1.5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30</v>
      </c>
      <c r="B55" s="832" t="s">
        <v>2898</v>
      </c>
      <c r="C55" s="832" t="s">
        <v>2906</v>
      </c>
      <c r="D55" s="833" t="s">
        <v>4253</v>
      </c>
      <c r="E55" s="834" t="s">
        <v>2911</v>
      </c>
      <c r="F55" s="832" t="s">
        <v>2899</v>
      </c>
      <c r="G55" s="832" t="s">
        <v>3024</v>
      </c>
      <c r="H55" s="832" t="s">
        <v>599</v>
      </c>
      <c r="I55" s="832" t="s">
        <v>2286</v>
      </c>
      <c r="J55" s="832" t="s">
        <v>2287</v>
      </c>
      <c r="K55" s="832" t="s">
        <v>2288</v>
      </c>
      <c r="L55" s="835">
        <v>93.43</v>
      </c>
      <c r="M55" s="835">
        <v>373.72</v>
      </c>
      <c r="N55" s="832">
        <v>4</v>
      </c>
      <c r="O55" s="836">
        <v>2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30</v>
      </c>
      <c r="B56" s="832" t="s">
        <v>2898</v>
      </c>
      <c r="C56" s="832" t="s">
        <v>2906</v>
      </c>
      <c r="D56" s="833" t="s">
        <v>4253</v>
      </c>
      <c r="E56" s="834" t="s">
        <v>2911</v>
      </c>
      <c r="F56" s="832" t="s">
        <v>2899</v>
      </c>
      <c r="G56" s="832" t="s">
        <v>3024</v>
      </c>
      <c r="H56" s="832" t="s">
        <v>569</v>
      </c>
      <c r="I56" s="832" t="s">
        <v>3025</v>
      </c>
      <c r="J56" s="832" t="s">
        <v>3026</v>
      </c>
      <c r="K56" s="832" t="s">
        <v>3027</v>
      </c>
      <c r="L56" s="835">
        <v>100.11</v>
      </c>
      <c r="M56" s="835">
        <v>100.11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30</v>
      </c>
      <c r="B57" s="832" t="s">
        <v>2898</v>
      </c>
      <c r="C57" s="832" t="s">
        <v>2906</v>
      </c>
      <c r="D57" s="833" t="s">
        <v>4253</v>
      </c>
      <c r="E57" s="834" t="s">
        <v>2911</v>
      </c>
      <c r="F57" s="832" t="s">
        <v>2899</v>
      </c>
      <c r="G57" s="832" t="s">
        <v>3028</v>
      </c>
      <c r="H57" s="832" t="s">
        <v>569</v>
      </c>
      <c r="I57" s="832" t="s">
        <v>3029</v>
      </c>
      <c r="J57" s="832" t="s">
        <v>1192</v>
      </c>
      <c r="K57" s="832" t="s">
        <v>3030</v>
      </c>
      <c r="L57" s="835">
        <v>73.09</v>
      </c>
      <c r="M57" s="835">
        <v>73.09</v>
      </c>
      <c r="N57" s="832">
        <v>1</v>
      </c>
      <c r="O57" s="836">
        <v>0.5</v>
      </c>
      <c r="P57" s="835">
        <v>73.09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30</v>
      </c>
      <c r="B58" s="832" t="s">
        <v>2898</v>
      </c>
      <c r="C58" s="832" t="s">
        <v>2906</v>
      </c>
      <c r="D58" s="833" t="s">
        <v>4253</v>
      </c>
      <c r="E58" s="834" t="s">
        <v>2911</v>
      </c>
      <c r="F58" s="832" t="s">
        <v>2899</v>
      </c>
      <c r="G58" s="832" t="s">
        <v>3031</v>
      </c>
      <c r="H58" s="832" t="s">
        <v>569</v>
      </c>
      <c r="I58" s="832" t="s">
        <v>3032</v>
      </c>
      <c r="J58" s="832" t="s">
        <v>1190</v>
      </c>
      <c r="K58" s="832" t="s">
        <v>3033</v>
      </c>
      <c r="L58" s="835">
        <v>0</v>
      </c>
      <c r="M58" s="835">
        <v>0</v>
      </c>
      <c r="N58" s="832">
        <v>5</v>
      </c>
      <c r="O58" s="836">
        <v>3</v>
      </c>
      <c r="P58" s="835">
        <v>0</v>
      </c>
      <c r="Q58" s="837"/>
      <c r="R58" s="832">
        <v>1</v>
      </c>
      <c r="S58" s="837">
        <v>0.2</v>
      </c>
      <c r="T58" s="836">
        <v>0.5</v>
      </c>
      <c r="U58" s="838">
        <v>0.16666666666666666</v>
      </c>
    </row>
    <row r="59" spans="1:21" ht="14.45" customHeight="1" x14ac:dyDescent="0.2">
      <c r="A59" s="831">
        <v>30</v>
      </c>
      <c r="B59" s="832" t="s">
        <v>2898</v>
      </c>
      <c r="C59" s="832" t="s">
        <v>2906</v>
      </c>
      <c r="D59" s="833" t="s">
        <v>4253</v>
      </c>
      <c r="E59" s="834" t="s">
        <v>2911</v>
      </c>
      <c r="F59" s="832" t="s">
        <v>2899</v>
      </c>
      <c r="G59" s="832" t="s">
        <v>3034</v>
      </c>
      <c r="H59" s="832" t="s">
        <v>569</v>
      </c>
      <c r="I59" s="832" t="s">
        <v>3035</v>
      </c>
      <c r="J59" s="832" t="s">
        <v>3036</v>
      </c>
      <c r="K59" s="832" t="s">
        <v>3037</v>
      </c>
      <c r="L59" s="835">
        <v>57.48</v>
      </c>
      <c r="M59" s="835">
        <v>114.96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30</v>
      </c>
      <c r="B60" s="832" t="s">
        <v>2898</v>
      </c>
      <c r="C60" s="832" t="s">
        <v>2906</v>
      </c>
      <c r="D60" s="833" t="s">
        <v>4253</v>
      </c>
      <c r="E60" s="834" t="s">
        <v>2911</v>
      </c>
      <c r="F60" s="832" t="s">
        <v>2899</v>
      </c>
      <c r="G60" s="832" t="s">
        <v>3038</v>
      </c>
      <c r="H60" s="832" t="s">
        <v>569</v>
      </c>
      <c r="I60" s="832" t="s">
        <v>3039</v>
      </c>
      <c r="J60" s="832" t="s">
        <v>3040</v>
      </c>
      <c r="K60" s="832" t="s">
        <v>3041</v>
      </c>
      <c r="L60" s="835">
        <v>26.37</v>
      </c>
      <c r="M60" s="835">
        <v>26.37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30</v>
      </c>
      <c r="B61" s="832" t="s">
        <v>2898</v>
      </c>
      <c r="C61" s="832" t="s">
        <v>2906</v>
      </c>
      <c r="D61" s="833" t="s">
        <v>4253</v>
      </c>
      <c r="E61" s="834" t="s">
        <v>2911</v>
      </c>
      <c r="F61" s="832" t="s">
        <v>2899</v>
      </c>
      <c r="G61" s="832" t="s">
        <v>3038</v>
      </c>
      <c r="H61" s="832" t="s">
        <v>569</v>
      </c>
      <c r="I61" s="832" t="s">
        <v>3042</v>
      </c>
      <c r="J61" s="832" t="s">
        <v>3043</v>
      </c>
      <c r="K61" s="832" t="s">
        <v>3044</v>
      </c>
      <c r="L61" s="835">
        <v>0</v>
      </c>
      <c r="M61" s="835">
        <v>0</v>
      </c>
      <c r="N61" s="832">
        <v>1</v>
      </c>
      <c r="O61" s="836">
        <v>0.5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30</v>
      </c>
      <c r="B62" s="832" t="s">
        <v>2898</v>
      </c>
      <c r="C62" s="832" t="s">
        <v>2906</v>
      </c>
      <c r="D62" s="833" t="s">
        <v>4253</v>
      </c>
      <c r="E62" s="834" t="s">
        <v>2911</v>
      </c>
      <c r="F62" s="832" t="s">
        <v>2899</v>
      </c>
      <c r="G62" s="832" t="s">
        <v>3038</v>
      </c>
      <c r="H62" s="832" t="s">
        <v>569</v>
      </c>
      <c r="I62" s="832" t="s">
        <v>3045</v>
      </c>
      <c r="J62" s="832" t="s">
        <v>638</v>
      </c>
      <c r="K62" s="832" t="s">
        <v>3046</v>
      </c>
      <c r="L62" s="835">
        <v>10.55</v>
      </c>
      <c r="M62" s="835">
        <v>21.1</v>
      </c>
      <c r="N62" s="832">
        <v>2</v>
      </c>
      <c r="O62" s="836">
        <v>1.5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30</v>
      </c>
      <c r="B63" s="832" t="s">
        <v>2898</v>
      </c>
      <c r="C63" s="832" t="s">
        <v>2906</v>
      </c>
      <c r="D63" s="833" t="s">
        <v>4253</v>
      </c>
      <c r="E63" s="834" t="s">
        <v>2911</v>
      </c>
      <c r="F63" s="832" t="s">
        <v>2899</v>
      </c>
      <c r="G63" s="832" t="s">
        <v>3038</v>
      </c>
      <c r="H63" s="832" t="s">
        <v>569</v>
      </c>
      <c r="I63" s="832" t="s">
        <v>3047</v>
      </c>
      <c r="J63" s="832" t="s">
        <v>3040</v>
      </c>
      <c r="K63" s="832" t="s">
        <v>3048</v>
      </c>
      <c r="L63" s="835">
        <v>10.55</v>
      </c>
      <c r="M63" s="835">
        <v>31.650000000000002</v>
      </c>
      <c r="N63" s="832">
        <v>3</v>
      </c>
      <c r="O63" s="836">
        <v>1.5</v>
      </c>
      <c r="P63" s="835">
        <v>10.55</v>
      </c>
      <c r="Q63" s="837">
        <v>0.33333333333333331</v>
      </c>
      <c r="R63" s="832">
        <v>1</v>
      </c>
      <c r="S63" s="837">
        <v>0.33333333333333331</v>
      </c>
      <c r="T63" s="836">
        <v>0.5</v>
      </c>
      <c r="U63" s="838">
        <v>0.33333333333333331</v>
      </c>
    </row>
    <row r="64" spans="1:21" ht="14.45" customHeight="1" x14ac:dyDescent="0.2">
      <c r="A64" s="831">
        <v>30</v>
      </c>
      <c r="B64" s="832" t="s">
        <v>2898</v>
      </c>
      <c r="C64" s="832" t="s">
        <v>2906</v>
      </c>
      <c r="D64" s="833" t="s">
        <v>4253</v>
      </c>
      <c r="E64" s="834" t="s">
        <v>2911</v>
      </c>
      <c r="F64" s="832" t="s">
        <v>2899</v>
      </c>
      <c r="G64" s="832" t="s">
        <v>3038</v>
      </c>
      <c r="H64" s="832" t="s">
        <v>569</v>
      </c>
      <c r="I64" s="832" t="s">
        <v>3049</v>
      </c>
      <c r="J64" s="832" t="s">
        <v>3050</v>
      </c>
      <c r="K64" s="832" t="s">
        <v>3051</v>
      </c>
      <c r="L64" s="835">
        <v>31.65</v>
      </c>
      <c r="M64" s="835">
        <v>63.3</v>
      </c>
      <c r="N64" s="832">
        <v>2</v>
      </c>
      <c r="O64" s="836">
        <v>1</v>
      </c>
      <c r="P64" s="835">
        <v>63.3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30</v>
      </c>
      <c r="B65" s="832" t="s">
        <v>2898</v>
      </c>
      <c r="C65" s="832" t="s">
        <v>2906</v>
      </c>
      <c r="D65" s="833" t="s">
        <v>4253</v>
      </c>
      <c r="E65" s="834" t="s">
        <v>2911</v>
      </c>
      <c r="F65" s="832" t="s">
        <v>2899</v>
      </c>
      <c r="G65" s="832" t="s">
        <v>3052</v>
      </c>
      <c r="H65" s="832" t="s">
        <v>569</v>
      </c>
      <c r="I65" s="832" t="s">
        <v>3053</v>
      </c>
      <c r="J65" s="832" t="s">
        <v>3054</v>
      </c>
      <c r="K65" s="832" t="s">
        <v>3055</v>
      </c>
      <c r="L65" s="835">
        <v>73.150000000000006</v>
      </c>
      <c r="M65" s="835">
        <v>292.60000000000002</v>
      </c>
      <c r="N65" s="832">
        <v>4</v>
      </c>
      <c r="O65" s="836">
        <v>1.5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30</v>
      </c>
      <c r="B66" s="832" t="s">
        <v>2898</v>
      </c>
      <c r="C66" s="832" t="s">
        <v>2906</v>
      </c>
      <c r="D66" s="833" t="s">
        <v>4253</v>
      </c>
      <c r="E66" s="834" t="s">
        <v>2911</v>
      </c>
      <c r="F66" s="832" t="s">
        <v>2899</v>
      </c>
      <c r="G66" s="832" t="s">
        <v>3056</v>
      </c>
      <c r="H66" s="832" t="s">
        <v>569</v>
      </c>
      <c r="I66" s="832" t="s">
        <v>3057</v>
      </c>
      <c r="J66" s="832" t="s">
        <v>1537</v>
      </c>
      <c r="K66" s="832" t="s">
        <v>3058</v>
      </c>
      <c r="L66" s="835">
        <v>0</v>
      </c>
      <c r="M66" s="835">
        <v>0</v>
      </c>
      <c r="N66" s="832">
        <v>1</v>
      </c>
      <c r="O66" s="836">
        <v>0.5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30</v>
      </c>
      <c r="B67" s="832" t="s">
        <v>2898</v>
      </c>
      <c r="C67" s="832" t="s">
        <v>2906</v>
      </c>
      <c r="D67" s="833" t="s">
        <v>4253</v>
      </c>
      <c r="E67" s="834" t="s">
        <v>2911</v>
      </c>
      <c r="F67" s="832" t="s">
        <v>2899</v>
      </c>
      <c r="G67" s="832" t="s">
        <v>3059</v>
      </c>
      <c r="H67" s="832" t="s">
        <v>569</v>
      </c>
      <c r="I67" s="832" t="s">
        <v>3060</v>
      </c>
      <c r="J67" s="832" t="s">
        <v>3061</v>
      </c>
      <c r="K67" s="832" t="s">
        <v>3062</v>
      </c>
      <c r="L67" s="835">
        <v>366.31</v>
      </c>
      <c r="M67" s="835">
        <v>366.31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30</v>
      </c>
      <c r="B68" s="832" t="s">
        <v>2898</v>
      </c>
      <c r="C68" s="832" t="s">
        <v>2906</v>
      </c>
      <c r="D68" s="833" t="s">
        <v>4253</v>
      </c>
      <c r="E68" s="834" t="s">
        <v>2911</v>
      </c>
      <c r="F68" s="832" t="s">
        <v>2899</v>
      </c>
      <c r="G68" s="832" t="s">
        <v>3063</v>
      </c>
      <c r="H68" s="832" t="s">
        <v>599</v>
      </c>
      <c r="I68" s="832" t="s">
        <v>2378</v>
      </c>
      <c r="J68" s="832" t="s">
        <v>2379</v>
      </c>
      <c r="K68" s="832" t="s">
        <v>1129</v>
      </c>
      <c r="L68" s="835">
        <v>31.09</v>
      </c>
      <c r="M68" s="835">
        <v>31.09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30</v>
      </c>
      <c r="B69" s="832" t="s">
        <v>2898</v>
      </c>
      <c r="C69" s="832" t="s">
        <v>2906</v>
      </c>
      <c r="D69" s="833" t="s">
        <v>4253</v>
      </c>
      <c r="E69" s="834" t="s">
        <v>2911</v>
      </c>
      <c r="F69" s="832" t="s">
        <v>2899</v>
      </c>
      <c r="G69" s="832" t="s">
        <v>3064</v>
      </c>
      <c r="H69" s="832" t="s">
        <v>599</v>
      </c>
      <c r="I69" s="832" t="s">
        <v>2408</v>
      </c>
      <c r="J69" s="832" t="s">
        <v>2409</v>
      </c>
      <c r="K69" s="832" t="s">
        <v>2410</v>
      </c>
      <c r="L69" s="835">
        <v>12.79</v>
      </c>
      <c r="M69" s="835">
        <v>25.58</v>
      </c>
      <c r="N69" s="832">
        <v>2</v>
      </c>
      <c r="O69" s="836">
        <v>1</v>
      </c>
      <c r="P69" s="835">
        <v>12.79</v>
      </c>
      <c r="Q69" s="837">
        <v>0.5</v>
      </c>
      <c r="R69" s="832">
        <v>1</v>
      </c>
      <c r="S69" s="837">
        <v>0.5</v>
      </c>
      <c r="T69" s="836">
        <v>0.5</v>
      </c>
      <c r="U69" s="838">
        <v>0.5</v>
      </c>
    </row>
    <row r="70" spans="1:21" ht="14.45" customHeight="1" x14ac:dyDescent="0.2">
      <c r="A70" s="831">
        <v>30</v>
      </c>
      <c r="B70" s="832" t="s">
        <v>2898</v>
      </c>
      <c r="C70" s="832" t="s">
        <v>2906</v>
      </c>
      <c r="D70" s="833" t="s">
        <v>4253</v>
      </c>
      <c r="E70" s="834" t="s">
        <v>2911</v>
      </c>
      <c r="F70" s="832" t="s">
        <v>2899</v>
      </c>
      <c r="G70" s="832" t="s">
        <v>3065</v>
      </c>
      <c r="H70" s="832" t="s">
        <v>599</v>
      </c>
      <c r="I70" s="832" t="s">
        <v>2420</v>
      </c>
      <c r="J70" s="832" t="s">
        <v>1169</v>
      </c>
      <c r="K70" s="832" t="s">
        <v>2421</v>
      </c>
      <c r="L70" s="835">
        <v>25.94</v>
      </c>
      <c r="M70" s="835">
        <v>25.94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30</v>
      </c>
      <c r="B71" s="832" t="s">
        <v>2898</v>
      </c>
      <c r="C71" s="832" t="s">
        <v>2906</v>
      </c>
      <c r="D71" s="833" t="s">
        <v>4253</v>
      </c>
      <c r="E71" s="834" t="s">
        <v>2911</v>
      </c>
      <c r="F71" s="832" t="s">
        <v>2899</v>
      </c>
      <c r="G71" s="832" t="s">
        <v>3066</v>
      </c>
      <c r="H71" s="832" t="s">
        <v>569</v>
      </c>
      <c r="I71" s="832" t="s">
        <v>3067</v>
      </c>
      <c r="J71" s="832" t="s">
        <v>1181</v>
      </c>
      <c r="K71" s="832" t="s">
        <v>3068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30</v>
      </c>
      <c r="B72" s="832" t="s">
        <v>2898</v>
      </c>
      <c r="C72" s="832" t="s">
        <v>2906</v>
      </c>
      <c r="D72" s="833" t="s">
        <v>4253</v>
      </c>
      <c r="E72" s="834" t="s">
        <v>2911</v>
      </c>
      <c r="F72" s="832" t="s">
        <v>2899</v>
      </c>
      <c r="G72" s="832" t="s">
        <v>3066</v>
      </c>
      <c r="H72" s="832" t="s">
        <v>569</v>
      </c>
      <c r="I72" s="832" t="s">
        <v>3069</v>
      </c>
      <c r="J72" s="832" t="s">
        <v>3070</v>
      </c>
      <c r="K72" s="832" t="s">
        <v>3071</v>
      </c>
      <c r="L72" s="835">
        <v>0</v>
      </c>
      <c r="M72" s="835">
        <v>0</v>
      </c>
      <c r="N72" s="832">
        <v>1</v>
      </c>
      <c r="O72" s="836">
        <v>0.5</v>
      </c>
      <c r="P72" s="835">
        <v>0</v>
      </c>
      <c r="Q72" s="837"/>
      <c r="R72" s="832">
        <v>1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30</v>
      </c>
      <c r="B73" s="832" t="s">
        <v>2898</v>
      </c>
      <c r="C73" s="832" t="s">
        <v>2906</v>
      </c>
      <c r="D73" s="833" t="s">
        <v>4253</v>
      </c>
      <c r="E73" s="834" t="s">
        <v>2911</v>
      </c>
      <c r="F73" s="832" t="s">
        <v>2899</v>
      </c>
      <c r="G73" s="832" t="s">
        <v>3072</v>
      </c>
      <c r="H73" s="832" t="s">
        <v>569</v>
      </c>
      <c r="I73" s="832" t="s">
        <v>3073</v>
      </c>
      <c r="J73" s="832" t="s">
        <v>3074</v>
      </c>
      <c r="K73" s="832" t="s">
        <v>635</v>
      </c>
      <c r="L73" s="835">
        <v>122.73</v>
      </c>
      <c r="M73" s="835">
        <v>122.73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30</v>
      </c>
      <c r="B74" s="832" t="s">
        <v>2898</v>
      </c>
      <c r="C74" s="832" t="s">
        <v>2906</v>
      </c>
      <c r="D74" s="833" t="s">
        <v>4253</v>
      </c>
      <c r="E74" s="834" t="s">
        <v>2911</v>
      </c>
      <c r="F74" s="832" t="s">
        <v>2899</v>
      </c>
      <c r="G74" s="832" t="s">
        <v>3075</v>
      </c>
      <c r="H74" s="832" t="s">
        <v>569</v>
      </c>
      <c r="I74" s="832" t="s">
        <v>3076</v>
      </c>
      <c r="J74" s="832" t="s">
        <v>3077</v>
      </c>
      <c r="K74" s="832" t="s">
        <v>3078</v>
      </c>
      <c r="L74" s="835">
        <v>1228</v>
      </c>
      <c r="M74" s="835">
        <v>1228</v>
      </c>
      <c r="N74" s="832">
        <v>1</v>
      </c>
      <c r="O74" s="836">
        <v>0.5</v>
      </c>
      <c r="P74" s="835">
        <v>1228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30</v>
      </c>
      <c r="B75" s="832" t="s">
        <v>2898</v>
      </c>
      <c r="C75" s="832" t="s">
        <v>2906</v>
      </c>
      <c r="D75" s="833" t="s">
        <v>4253</v>
      </c>
      <c r="E75" s="834" t="s">
        <v>2911</v>
      </c>
      <c r="F75" s="832" t="s">
        <v>2899</v>
      </c>
      <c r="G75" s="832" t="s">
        <v>3075</v>
      </c>
      <c r="H75" s="832" t="s">
        <v>569</v>
      </c>
      <c r="I75" s="832" t="s">
        <v>3079</v>
      </c>
      <c r="J75" s="832" t="s">
        <v>3077</v>
      </c>
      <c r="K75" s="832" t="s">
        <v>3080</v>
      </c>
      <c r="L75" s="835">
        <v>1096.43</v>
      </c>
      <c r="M75" s="835">
        <v>1096.43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30</v>
      </c>
      <c r="B76" s="832" t="s">
        <v>2898</v>
      </c>
      <c r="C76" s="832" t="s">
        <v>2906</v>
      </c>
      <c r="D76" s="833" t="s">
        <v>4253</v>
      </c>
      <c r="E76" s="834" t="s">
        <v>2911</v>
      </c>
      <c r="F76" s="832" t="s">
        <v>2899</v>
      </c>
      <c r="G76" s="832" t="s">
        <v>3081</v>
      </c>
      <c r="H76" s="832" t="s">
        <v>569</v>
      </c>
      <c r="I76" s="832" t="s">
        <v>3082</v>
      </c>
      <c r="J76" s="832" t="s">
        <v>2256</v>
      </c>
      <c r="K76" s="832" t="s">
        <v>3083</v>
      </c>
      <c r="L76" s="835">
        <v>146.9</v>
      </c>
      <c r="M76" s="835">
        <v>146.9</v>
      </c>
      <c r="N76" s="832">
        <v>1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30</v>
      </c>
      <c r="B77" s="832" t="s">
        <v>2898</v>
      </c>
      <c r="C77" s="832" t="s">
        <v>2906</v>
      </c>
      <c r="D77" s="833" t="s">
        <v>4253</v>
      </c>
      <c r="E77" s="834" t="s">
        <v>2911</v>
      </c>
      <c r="F77" s="832" t="s">
        <v>2899</v>
      </c>
      <c r="G77" s="832" t="s">
        <v>3084</v>
      </c>
      <c r="H77" s="832" t="s">
        <v>569</v>
      </c>
      <c r="I77" s="832" t="s">
        <v>3085</v>
      </c>
      <c r="J77" s="832" t="s">
        <v>2675</v>
      </c>
      <c r="K77" s="832" t="s">
        <v>3086</v>
      </c>
      <c r="L77" s="835">
        <v>80.53</v>
      </c>
      <c r="M77" s="835">
        <v>80.53</v>
      </c>
      <c r="N77" s="832">
        <v>1</v>
      </c>
      <c r="O77" s="836">
        <v>0.5</v>
      </c>
      <c r="P77" s="835">
        <v>80.53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30</v>
      </c>
      <c r="B78" s="832" t="s">
        <v>2898</v>
      </c>
      <c r="C78" s="832" t="s">
        <v>2906</v>
      </c>
      <c r="D78" s="833" t="s">
        <v>4253</v>
      </c>
      <c r="E78" s="834" t="s">
        <v>2911</v>
      </c>
      <c r="F78" s="832" t="s">
        <v>2899</v>
      </c>
      <c r="G78" s="832" t="s">
        <v>3084</v>
      </c>
      <c r="H78" s="832" t="s">
        <v>599</v>
      </c>
      <c r="I78" s="832" t="s">
        <v>2677</v>
      </c>
      <c r="J78" s="832" t="s">
        <v>2678</v>
      </c>
      <c r="K78" s="832" t="s">
        <v>2676</v>
      </c>
      <c r="L78" s="835">
        <v>161.06</v>
      </c>
      <c r="M78" s="835">
        <v>161.06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30</v>
      </c>
      <c r="B79" s="832" t="s">
        <v>2898</v>
      </c>
      <c r="C79" s="832" t="s">
        <v>2906</v>
      </c>
      <c r="D79" s="833" t="s">
        <v>4253</v>
      </c>
      <c r="E79" s="834" t="s">
        <v>2911</v>
      </c>
      <c r="F79" s="832" t="s">
        <v>2899</v>
      </c>
      <c r="G79" s="832" t="s">
        <v>3087</v>
      </c>
      <c r="H79" s="832" t="s">
        <v>599</v>
      </c>
      <c r="I79" s="832" t="s">
        <v>2283</v>
      </c>
      <c r="J79" s="832" t="s">
        <v>954</v>
      </c>
      <c r="K79" s="832" t="s">
        <v>2284</v>
      </c>
      <c r="L79" s="835">
        <v>490.89</v>
      </c>
      <c r="M79" s="835">
        <v>1963.56</v>
      </c>
      <c r="N79" s="832">
        <v>4</v>
      </c>
      <c r="O79" s="836">
        <v>1.5</v>
      </c>
      <c r="P79" s="835">
        <v>981.78</v>
      </c>
      <c r="Q79" s="837">
        <v>0.5</v>
      </c>
      <c r="R79" s="832">
        <v>2</v>
      </c>
      <c r="S79" s="837">
        <v>0.5</v>
      </c>
      <c r="T79" s="836">
        <v>0.5</v>
      </c>
      <c r="U79" s="838">
        <v>0.33333333333333331</v>
      </c>
    </row>
    <row r="80" spans="1:21" ht="14.45" customHeight="1" x14ac:dyDescent="0.2">
      <c r="A80" s="831">
        <v>30</v>
      </c>
      <c r="B80" s="832" t="s">
        <v>2898</v>
      </c>
      <c r="C80" s="832" t="s">
        <v>2906</v>
      </c>
      <c r="D80" s="833" t="s">
        <v>4253</v>
      </c>
      <c r="E80" s="834" t="s">
        <v>2911</v>
      </c>
      <c r="F80" s="832" t="s">
        <v>2899</v>
      </c>
      <c r="G80" s="832" t="s">
        <v>3088</v>
      </c>
      <c r="H80" s="832" t="s">
        <v>569</v>
      </c>
      <c r="I80" s="832" t="s">
        <v>3089</v>
      </c>
      <c r="J80" s="832" t="s">
        <v>879</v>
      </c>
      <c r="K80" s="832" t="s">
        <v>1800</v>
      </c>
      <c r="L80" s="835">
        <v>134.47999999999999</v>
      </c>
      <c r="M80" s="835">
        <v>134.47999999999999</v>
      </c>
      <c r="N80" s="832">
        <v>1</v>
      </c>
      <c r="O80" s="836">
        <v>0.5</v>
      </c>
      <c r="P80" s="835">
        <v>134.47999999999999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30</v>
      </c>
      <c r="B81" s="832" t="s">
        <v>2898</v>
      </c>
      <c r="C81" s="832" t="s">
        <v>2906</v>
      </c>
      <c r="D81" s="833" t="s">
        <v>4253</v>
      </c>
      <c r="E81" s="834" t="s">
        <v>2911</v>
      </c>
      <c r="F81" s="832" t="s">
        <v>2899</v>
      </c>
      <c r="G81" s="832" t="s">
        <v>3088</v>
      </c>
      <c r="H81" s="832" t="s">
        <v>569</v>
      </c>
      <c r="I81" s="832" t="s">
        <v>3090</v>
      </c>
      <c r="J81" s="832" t="s">
        <v>879</v>
      </c>
      <c r="K81" s="832" t="s">
        <v>3091</v>
      </c>
      <c r="L81" s="835">
        <v>57.28</v>
      </c>
      <c r="M81" s="835">
        <v>57.28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30</v>
      </c>
      <c r="B82" s="832" t="s">
        <v>2898</v>
      </c>
      <c r="C82" s="832" t="s">
        <v>2906</v>
      </c>
      <c r="D82" s="833" t="s">
        <v>4253</v>
      </c>
      <c r="E82" s="834" t="s">
        <v>2911</v>
      </c>
      <c r="F82" s="832" t="s">
        <v>2899</v>
      </c>
      <c r="G82" s="832" t="s">
        <v>3092</v>
      </c>
      <c r="H82" s="832" t="s">
        <v>569</v>
      </c>
      <c r="I82" s="832" t="s">
        <v>3093</v>
      </c>
      <c r="J82" s="832" t="s">
        <v>3094</v>
      </c>
      <c r="K82" s="832" t="s">
        <v>3095</v>
      </c>
      <c r="L82" s="835">
        <v>32.76</v>
      </c>
      <c r="M82" s="835">
        <v>32.76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30</v>
      </c>
      <c r="B83" s="832" t="s">
        <v>2898</v>
      </c>
      <c r="C83" s="832" t="s">
        <v>2906</v>
      </c>
      <c r="D83" s="833" t="s">
        <v>4253</v>
      </c>
      <c r="E83" s="834" t="s">
        <v>2911</v>
      </c>
      <c r="F83" s="832" t="s">
        <v>2899</v>
      </c>
      <c r="G83" s="832" t="s">
        <v>3096</v>
      </c>
      <c r="H83" s="832" t="s">
        <v>599</v>
      </c>
      <c r="I83" s="832" t="s">
        <v>2374</v>
      </c>
      <c r="J83" s="832" t="s">
        <v>2375</v>
      </c>
      <c r="K83" s="832" t="s">
        <v>2376</v>
      </c>
      <c r="L83" s="835">
        <v>31.09</v>
      </c>
      <c r="M83" s="835">
        <v>31.09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30</v>
      </c>
      <c r="B84" s="832" t="s">
        <v>2898</v>
      </c>
      <c r="C84" s="832" t="s">
        <v>2906</v>
      </c>
      <c r="D84" s="833" t="s">
        <v>4253</v>
      </c>
      <c r="E84" s="834" t="s">
        <v>2911</v>
      </c>
      <c r="F84" s="832" t="s">
        <v>2899</v>
      </c>
      <c r="G84" s="832" t="s">
        <v>3097</v>
      </c>
      <c r="H84" s="832" t="s">
        <v>569</v>
      </c>
      <c r="I84" s="832" t="s">
        <v>3098</v>
      </c>
      <c r="J84" s="832" t="s">
        <v>996</v>
      </c>
      <c r="K84" s="832" t="s">
        <v>3099</v>
      </c>
      <c r="L84" s="835">
        <v>32.25</v>
      </c>
      <c r="M84" s="835">
        <v>129</v>
      </c>
      <c r="N84" s="832">
        <v>4</v>
      </c>
      <c r="O84" s="836">
        <v>2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30</v>
      </c>
      <c r="B85" s="832" t="s">
        <v>2898</v>
      </c>
      <c r="C85" s="832" t="s">
        <v>2906</v>
      </c>
      <c r="D85" s="833" t="s">
        <v>4253</v>
      </c>
      <c r="E85" s="834" t="s">
        <v>2911</v>
      </c>
      <c r="F85" s="832" t="s">
        <v>2899</v>
      </c>
      <c r="G85" s="832" t="s">
        <v>3100</v>
      </c>
      <c r="H85" s="832" t="s">
        <v>569</v>
      </c>
      <c r="I85" s="832" t="s">
        <v>3101</v>
      </c>
      <c r="J85" s="832" t="s">
        <v>777</v>
      </c>
      <c r="K85" s="832" t="s">
        <v>3102</v>
      </c>
      <c r="L85" s="835">
        <v>32.25</v>
      </c>
      <c r="M85" s="835">
        <v>32.25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30</v>
      </c>
      <c r="B86" s="832" t="s">
        <v>2898</v>
      </c>
      <c r="C86" s="832" t="s">
        <v>2906</v>
      </c>
      <c r="D86" s="833" t="s">
        <v>4253</v>
      </c>
      <c r="E86" s="834" t="s">
        <v>2911</v>
      </c>
      <c r="F86" s="832" t="s">
        <v>2899</v>
      </c>
      <c r="G86" s="832" t="s">
        <v>3100</v>
      </c>
      <c r="H86" s="832" t="s">
        <v>599</v>
      </c>
      <c r="I86" s="832" t="s">
        <v>2229</v>
      </c>
      <c r="J86" s="832" t="s">
        <v>777</v>
      </c>
      <c r="K86" s="832" t="s">
        <v>2230</v>
      </c>
      <c r="L86" s="835">
        <v>57.6</v>
      </c>
      <c r="M86" s="835">
        <v>57.6</v>
      </c>
      <c r="N86" s="832">
        <v>1</v>
      </c>
      <c r="O86" s="836">
        <v>0.5</v>
      </c>
      <c r="P86" s="835">
        <v>57.6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5" customHeight="1" x14ac:dyDescent="0.2">
      <c r="A87" s="831">
        <v>30</v>
      </c>
      <c r="B87" s="832" t="s">
        <v>2898</v>
      </c>
      <c r="C87" s="832" t="s">
        <v>2906</v>
      </c>
      <c r="D87" s="833" t="s">
        <v>4253</v>
      </c>
      <c r="E87" s="834" t="s">
        <v>2911</v>
      </c>
      <c r="F87" s="832" t="s">
        <v>2899</v>
      </c>
      <c r="G87" s="832" t="s">
        <v>3100</v>
      </c>
      <c r="H87" s="832" t="s">
        <v>599</v>
      </c>
      <c r="I87" s="832" t="s">
        <v>2227</v>
      </c>
      <c r="J87" s="832" t="s">
        <v>777</v>
      </c>
      <c r="K87" s="832" t="s">
        <v>2228</v>
      </c>
      <c r="L87" s="835">
        <v>16.12</v>
      </c>
      <c r="M87" s="835">
        <v>161.20000000000002</v>
      </c>
      <c r="N87" s="832">
        <v>10</v>
      </c>
      <c r="O87" s="836">
        <v>5</v>
      </c>
      <c r="P87" s="835">
        <v>32.24</v>
      </c>
      <c r="Q87" s="837">
        <v>0.19999999999999998</v>
      </c>
      <c r="R87" s="832">
        <v>2</v>
      </c>
      <c r="S87" s="837">
        <v>0.2</v>
      </c>
      <c r="T87" s="836">
        <v>1</v>
      </c>
      <c r="U87" s="838">
        <v>0.2</v>
      </c>
    </row>
    <row r="88" spans="1:21" ht="14.45" customHeight="1" x14ac:dyDescent="0.2">
      <c r="A88" s="831">
        <v>30</v>
      </c>
      <c r="B88" s="832" t="s">
        <v>2898</v>
      </c>
      <c r="C88" s="832" t="s">
        <v>2906</v>
      </c>
      <c r="D88" s="833" t="s">
        <v>4253</v>
      </c>
      <c r="E88" s="834" t="s">
        <v>2911</v>
      </c>
      <c r="F88" s="832" t="s">
        <v>2899</v>
      </c>
      <c r="G88" s="832" t="s">
        <v>3103</v>
      </c>
      <c r="H88" s="832" t="s">
        <v>599</v>
      </c>
      <c r="I88" s="832" t="s">
        <v>2662</v>
      </c>
      <c r="J88" s="832" t="s">
        <v>642</v>
      </c>
      <c r="K88" s="832" t="s">
        <v>768</v>
      </c>
      <c r="L88" s="835">
        <v>132</v>
      </c>
      <c r="M88" s="835">
        <v>132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30</v>
      </c>
      <c r="B89" s="832" t="s">
        <v>2898</v>
      </c>
      <c r="C89" s="832" t="s">
        <v>2906</v>
      </c>
      <c r="D89" s="833" t="s">
        <v>4253</v>
      </c>
      <c r="E89" s="834" t="s">
        <v>2911</v>
      </c>
      <c r="F89" s="832" t="s">
        <v>2899</v>
      </c>
      <c r="G89" s="832" t="s">
        <v>3104</v>
      </c>
      <c r="H89" s="832" t="s">
        <v>599</v>
      </c>
      <c r="I89" s="832" t="s">
        <v>2381</v>
      </c>
      <c r="J89" s="832" t="s">
        <v>1343</v>
      </c>
      <c r="K89" s="832" t="s">
        <v>710</v>
      </c>
      <c r="L89" s="835">
        <v>47.7</v>
      </c>
      <c r="M89" s="835">
        <v>143.10000000000002</v>
      </c>
      <c r="N89" s="832">
        <v>3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30</v>
      </c>
      <c r="B90" s="832" t="s">
        <v>2898</v>
      </c>
      <c r="C90" s="832" t="s">
        <v>2906</v>
      </c>
      <c r="D90" s="833" t="s">
        <v>4253</v>
      </c>
      <c r="E90" s="834" t="s">
        <v>2911</v>
      </c>
      <c r="F90" s="832" t="s">
        <v>2899</v>
      </c>
      <c r="G90" s="832" t="s">
        <v>3105</v>
      </c>
      <c r="H90" s="832" t="s">
        <v>599</v>
      </c>
      <c r="I90" s="832" t="s">
        <v>2405</v>
      </c>
      <c r="J90" s="832" t="s">
        <v>2403</v>
      </c>
      <c r="K90" s="832" t="s">
        <v>2406</v>
      </c>
      <c r="L90" s="835">
        <v>234.91</v>
      </c>
      <c r="M90" s="835">
        <v>234.91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30</v>
      </c>
      <c r="B91" s="832" t="s">
        <v>2898</v>
      </c>
      <c r="C91" s="832" t="s">
        <v>2906</v>
      </c>
      <c r="D91" s="833" t="s">
        <v>4253</v>
      </c>
      <c r="E91" s="834" t="s">
        <v>2911</v>
      </c>
      <c r="F91" s="832" t="s">
        <v>2899</v>
      </c>
      <c r="G91" s="832" t="s">
        <v>3105</v>
      </c>
      <c r="H91" s="832" t="s">
        <v>599</v>
      </c>
      <c r="I91" s="832" t="s">
        <v>2812</v>
      </c>
      <c r="J91" s="832" t="s">
        <v>2813</v>
      </c>
      <c r="K91" s="832" t="s">
        <v>2814</v>
      </c>
      <c r="L91" s="835">
        <v>78.790000000000006</v>
      </c>
      <c r="M91" s="835">
        <v>78.790000000000006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30</v>
      </c>
      <c r="B92" s="832" t="s">
        <v>2898</v>
      </c>
      <c r="C92" s="832" t="s">
        <v>2906</v>
      </c>
      <c r="D92" s="833" t="s">
        <v>4253</v>
      </c>
      <c r="E92" s="834" t="s">
        <v>2911</v>
      </c>
      <c r="F92" s="832" t="s">
        <v>2899</v>
      </c>
      <c r="G92" s="832" t="s">
        <v>3106</v>
      </c>
      <c r="H92" s="832" t="s">
        <v>569</v>
      </c>
      <c r="I92" s="832" t="s">
        <v>3107</v>
      </c>
      <c r="J92" s="832" t="s">
        <v>3108</v>
      </c>
      <c r="K92" s="832" t="s">
        <v>3109</v>
      </c>
      <c r="L92" s="835">
        <v>72.88</v>
      </c>
      <c r="M92" s="835">
        <v>72.88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30</v>
      </c>
      <c r="B93" s="832" t="s">
        <v>2898</v>
      </c>
      <c r="C93" s="832" t="s">
        <v>2906</v>
      </c>
      <c r="D93" s="833" t="s">
        <v>4253</v>
      </c>
      <c r="E93" s="834" t="s">
        <v>2911</v>
      </c>
      <c r="F93" s="832" t="s">
        <v>2899</v>
      </c>
      <c r="G93" s="832" t="s">
        <v>3110</v>
      </c>
      <c r="H93" s="832" t="s">
        <v>599</v>
      </c>
      <c r="I93" s="832" t="s">
        <v>2388</v>
      </c>
      <c r="J93" s="832" t="s">
        <v>2387</v>
      </c>
      <c r="K93" s="832" t="s">
        <v>2389</v>
      </c>
      <c r="L93" s="835">
        <v>10.34</v>
      </c>
      <c r="M93" s="835">
        <v>20.68</v>
      </c>
      <c r="N93" s="832">
        <v>2</v>
      </c>
      <c r="O93" s="836">
        <v>1</v>
      </c>
      <c r="P93" s="835">
        <v>10.34</v>
      </c>
      <c r="Q93" s="837">
        <v>0.5</v>
      </c>
      <c r="R93" s="832">
        <v>1</v>
      </c>
      <c r="S93" s="837">
        <v>0.5</v>
      </c>
      <c r="T93" s="836">
        <v>0.5</v>
      </c>
      <c r="U93" s="838">
        <v>0.5</v>
      </c>
    </row>
    <row r="94" spans="1:21" ht="14.45" customHeight="1" x14ac:dyDescent="0.2">
      <c r="A94" s="831">
        <v>30</v>
      </c>
      <c r="B94" s="832" t="s">
        <v>2898</v>
      </c>
      <c r="C94" s="832" t="s">
        <v>2906</v>
      </c>
      <c r="D94" s="833" t="s">
        <v>4253</v>
      </c>
      <c r="E94" s="834" t="s">
        <v>2911</v>
      </c>
      <c r="F94" s="832" t="s">
        <v>2899</v>
      </c>
      <c r="G94" s="832" t="s">
        <v>3110</v>
      </c>
      <c r="H94" s="832" t="s">
        <v>599</v>
      </c>
      <c r="I94" s="832" t="s">
        <v>2390</v>
      </c>
      <c r="J94" s="832" t="s">
        <v>2387</v>
      </c>
      <c r="K94" s="832" t="s">
        <v>2391</v>
      </c>
      <c r="L94" s="835">
        <v>15.9</v>
      </c>
      <c r="M94" s="835">
        <v>15.9</v>
      </c>
      <c r="N94" s="832">
        <v>1</v>
      </c>
      <c r="O94" s="836">
        <v>0.5</v>
      </c>
      <c r="P94" s="835">
        <v>15.9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30</v>
      </c>
      <c r="B95" s="832" t="s">
        <v>2898</v>
      </c>
      <c r="C95" s="832" t="s">
        <v>2906</v>
      </c>
      <c r="D95" s="833" t="s">
        <v>4253</v>
      </c>
      <c r="E95" s="834" t="s">
        <v>2911</v>
      </c>
      <c r="F95" s="832" t="s">
        <v>2899</v>
      </c>
      <c r="G95" s="832" t="s">
        <v>3110</v>
      </c>
      <c r="H95" s="832" t="s">
        <v>599</v>
      </c>
      <c r="I95" s="832" t="s">
        <v>2392</v>
      </c>
      <c r="J95" s="832" t="s">
        <v>2387</v>
      </c>
      <c r="K95" s="832" t="s">
        <v>2370</v>
      </c>
      <c r="L95" s="835">
        <v>47.7</v>
      </c>
      <c r="M95" s="835">
        <v>47.7</v>
      </c>
      <c r="N95" s="832">
        <v>1</v>
      </c>
      <c r="O95" s="836">
        <v>0.5</v>
      </c>
      <c r="P95" s="835">
        <v>47.7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30</v>
      </c>
      <c r="B96" s="832" t="s">
        <v>2898</v>
      </c>
      <c r="C96" s="832" t="s">
        <v>2906</v>
      </c>
      <c r="D96" s="833" t="s">
        <v>4253</v>
      </c>
      <c r="E96" s="834" t="s">
        <v>2911</v>
      </c>
      <c r="F96" s="832" t="s">
        <v>2899</v>
      </c>
      <c r="G96" s="832" t="s">
        <v>3111</v>
      </c>
      <c r="H96" s="832" t="s">
        <v>569</v>
      </c>
      <c r="I96" s="832" t="s">
        <v>3112</v>
      </c>
      <c r="J96" s="832" t="s">
        <v>3113</v>
      </c>
      <c r="K96" s="832" t="s">
        <v>3114</v>
      </c>
      <c r="L96" s="835">
        <v>1765.08</v>
      </c>
      <c r="M96" s="835">
        <v>1765.08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30</v>
      </c>
      <c r="B97" s="832" t="s">
        <v>2898</v>
      </c>
      <c r="C97" s="832" t="s">
        <v>2906</v>
      </c>
      <c r="D97" s="833" t="s">
        <v>4253</v>
      </c>
      <c r="E97" s="834" t="s">
        <v>2911</v>
      </c>
      <c r="F97" s="832" t="s">
        <v>2899</v>
      </c>
      <c r="G97" s="832" t="s">
        <v>3115</v>
      </c>
      <c r="H97" s="832" t="s">
        <v>569</v>
      </c>
      <c r="I97" s="832" t="s">
        <v>3116</v>
      </c>
      <c r="J97" s="832" t="s">
        <v>3117</v>
      </c>
      <c r="K97" s="832" t="s">
        <v>703</v>
      </c>
      <c r="L97" s="835">
        <v>93.18</v>
      </c>
      <c r="M97" s="835">
        <v>93.18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30</v>
      </c>
      <c r="B98" s="832" t="s">
        <v>2898</v>
      </c>
      <c r="C98" s="832" t="s">
        <v>2906</v>
      </c>
      <c r="D98" s="833" t="s">
        <v>4253</v>
      </c>
      <c r="E98" s="834" t="s">
        <v>2911</v>
      </c>
      <c r="F98" s="832" t="s">
        <v>2899</v>
      </c>
      <c r="G98" s="832" t="s">
        <v>3118</v>
      </c>
      <c r="H98" s="832" t="s">
        <v>599</v>
      </c>
      <c r="I98" s="832" t="s">
        <v>2664</v>
      </c>
      <c r="J98" s="832" t="s">
        <v>2665</v>
      </c>
      <c r="K98" s="832" t="s">
        <v>2666</v>
      </c>
      <c r="L98" s="835">
        <v>122.96</v>
      </c>
      <c r="M98" s="835">
        <v>368.88</v>
      </c>
      <c r="N98" s="832">
        <v>3</v>
      </c>
      <c r="O98" s="836">
        <v>1.5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30</v>
      </c>
      <c r="B99" s="832" t="s">
        <v>2898</v>
      </c>
      <c r="C99" s="832" t="s">
        <v>2906</v>
      </c>
      <c r="D99" s="833" t="s">
        <v>4253</v>
      </c>
      <c r="E99" s="834" t="s">
        <v>2911</v>
      </c>
      <c r="F99" s="832" t="s">
        <v>2899</v>
      </c>
      <c r="G99" s="832" t="s">
        <v>3119</v>
      </c>
      <c r="H99" s="832" t="s">
        <v>599</v>
      </c>
      <c r="I99" s="832" t="s">
        <v>2593</v>
      </c>
      <c r="J99" s="832" t="s">
        <v>1270</v>
      </c>
      <c r="K99" s="832" t="s">
        <v>1272</v>
      </c>
      <c r="L99" s="835">
        <v>0</v>
      </c>
      <c r="M99" s="835">
        <v>0</v>
      </c>
      <c r="N99" s="832">
        <v>2</v>
      </c>
      <c r="O99" s="836">
        <v>1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30</v>
      </c>
      <c r="B100" s="832" t="s">
        <v>2898</v>
      </c>
      <c r="C100" s="832" t="s">
        <v>2906</v>
      </c>
      <c r="D100" s="833" t="s">
        <v>4253</v>
      </c>
      <c r="E100" s="834" t="s">
        <v>2911</v>
      </c>
      <c r="F100" s="832" t="s">
        <v>2899</v>
      </c>
      <c r="G100" s="832" t="s">
        <v>3120</v>
      </c>
      <c r="H100" s="832" t="s">
        <v>569</v>
      </c>
      <c r="I100" s="832" t="s">
        <v>3121</v>
      </c>
      <c r="J100" s="832" t="s">
        <v>1553</v>
      </c>
      <c r="K100" s="832" t="s">
        <v>3122</v>
      </c>
      <c r="L100" s="835">
        <v>210.38</v>
      </c>
      <c r="M100" s="835">
        <v>210.38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30</v>
      </c>
      <c r="B101" s="832" t="s">
        <v>2898</v>
      </c>
      <c r="C101" s="832" t="s">
        <v>2906</v>
      </c>
      <c r="D101" s="833" t="s">
        <v>4253</v>
      </c>
      <c r="E101" s="834" t="s">
        <v>2911</v>
      </c>
      <c r="F101" s="832" t="s">
        <v>2899</v>
      </c>
      <c r="G101" s="832" t="s">
        <v>3120</v>
      </c>
      <c r="H101" s="832" t="s">
        <v>569</v>
      </c>
      <c r="I101" s="832" t="s">
        <v>3123</v>
      </c>
      <c r="J101" s="832" t="s">
        <v>1553</v>
      </c>
      <c r="K101" s="832" t="s">
        <v>1020</v>
      </c>
      <c r="L101" s="835">
        <v>42.08</v>
      </c>
      <c r="M101" s="835">
        <v>42.08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30</v>
      </c>
      <c r="B102" s="832" t="s">
        <v>2898</v>
      </c>
      <c r="C102" s="832" t="s">
        <v>2906</v>
      </c>
      <c r="D102" s="833" t="s">
        <v>4253</v>
      </c>
      <c r="E102" s="834" t="s">
        <v>2911</v>
      </c>
      <c r="F102" s="832" t="s">
        <v>2899</v>
      </c>
      <c r="G102" s="832" t="s">
        <v>3124</v>
      </c>
      <c r="H102" s="832" t="s">
        <v>569</v>
      </c>
      <c r="I102" s="832" t="s">
        <v>3125</v>
      </c>
      <c r="J102" s="832" t="s">
        <v>700</v>
      </c>
      <c r="K102" s="832" t="s">
        <v>3126</v>
      </c>
      <c r="L102" s="835">
        <v>42.54</v>
      </c>
      <c r="M102" s="835">
        <v>42.54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30</v>
      </c>
      <c r="B103" s="832" t="s">
        <v>2898</v>
      </c>
      <c r="C103" s="832" t="s">
        <v>2906</v>
      </c>
      <c r="D103" s="833" t="s">
        <v>4253</v>
      </c>
      <c r="E103" s="834" t="s">
        <v>2911</v>
      </c>
      <c r="F103" s="832" t="s">
        <v>2899</v>
      </c>
      <c r="G103" s="832" t="s">
        <v>3127</v>
      </c>
      <c r="H103" s="832" t="s">
        <v>569</v>
      </c>
      <c r="I103" s="832" t="s">
        <v>3128</v>
      </c>
      <c r="J103" s="832" t="s">
        <v>1559</v>
      </c>
      <c r="K103" s="832" t="s">
        <v>1560</v>
      </c>
      <c r="L103" s="835">
        <v>657.67</v>
      </c>
      <c r="M103" s="835">
        <v>657.67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30</v>
      </c>
      <c r="B104" s="832" t="s">
        <v>2898</v>
      </c>
      <c r="C104" s="832" t="s">
        <v>2906</v>
      </c>
      <c r="D104" s="833" t="s">
        <v>4253</v>
      </c>
      <c r="E104" s="834" t="s">
        <v>2911</v>
      </c>
      <c r="F104" s="832" t="s">
        <v>2899</v>
      </c>
      <c r="G104" s="832" t="s">
        <v>3129</v>
      </c>
      <c r="H104" s="832" t="s">
        <v>569</v>
      </c>
      <c r="I104" s="832" t="s">
        <v>3130</v>
      </c>
      <c r="J104" s="832" t="s">
        <v>3131</v>
      </c>
      <c r="K104" s="832" t="s">
        <v>3132</v>
      </c>
      <c r="L104" s="835">
        <v>1514.87</v>
      </c>
      <c r="M104" s="835">
        <v>1514.87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30</v>
      </c>
      <c r="B105" s="832" t="s">
        <v>2898</v>
      </c>
      <c r="C105" s="832" t="s">
        <v>2906</v>
      </c>
      <c r="D105" s="833" t="s">
        <v>4253</v>
      </c>
      <c r="E105" s="834" t="s">
        <v>2911</v>
      </c>
      <c r="F105" s="832" t="s">
        <v>2899</v>
      </c>
      <c r="G105" s="832" t="s">
        <v>3133</v>
      </c>
      <c r="H105" s="832" t="s">
        <v>569</v>
      </c>
      <c r="I105" s="832" t="s">
        <v>3134</v>
      </c>
      <c r="J105" s="832" t="s">
        <v>3135</v>
      </c>
      <c r="K105" s="832" t="s">
        <v>3136</v>
      </c>
      <c r="L105" s="835">
        <v>79.11</v>
      </c>
      <c r="M105" s="835">
        <v>158.22</v>
      </c>
      <c r="N105" s="832">
        <v>2</v>
      </c>
      <c r="O105" s="836">
        <v>1</v>
      </c>
      <c r="P105" s="835">
        <v>79.11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0.5</v>
      </c>
    </row>
    <row r="106" spans="1:21" ht="14.45" customHeight="1" x14ac:dyDescent="0.2">
      <c r="A106" s="831">
        <v>30</v>
      </c>
      <c r="B106" s="832" t="s">
        <v>2898</v>
      </c>
      <c r="C106" s="832" t="s">
        <v>2906</v>
      </c>
      <c r="D106" s="833" t="s">
        <v>4253</v>
      </c>
      <c r="E106" s="834" t="s">
        <v>2911</v>
      </c>
      <c r="F106" s="832" t="s">
        <v>2899</v>
      </c>
      <c r="G106" s="832" t="s">
        <v>3137</v>
      </c>
      <c r="H106" s="832" t="s">
        <v>569</v>
      </c>
      <c r="I106" s="832" t="s">
        <v>3138</v>
      </c>
      <c r="J106" s="832" t="s">
        <v>3139</v>
      </c>
      <c r="K106" s="832" t="s">
        <v>3140</v>
      </c>
      <c r="L106" s="835">
        <v>96.8</v>
      </c>
      <c r="M106" s="835">
        <v>96.8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30</v>
      </c>
      <c r="B107" s="832" t="s">
        <v>2898</v>
      </c>
      <c r="C107" s="832" t="s">
        <v>2906</v>
      </c>
      <c r="D107" s="833" t="s">
        <v>4253</v>
      </c>
      <c r="E107" s="834" t="s">
        <v>2911</v>
      </c>
      <c r="F107" s="832" t="s">
        <v>2899</v>
      </c>
      <c r="G107" s="832" t="s">
        <v>3141</v>
      </c>
      <c r="H107" s="832" t="s">
        <v>569</v>
      </c>
      <c r="I107" s="832" t="s">
        <v>3142</v>
      </c>
      <c r="J107" s="832" t="s">
        <v>905</v>
      </c>
      <c r="K107" s="832" t="s">
        <v>906</v>
      </c>
      <c r="L107" s="835">
        <v>29.67</v>
      </c>
      <c r="M107" s="835">
        <v>89.01</v>
      </c>
      <c r="N107" s="832">
        <v>3</v>
      </c>
      <c r="O107" s="836">
        <v>1</v>
      </c>
      <c r="P107" s="835">
        <v>89.01</v>
      </c>
      <c r="Q107" s="837">
        <v>1</v>
      </c>
      <c r="R107" s="832">
        <v>3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30</v>
      </c>
      <c r="B108" s="832" t="s">
        <v>2898</v>
      </c>
      <c r="C108" s="832" t="s">
        <v>2906</v>
      </c>
      <c r="D108" s="833" t="s">
        <v>4253</v>
      </c>
      <c r="E108" s="834" t="s">
        <v>2911</v>
      </c>
      <c r="F108" s="832" t="s">
        <v>2899</v>
      </c>
      <c r="G108" s="832" t="s">
        <v>3141</v>
      </c>
      <c r="H108" s="832" t="s">
        <v>569</v>
      </c>
      <c r="I108" s="832" t="s">
        <v>3143</v>
      </c>
      <c r="J108" s="832" t="s">
        <v>909</v>
      </c>
      <c r="K108" s="832" t="s">
        <v>3144</v>
      </c>
      <c r="L108" s="835">
        <v>76.33</v>
      </c>
      <c r="M108" s="835">
        <v>76.33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30</v>
      </c>
      <c r="B109" s="832" t="s">
        <v>2898</v>
      </c>
      <c r="C109" s="832" t="s">
        <v>2906</v>
      </c>
      <c r="D109" s="833" t="s">
        <v>4253</v>
      </c>
      <c r="E109" s="834" t="s">
        <v>2911</v>
      </c>
      <c r="F109" s="832" t="s">
        <v>2899</v>
      </c>
      <c r="G109" s="832" t="s">
        <v>3141</v>
      </c>
      <c r="H109" s="832" t="s">
        <v>569</v>
      </c>
      <c r="I109" s="832" t="s">
        <v>3145</v>
      </c>
      <c r="J109" s="832" t="s">
        <v>905</v>
      </c>
      <c r="K109" s="832" t="s">
        <v>906</v>
      </c>
      <c r="L109" s="835">
        <v>29.67</v>
      </c>
      <c r="M109" s="835">
        <v>29.67</v>
      </c>
      <c r="N109" s="832">
        <v>1</v>
      </c>
      <c r="O109" s="836">
        <v>0.5</v>
      </c>
      <c r="P109" s="835">
        <v>29.67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30</v>
      </c>
      <c r="B110" s="832" t="s">
        <v>2898</v>
      </c>
      <c r="C110" s="832" t="s">
        <v>2906</v>
      </c>
      <c r="D110" s="833" t="s">
        <v>4253</v>
      </c>
      <c r="E110" s="834" t="s">
        <v>2911</v>
      </c>
      <c r="F110" s="832" t="s">
        <v>2899</v>
      </c>
      <c r="G110" s="832" t="s">
        <v>3146</v>
      </c>
      <c r="H110" s="832" t="s">
        <v>569</v>
      </c>
      <c r="I110" s="832" t="s">
        <v>3147</v>
      </c>
      <c r="J110" s="832" t="s">
        <v>1472</v>
      </c>
      <c r="K110" s="832" t="s">
        <v>2562</v>
      </c>
      <c r="L110" s="835">
        <v>122.73</v>
      </c>
      <c r="M110" s="835">
        <v>122.73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30</v>
      </c>
      <c r="B111" s="832" t="s">
        <v>2898</v>
      </c>
      <c r="C111" s="832" t="s">
        <v>2906</v>
      </c>
      <c r="D111" s="833" t="s">
        <v>4253</v>
      </c>
      <c r="E111" s="834" t="s">
        <v>2911</v>
      </c>
      <c r="F111" s="832" t="s">
        <v>2899</v>
      </c>
      <c r="G111" s="832" t="s">
        <v>3148</v>
      </c>
      <c r="H111" s="832" t="s">
        <v>569</v>
      </c>
      <c r="I111" s="832" t="s">
        <v>3149</v>
      </c>
      <c r="J111" s="832" t="s">
        <v>2106</v>
      </c>
      <c r="K111" s="832" t="s">
        <v>2107</v>
      </c>
      <c r="L111" s="835">
        <v>61.97</v>
      </c>
      <c r="M111" s="835">
        <v>61.97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30</v>
      </c>
      <c r="B112" s="832" t="s">
        <v>2898</v>
      </c>
      <c r="C112" s="832" t="s">
        <v>2906</v>
      </c>
      <c r="D112" s="833" t="s">
        <v>4253</v>
      </c>
      <c r="E112" s="834" t="s">
        <v>2911</v>
      </c>
      <c r="F112" s="832" t="s">
        <v>2899</v>
      </c>
      <c r="G112" s="832" t="s">
        <v>3150</v>
      </c>
      <c r="H112" s="832" t="s">
        <v>569</v>
      </c>
      <c r="I112" s="832" t="s">
        <v>3151</v>
      </c>
      <c r="J112" s="832" t="s">
        <v>1494</v>
      </c>
      <c r="K112" s="832" t="s">
        <v>3152</v>
      </c>
      <c r="L112" s="835">
        <v>31.32</v>
      </c>
      <c r="M112" s="835">
        <v>31.32</v>
      </c>
      <c r="N112" s="832">
        <v>1</v>
      </c>
      <c r="O112" s="836">
        <v>0.5</v>
      </c>
      <c r="P112" s="835">
        <v>31.32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30</v>
      </c>
      <c r="B113" s="832" t="s">
        <v>2898</v>
      </c>
      <c r="C113" s="832" t="s">
        <v>2906</v>
      </c>
      <c r="D113" s="833" t="s">
        <v>4253</v>
      </c>
      <c r="E113" s="834" t="s">
        <v>2911</v>
      </c>
      <c r="F113" s="832" t="s">
        <v>2899</v>
      </c>
      <c r="G113" s="832" t="s">
        <v>3150</v>
      </c>
      <c r="H113" s="832" t="s">
        <v>569</v>
      </c>
      <c r="I113" s="832" t="s">
        <v>3153</v>
      </c>
      <c r="J113" s="832" t="s">
        <v>1494</v>
      </c>
      <c r="K113" s="832" t="s">
        <v>2340</v>
      </c>
      <c r="L113" s="835">
        <v>93.96</v>
      </c>
      <c r="M113" s="835">
        <v>187.92</v>
      </c>
      <c r="N113" s="832">
        <v>2</v>
      </c>
      <c r="O113" s="836">
        <v>1</v>
      </c>
      <c r="P113" s="835">
        <v>93.96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0.5</v>
      </c>
    </row>
    <row r="114" spans="1:21" ht="14.45" customHeight="1" x14ac:dyDescent="0.2">
      <c r="A114" s="831">
        <v>30</v>
      </c>
      <c r="B114" s="832" t="s">
        <v>2898</v>
      </c>
      <c r="C114" s="832" t="s">
        <v>2906</v>
      </c>
      <c r="D114" s="833" t="s">
        <v>4253</v>
      </c>
      <c r="E114" s="834" t="s">
        <v>2911</v>
      </c>
      <c r="F114" s="832" t="s">
        <v>2899</v>
      </c>
      <c r="G114" s="832" t="s">
        <v>3154</v>
      </c>
      <c r="H114" s="832" t="s">
        <v>599</v>
      </c>
      <c r="I114" s="832" t="s">
        <v>2307</v>
      </c>
      <c r="J114" s="832" t="s">
        <v>2308</v>
      </c>
      <c r="K114" s="832" t="s">
        <v>2309</v>
      </c>
      <c r="L114" s="835">
        <v>131.32</v>
      </c>
      <c r="M114" s="835">
        <v>393.96</v>
      </c>
      <c r="N114" s="832">
        <v>3</v>
      </c>
      <c r="O114" s="836">
        <v>1.5</v>
      </c>
      <c r="P114" s="835">
        <v>131.32</v>
      </c>
      <c r="Q114" s="837">
        <v>0.33333333333333331</v>
      </c>
      <c r="R114" s="832">
        <v>1</v>
      </c>
      <c r="S114" s="837">
        <v>0.33333333333333331</v>
      </c>
      <c r="T114" s="836">
        <v>0.5</v>
      </c>
      <c r="U114" s="838">
        <v>0.33333333333333331</v>
      </c>
    </row>
    <row r="115" spans="1:21" ht="14.45" customHeight="1" x14ac:dyDescent="0.2">
      <c r="A115" s="831">
        <v>30</v>
      </c>
      <c r="B115" s="832" t="s">
        <v>2898</v>
      </c>
      <c r="C115" s="832" t="s">
        <v>2906</v>
      </c>
      <c r="D115" s="833" t="s">
        <v>4253</v>
      </c>
      <c r="E115" s="834" t="s">
        <v>2911</v>
      </c>
      <c r="F115" s="832" t="s">
        <v>2899</v>
      </c>
      <c r="G115" s="832" t="s">
        <v>3155</v>
      </c>
      <c r="H115" s="832" t="s">
        <v>569</v>
      </c>
      <c r="I115" s="832" t="s">
        <v>3156</v>
      </c>
      <c r="J115" s="832" t="s">
        <v>3157</v>
      </c>
      <c r="K115" s="832" t="s">
        <v>3158</v>
      </c>
      <c r="L115" s="835">
        <v>36.909999999999997</v>
      </c>
      <c r="M115" s="835">
        <v>36.909999999999997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30</v>
      </c>
      <c r="B116" s="832" t="s">
        <v>2898</v>
      </c>
      <c r="C116" s="832" t="s">
        <v>2906</v>
      </c>
      <c r="D116" s="833" t="s">
        <v>4253</v>
      </c>
      <c r="E116" s="834" t="s">
        <v>2911</v>
      </c>
      <c r="F116" s="832" t="s">
        <v>2899</v>
      </c>
      <c r="G116" s="832" t="s">
        <v>3159</v>
      </c>
      <c r="H116" s="832" t="s">
        <v>569</v>
      </c>
      <c r="I116" s="832" t="s">
        <v>3160</v>
      </c>
      <c r="J116" s="832" t="s">
        <v>736</v>
      </c>
      <c r="K116" s="832" t="s">
        <v>3161</v>
      </c>
      <c r="L116" s="835">
        <v>311.02</v>
      </c>
      <c r="M116" s="835">
        <v>622.04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30</v>
      </c>
      <c r="B117" s="832" t="s">
        <v>2898</v>
      </c>
      <c r="C117" s="832" t="s">
        <v>2906</v>
      </c>
      <c r="D117" s="833" t="s">
        <v>4253</v>
      </c>
      <c r="E117" s="834" t="s">
        <v>2911</v>
      </c>
      <c r="F117" s="832" t="s">
        <v>2899</v>
      </c>
      <c r="G117" s="832" t="s">
        <v>3159</v>
      </c>
      <c r="H117" s="832" t="s">
        <v>569</v>
      </c>
      <c r="I117" s="832" t="s">
        <v>3162</v>
      </c>
      <c r="J117" s="832" t="s">
        <v>3163</v>
      </c>
      <c r="K117" s="832" t="s">
        <v>3164</v>
      </c>
      <c r="L117" s="835">
        <v>177.92</v>
      </c>
      <c r="M117" s="835">
        <v>177.92</v>
      </c>
      <c r="N117" s="832">
        <v>1</v>
      </c>
      <c r="O117" s="836">
        <v>0.5</v>
      </c>
      <c r="P117" s="835">
        <v>177.92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30</v>
      </c>
      <c r="B118" s="832" t="s">
        <v>2898</v>
      </c>
      <c r="C118" s="832" t="s">
        <v>2906</v>
      </c>
      <c r="D118" s="833" t="s">
        <v>4253</v>
      </c>
      <c r="E118" s="834" t="s">
        <v>2911</v>
      </c>
      <c r="F118" s="832" t="s">
        <v>2899</v>
      </c>
      <c r="G118" s="832" t="s">
        <v>3165</v>
      </c>
      <c r="H118" s="832" t="s">
        <v>599</v>
      </c>
      <c r="I118" s="832" t="s">
        <v>2686</v>
      </c>
      <c r="J118" s="832" t="s">
        <v>758</v>
      </c>
      <c r="K118" s="832" t="s">
        <v>2372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30</v>
      </c>
      <c r="B119" s="832" t="s">
        <v>2898</v>
      </c>
      <c r="C119" s="832" t="s">
        <v>2906</v>
      </c>
      <c r="D119" s="833" t="s">
        <v>4253</v>
      </c>
      <c r="E119" s="834" t="s">
        <v>2911</v>
      </c>
      <c r="F119" s="832" t="s">
        <v>2899</v>
      </c>
      <c r="G119" s="832" t="s">
        <v>3166</v>
      </c>
      <c r="H119" s="832" t="s">
        <v>569</v>
      </c>
      <c r="I119" s="832" t="s">
        <v>3167</v>
      </c>
      <c r="J119" s="832" t="s">
        <v>1213</v>
      </c>
      <c r="K119" s="832" t="s">
        <v>1216</v>
      </c>
      <c r="L119" s="835">
        <v>0</v>
      </c>
      <c r="M119" s="835">
        <v>0</v>
      </c>
      <c r="N119" s="832">
        <v>1</v>
      </c>
      <c r="O119" s="836">
        <v>0.5</v>
      </c>
      <c r="P119" s="835">
        <v>0</v>
      </c>
      <c r="Q119" s="837"/>
      <c r="R119" s="832">
        <v>1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30</v>
      </c>
      <c r="B120" s="832" t="s">
        <v>2898</v>
      </c>
      <c r="C120" s="832" t="s">
        <v>2906</v>
      </c>
      <c r="D120" s="833" t="s">
        <v>4253</v>
      </c>
      <c r="E120" s="834" t="s">
        <v>2911</v>
      </c>
      <c r="F120" s="832" t="s">
        <v>2899</v>
      </c>
      <c r="G120" s="832" t="s">
        <v>3168</v>
      </c>
      <c r="H120" s="832" t="s">
        <v>599</v>
      </c>
      <c r="I120" s="832" t="s">
        <v>3169</v>
      </c>
      <c r="J120" s="832" t="s">
        <v>2270</v>
      </c>
      <c r="K120" s="832" t="s">
        <v>3170</v>
      </c>
      <c r="L120" s="835">
        <v>184.74</v>
      </c>
      <c r="M120" s="835">
        <v>369.48</v>
      </c>
      <c r="N120" s="832">
        <v>2</v>
      </c>
      <c r="O120" s="836">
        <v>1.5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30</v>
      </c>
      <c r="B121" s="832" t="s">
        <v>2898</v>
      </c>
      <c r="C121" s="832" t="s">
        <v>2906</v>
      </c>
      <c r="D121" s="833" t="s">
        <v>4253</v>
      </c>
      <c r="E121" s="834" t="s">
        <v>2911</v>
      </c>
      <c r="F121" s="832" t="s">
        <v>2899</v>
      </c>
      <c r="G121" s="832" t="s">
        <v>3168</v>
      </c>
      <c r="H121" s="832" t="s">
        <v>599</v>
      </c>
      <c r="I121" s="832" t="s">
        <v>3171</v>
      </c>
      <c r="J121" s="832" t="s">
        <v>3172</v>
      </c>
      <c r="K121" s="832" t="s">
        <v>3173</v>
      </c>
      <c r="L121" s="835">
        <v>120.61</v>
      </c>
      <c r="M121" s="835">
        <v>241.22</v>
      </c>
      <c r="N121" s="832">
        <v>2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30</v>
      </c>
      <c r="B122" s="832" t="s">
        <v>2898</v>
      </c>
      <c r="C122" s="832" t="s">
        <v>2906</v>
      </c>
      <c r="D122" s="833" t="s">
        <v>4253</v>
      </c>
      <c r="E122" s="834" t="s">
        <v>2911</v>
      </c>
      <c r="F122" s="832" t="s">
        <v>2899</v>
      </c>
      <c r="G122" s="832" t="s">
        <v>3174</v>
      </c>
      <c r="H122" s="832" t="s">
        <v>569</v>
      </c>
      <c r="I122" s="832" t="s">
        <v>3175</v>
      </c>
      <c r="J122" s="832" t="s">
        <v>1593</v>
      </c>
      <c r="K122" s="832" t="s">
        <v>2660</v>
      </c>
      <c r="L122" s="835">
        <v>0</v>
      </c>
      <c r="M122" s="835">
        <v>0</v>
      </c>
      <c r="N122" s="832">
        <v>1</v>
      </c>
      <c r="O122" s="836">
        <v>0.5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30</v>
      </c>
      <c r="B123" s="832" t="s">
        <v>2898</v>
      </c>
      <c r="C123" s="832" t="s">
        <v>2906</v>
      </c>
      <c r="D123" s="833" t="s">
        <v>4253</v>
      </c>
      <c r="E123" s="834" t="s">
        <v>2911</v>
      </c>
      <c r="F123" s="832" t="s">
        <v>2899</v>
      </c>
      <c r="G123" s="832" t="s">
        <v>3174</v>
      </c>
      <c r="H123" s="832" t="s">
        <v>599</v>
      </c>
      <c r="I123" s="832" t="s">
        <v>2659</v>
      </c>
      <c r="J123" s="832" t="s">
        <v>1593</v>
      </c>
      <c r="K123" s="832" t="s">
        <v>2660</v>
      </c>
      <c r="L123" s="835">
        <v>0</v>
      </c>
      <c r="M123" s="835">
        <v>0</v>
      </c>
      <c r="N123" s="832">
        <v>2</v>
      </c>
      <c r="O123" s="836">
        <v>1.5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30</v>
      </c>
      <c r="B124" s="832" t="s">
        <v>2898</v>
      </c>
      <c r="C124" s="832" t="s">
        <v>2906</v>
      </c>
      <c r="D124" s="833" t="s">
        <v>4253</v>
      </c>
      <c r="E124" s="834" t="s">
        <v>2911</v>
      </c>
      <c r="F124" s="832" t="s">
        <v>2899</v>
      </c>
      <c r="G124" s="832" t="s">
        <v>3176</v>
      </c>
      <c r="H124" s="832" t="s">
        <v>599</v>
      </c>
      <c r="I124" s="832" t="s">
        <v>3177</v>
      </c>
      <c r="J124" s="832" t="s">
        <v>867</v>
      </c>
      <c r="K124" s="832" t="s">
        <v>3178</v>
      </c>
      <c r="L124" s="835">
        <v>2376.9299999999998</v>
      </c>
      <c r="M124" s="835">
        <v>4753.8599999999997</v>
      </c>
      <c r="N124" s="832">
        <v>2</v>
      </c>
      <c r="O124" s="836">
        <v>1</v>
      </c>
      <c r="P124" s="835">
        <v>2376.9299999999998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0.5</v>
      </c>
    </row>
    <row r="125" spans="1:21" ht="14.45" customHeight="1" x14ac:dyDescent="0.2">
      <c r="A125" s="831">
        <v>30</v>
      </c>
      <c r="B125" s="832" t="s">
        <v>2898</v>
      </c>
      <c r="C125" s="832" t="s">
        <v>2906</v>
      </c>
      <c r="D125" s="833" t="s">
        <v>4253</v>
      </c>
      <c r="E125" s="834" t="s">
        <v>2911</v>
      </c>
      <c r="F125" s="832" t="s">
        <v>2899</v>
      </c>
      <c r="G125" s="832" t="s">
        <v>3179</v>
      </c>
      <c r="H125" s="832" t="s">
        <v>569</v>
      </c>
      <c r="I125" s="832" t="s">
        <v>3180</v>
      </c>
      <c r="J125" s="832" t="s">
        <v>1583</v>
      </c>
      <c r="K125" s="832" t="s">
        <v>1584</v>
      </c>
      <c r="L125" s="835">
        <v>50.32</v>
      </c>
      <c r="M125" s="835">
        <v>100.64</v>
      </c>
      <c r="N125" s="832">
        <v>2</v>
      </c>
      <c r="O125" s="836">
        <v>1</v>
      </c>
      <c r="P125" s="835">
        <v>100.64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5" customHeight="1" x14ac:dyDescent="0.2">
      <c r="A126" s="831">
        <v>30</v>
      </c>
      <c r="B126" s="832" t="s">
        <v>2898</v>
      </c>
      <c r="C126" s="832" t="s">
        <v>2906</v>
      </c>
      <c r="D126" s="833" t="s">
        <v>4253</v>
      </c>
      <c r="E126" s="834" t="s">
        <v>2911</v>
      </c>
      <c r="F126" s="832" t="s">
        <v>2899</v>
      </c>
      <c r="G126" s="832" t="s">
        <v>3179</v>
      </c>
      <c r="H126" s="832" t="s">
        <v>569</v>
      </c>
      <c r="I126" s="832" t="s">
        <v>2586</v>
      </c>
      <c r="J126" s="832" t="s">
        <v>2587</v>
      </c>
      <c r="K126" s="832" t="s">
        <v>2588</v>
      </c>
      <c r="L126" s="835">
        <v>50.32</v>
      </c>
      <c r="M126" s="835">
        <v>201.28</v>
      </c>
      <c r="N126" s="832">
        <v>4</v>
      </c>
      <c r="O126" s="836">
        <v>2.5</v>
      </c>
      <c r="P126" s="835">
        <v>150.96</v>
      </c>
      <c r="Q126" s="837">
        <v>0.75</v>
      </c>
      <c r="R126" s="832">
        <v>3</v>
      </c>
      <c r="S126" s="837">
        <v>0.75</v>
      </c>
      <c r="T126" s="836">
        <v>1.5</v>
      </c>
      <c r="U126" s="838">
        <v>0.6</v>
      </c>
    </row>
    <row r="127" spans="1:21" ht="14.45" customHeight="1" x14ac:dyDescent="0.2">
      <c r="A127" s="831">
        <v>30</v>
      </c>
      <c r="B127" s="832" t="s">
        <v>2898</v>
      </c>
      <c r="C127" s="832" t="s">
        <v>2906</v>
      </c>
      <c r="D127" s="833" t="s">
        <v>4253</v>
      </c>
      <c r="E127" s="834" t="s">
        <v>2911</v>
      </c>
      <c r="F127" s="832" t="s">
        <v>2899</v>
      </c>
      <c r="G127" s="832" t="s">
        <v>3179</v>
      </c>
      <c r="H127" s="832" t="s">
        <v>569</v>
      </c>
      <c r="I127" s="832" t="s">
        <v>3181</v>
      </c>
      <c r="J127" s="832" t="s">
        <v>1583</v>
      </c>
      <c r="K127" s="832" t="s">
        <v>3182</v>
      </c>
      <c r="L127" s="835">
        <v>50.32</v>
      </c>
      <c r="M127" s="835">
        <v>100.64</v>
      </c>
      <c r="N127" s="832">
        <v>2</v>
      </c>
      <c r="O127" s="836">
        <v>0.5</v>
      </c>
      <c r="P127" s="835">
        <v>100.64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30</v>
      </c>
      <c r="B128" s="832" t="s">
        <v>2898</v>
      </c>
      <c r="C128" s="832" t="s">
        <v>2906</v>
      </c>
      <c r="D128" s="833" t="s">
        <v>4253</v>
      </c>
      <c r="E128" s="834" t="s">
        <v>2911</v>
      </c>
      <c r="F128" s="832" t="s">
        <v>2899</v>
      </c>
      <c r="G128" s="832" t="s">
        <v>3183</v>
      </c>
      <c r="H128" s="832" t="s">
        <v>569</v>
      </c>
      <c r="I128" s="832" t="s">
        <v>3184</v>
      </c>
      <c r="J128" s="832" t="s">
        <v>1305</v>
      </c>
      <c r="K128" s="832" t="s">
        <v>1982</v>
      </c>
      <c r="L128" s="835">
        <v>0</v>
      </c>
      <c r="M128" s="835">
        <v>0</v>
      </c>
      <c r="N128" s="832">
        <v>1</v>
      </c>
      <c r="O128" s="836">
        <v>0.5</v>
      </c>
      <c r="P128" s="835"/>
      <c r="Q128" s="837"/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30</v>
      </c>
      <c r="B129" s="832" t="s">
        <v>2898</v>
      </c>
      <c r="C129" s="832" t="s">
        <v>2906</v>
      </c>
      <c r="D129" s="833" t="s">
        <v>4253</v>
      </c>
      <c r="E129" s="834" t="s">
        <v>2911</v>
      </c>
      <c r="F129" s="832" t="s">
        <v>2899</v>
      </c>
      <c r="G129" s="832" t="s">
        <v>3185</v>
      </c>
      <c r="H129" s="832" t="s">
        <v>599</v>
      </c>
      <c r="I129" s="832" t="s">
        <v>3186</v>
      </c>
      <c r="J129" s="832" t="s">
        <v>842</v>
      </c>
      <c r="K129" s="832" t="s">
        <v>3187</v>
      </c>
      <c r="L129" s="835">
        <v>0</v>
      </c>
      <c r="M129" s="835">
        <v>0</v>
      </c>
      <c r="N129" s="832">
        <v>1</v>
      </c>
      <c r="O129" s="836">
        <v>0.5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30</v>
      </c>
      <c r="B130" s="832" t="s">
        <v>2898</v>
      </c>
      <c r="C130" s="832" t="s">
        <v>2906</v>
      </c>
      <c r="D130" s="833" t="s">
        <v>4253</v>
      </c>
      <c r="E130" s="834" t="s">
        <v>2911</v>
      </c>
      <c r="F130" s="832" t="s">
        <v>2899</v>
      </c>
      <c r="G130" s="832" t="s">
        <v>3188</v>
      </c>
      <c r="H130" s="832" t="s">
        <v>599</v>
      </c>
      <c r="I130" s="832" t="s">
        <v>2627</v>
      </c>
      <c r="J130" s="832" t="s">
        <v>1244</v>
      </c>
      <c r="K130" s="832" t="s">
        <v>2628</v>
      </c>
      <c r="L130" s="835">
        <v>531.12</v>
      </c>
      <c r="M130" s="835">
        <v>531.12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30</v>
      </c>
      <c r="B131" s="832" t="s">
        <v>2898</v>
      </c>
      <c r="C131" s="832" t="s">
        <v>2906</v>
      </c>
      <c r="D131" s="833" t="s">
        <v>4253</v>
      </c>
      <c r="E131" s="834" t="s">
        <v>2911</v>
      </c>
      <c r="F131" s="832" t="s">
        <v>2899</v>
      </c>
      <c r="G131" s="832" t="s">
        <v>3188</v>
      </c>
      <c r="H131" s="832" t="s">
        <v>599</v>
      </c>
      <c r="I131" s="832" t="s">
        <v>2629</v>
      </c>
      <c r="J131" s="832" t="s">
        <v>1246</v>
      </c>
      <c r="K131" s="832" t="s">
        <v>2630</v>
      </c>
      <c r="L131" s="835">
        <v>212.45</v>
      </c>
      <c r="M131" s="835">
        <v>212.45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30</v>
      </c>
      <c r="B132" s="832" t="s">
        <v>2898</v>
      </c>
      <c r="C132" s="832" t="s">
        <v>2906</v>
      </c>
      <c r="D132" s="833" t="s">
        <v>4253</v>
      </c>
      <c r="E132" s="834" t="s">
        <v>2911</v>
      </c>
      <c r="F132" s="832" t="s">
        <v>2899</v>
      </c>
      <c r="G132" s="832" t="s">
        <v>3189</v>
      </c>
      <c r="H132" s="832" t="s">
        <v>599</v>
      </c>
      <c r="I132" s="832" t="s">
        <v>2465</v>
      </c>
      <c r="J132" s="832" t="s">
        <v>2463</v>
      </c>
      <c r="K132" s="832" t="s">
        <v>2466</v>
      </c>
      <c r="L132" s="835">
        <v>63.14</v>
      </c>
      <c r="M132" s="835">
        <v>63.14</v>
      </c>
      <c r="N132" s="832">
        <v>1</v>
      </c>
      <c r="O132" s="836">
        <v>0.5</v>
      </c>
      <c r="P132" s="835">
        <v>63.14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30</v>
      </c>
      <c r="B133" s="832" t="s">
        <v>2898</v>
      </c>
      <c r="C133" s="832" t="s">
        <v>2906</v>
      </c>
      <c r="D133" s="833" t="s">
        <v>4253</v>
      </c>
      <c r="E133" s="834" t="s">
        <v>2911</v>
      </c>
      <c r="F133" s="832" t="s">
        <v>2899</v>
      </c>
      <c r="G133" s="832" t="s">
        <v>3189</v>
      </c>
      <c r="H133" s="832" t="s">
        <v>599</v>
      </c>
      <c r="I133" s="832" t="s">
        <v>2467</v>
      </c>
      <c r="J133" s="832" t="s">
        <v>2463</v>
      </c>
      <c r="K133" s="832" t="s">
        <v>2468</v>
      </c>
      <c r="L133" s="835">
        <v>84.18</v>
      </c>
      <c r="M133" s="835">
        <v>168.36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30</v>
      </c>
      <c r="B134" s="832" t="s">
        <v>2898</v>
      </c>
      <c r="C134" s="832" t="s">
        <v>2906</v>
      </c>
      <c r="D134" s="833" t="s">
        <v>4253</v>
      </c>
      <c r="E134" s="834" t="s">
        <v>2911</v>
      </c>
      <c r="F134" s="832" t="s">
        <v>2899</v>
      </c>
      <c r="G134" s="832" t="s">
        <v>3189</v>
      </c>
      <c r="H134" s="832" t="s">
        <v>599</v>
      </c>
      <c r="I134" s="832" t="s">
        <v>2469</v>
      </c>
      <c r="J134" s="832" t="s">
        <v>2458</v>
      </c>
      <c r="K134" s="832" t="s">
        <v>2470</v>
      </c>
      <c r="L134" s="835">
        <v>63.14</v>
      </c>
      <c r="M134" s="835">
        <v>126.28</v>
      </c>
      <c r="N134" s="832">
        <v>2</v>
      </c>
      <c r="O134" s="836">
        <v>1</v>
      </c>
      <c r="P134" s="835">
        <v>63.14</v>
      </c>
      <c r="Q134" s="837">
        <v>0.5</v>
      </c>
      <c r="R134" s="832">
        <v>1</v>
      </c>
      <c r="S134" s="837">
        <v>0.5</v>
      </c>
      <c r="T134" s="836">
        <v>0.5</v>
      </c>
      <c r="U134" s="838">
        <v>0.5</v>
      </c>
    </row>
    <row r="135" spans="1:21" ht="14.45" customHeight="1" x14ac:dyDescent="0.2">
      <c r="A135" s="831">
        <v>30</v>
      </c>
      <c r="B135" s="832" t="s">
        <v>2898</v>
      </c>
      <c r="C135" s="832" t="s">
        <v>2906</v>
      </c>
      <c r="D135" s="833" t="s">
        <v>4253</v>
      </c>
      <c r="E135" s="834" t="s">
        <v>2911</v>
      </c>
      <c r="F135" s="832" t="s">
        <v>2899</v>
      </c>
      <c r="G135" s="832" t="s">
        <v>3189</v>
      </c>
      <c r="H135" s="832" t="s">
        <v>599</v>
      </c>
      <c r="I135" s="832" t="s">
        <v>2471</v>
      </c>
      <c r="J135" s="832" t="s">
        <v>2458</v>
      </c>
      <c r="K135" s="832" t="s">
        <v>2472</v>
      </c>
      <c r="L135" s="835">
        <v>105.23</v>
      </c>
      <c r="M135" s="835">
        <v>105.23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30</v>
      </c>
      <c r="B136" s="832" t="s">
        <v>2898</v>
      </c>
      <c r="C136" s="832" t="s">
        <v>2906</v>
      </c>
      <c r="D136" s="833" t="s">
        <v>4253</v>
      </c>
      <c r="E136" s="834" t="s">
        <v>2911</v>
      </c>
      <c r="F136" s="832" t="s">
        <v>2899</v>
      </c>
      <c r="G136" s="832" t="s">
        <v>3189</v>
      </c>
      <c r="H136" s="832" t="s">
        <v>599</v>
      </c>
      <c r="I136" s="832" t="s">
        <v>2473</v>
      </c>
      <c r="J136" s="832" t="s">
        <v>2458</v>
      </c>
      <c r="K136" s="832" t="s">
        <v>2474</v>
      </c>
      <c r="L136" s="835">
        <v>49.08</v>
      </c>
      <c r="M136" s="835">
        <v>98.16</v>
      </c>
      <c r="N136" s="832">
        <v>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30</v>
      </c>
      <c r="B137" s="832" t="s">
        <v>2898</v>
      </c>
      <c r="C137" s="832" t="s">
        <v>2906</v>
      </c>
      <c r="D137" s="833" t="s">
        <v>4253</v>
      </c>
      <c r="E137" s="834" t="s">
        <v>2911</v>
      </c>
      <c r="F137" s="832" t="s">
        <v>2899</v>
      </c>
      <c r="G137" s="832" t="s">
        <v>3189</v>
      </c>
      <c r="H137" s="832" t="s">
        <v>599</v>
      </c>
      <c r="I137" s="832" t="s">
        <v>3190</v>
      </c>
      <c r="J137" s="832" t="s">
        <v>2463</v>
      </c>
      <c r="K137" s="832" t="s">
        <v>3191</v>
      </c>
      <c r="L137" s="835">
        <v>49.08</v>
      </c>
      <c r="M137" s="835">
        <v>49.08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30</v>
      </c>
      <c r="B138" s="832" t="s">
        <v>2898</v>
      </c>
      <c r="C138" s="832" t="s">
        <v>2906</v>
      </c>
      <c r="D138" s="833" t="s">
        <v>4253</v>
      </c>
      <c r="E138" s="834" t="s">
        <v>2911</v>
      </c>
      <c r="F138" s="832" t="s">
        <v>2899</v>
      </c>
      <c r="G138" s="832" t="s">
        <v>3192</v>
      </c>
      <c r="H138" s="832" t="s">
        <v>569</v>
      </c>
      <c r="I138" s="832" t="s">
        <v>3193</v>
      </c>
      <c r="J138" s="832" t="s">
        <v>1188</v>
      </c>
      <c r="K138" s="832" t="s">
        <v>1189</v>
      </c>
      <c r="L138" s="835">
        <v>107.27</v>
      </c>
      <c r="M138" s="835">
        <v>107.27</v>
      </c>
      <c r="N138" s="832">
        <v>1</v>
      </c>
      <c r="O138" s="836">
        <v>1</v>
      </c>
      <c r="P138" s="835">
        <v>107.27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30</v>
      </c>
      <c r="B139" s="832" t="s">
        <v>2898</v>
      </c>
      <c r="C139" s="832" t="s">
        <v>2906</v>
      </c>
      <c r="D139" s="833" t="s">
        <v>4253</v>
      </c>
      <c r="E139" s="834" t="s">
        <v>2911</v>
      </c>
      <c r="F139" s="832" t="s">
        <v>2900</v>
      </c>
      <c r="G139" s="832" t="s">
        <v>3194</v>
      </c>
      <c r="H139" s="832" t="s">
        <v>569</v>
      </c>
      <c r="I139" s="832" t="s">
        <v>3195</v>
      </c>
      <c r="J139" s="832" t="s">
        <v>3196</v>
      </c>
      <c r="K139" s="832"/>
      <c r="L139" s="835">
        <v>0</v>
      </c>
      <c r="M139" s="835">
        <v>0</v>
      </c>
      <c r="N139" s="832">
        <v>2</v>
      </c>
      <c r="O139" s="836">
        <v>1.5</v>
      </c>
      <c r="P139" s="835">
        <v>0</v>
      </c>
      <c r="Q139" s="837"/>
      <c r="R139" s="832">
        <v>2</v>
      </c>
      <c r="S139" s="837">
        <v>1</v>
      </c>
      <c r="T139" s="836">
        <v>1.5</v>
      </c>
      <c r="U139" s="838">
        <v>1</v>
      </c>
    </row>
    <row r="140" spans="1:21" ht="14.45" customHeight="1" x14ac:dyDescent="0.2">
      <c r="A140" s="831">
        <v>30</v>
      </c>
      <c r="B140" s="832" t="s">
        <v>2898</v>
      </c>
      <c r="C140" s="832" t="s">
        <v>2906</v>
      </c>
      <c r="D140" s="833" t="s">
        <v>4253</v>
      </c>
      <c r="E140" s="834" t="s">
        <v>2911</v>
      </c>
      <c r="F140" s="832" t="s">
        <v>2900</v>
      </c>
      <c r="G140" s="832" t="s">
        <v>3194</v>
      </c>
      <c r="H140" s="832" t="s">
        <v>569</v>
      </c>
      <c r="I140" s="832" t="s">
        <v>3197</v>
      </c>
      <c r="J140" s="832" t="s">
        <v>3196</v>
      </c>
      <c r="K140" s="832"/>
      <c r="L140" s="835">
        <v>0</v>
      </c>
      <c r="M140" s="835">
        <v>0</v>
      </c>
      <c r="N140" s="832">
        <v>2</v>
      </c>
      <c r="O140" s="836">
        <v>2</v>
      </c>
      <c r="P140" s="835">
        <v>0</v>
      </c>
      <c r="Q140" s="837"/>
      <c r="R140" s="832">
        <v>2</v>
      </c>
      <c r="S140" s="837">
        <v>1</v>
      </c>
      <c r="T140" s="836">
        <v>2</v>
      </c>
      <c r="U140" s="838">
        <v>1</v>
      </c>
    </row>
    <row r="141" spans="1:21" ht="14.45" customHeight="1" x14ac:dyDescent="0.2">
      <c r="A141" s="831">
        <v>30</v>
      </c>
      <c r="B141" s="832" t="s">
        <v>2898</v>
      </c>
      <c r="C141" s="832" t="s">
        <v>2906</v>
      </c>
      <c r="D141" s="833" t="s">
        <v>4253</v>
      </c>
      <c r="E141" s="834" t="s">
        <v>2911</v>
      </c>
      <c r="F141" s="832" t="s">
        <v>2900</v>
      </c>
      <c r="G141" s="832" t="s">
        <v>3194</v>
      </c>
      <c r="H141" s="832" t="s">
        <v>569</v>
      </c>
      <c r="I141" s="832" t="s">
        <v>3198</v>
      </c>
      <c r="J141" s="832" t="s">
        <v>3196</v>
      </c>
      <c r="K141" s="832"/>
      <c r="L141" s="835">
        <v>0</v>
      </c>
      <c r="M141" s="835">
        <v>0</v>
      </c>
      <c r="N141" s="832">
        <v>1</v>
      </c>
      <c r="O141" s="836">
        <v>1</v>
      </c>
      <c r="P141" s="835">
        <v>0</v>
      </c>
      <c r="Q141" s="837"/>
      <c r="R141" s="832">
        <v>1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30</v>
      </c>
      <c r="B142" s="832" t="s">
        <v>2898</v>
      </c>
      <c r="C142" s="832" t="s">
        <v>2906</v>
      </c>
      <c r="D142" s="833" t="s">
        <v>4253</v>
      </c>
      <c r="E142" s="834" t="s">
        <v>2912</v>
      </c>
      <c r="F142" s="832" t="s">
        <v>2899</v>
      </c>
      <c r="G142" s="832" t="s">
        <v>3199</v>
      </c>
      <c r="H142" s="832" t="s">
        <v>569</v>
      </c>
      <c r="I142" s="832" t="s">
        <v>3200</v>
      </c>
      <c r="J142" s="832" t="s">
        <v>3201</v>
      </c>
      <c r="K142" s="832" t="s">
        <v>3202</v>
      </c>
      <c r="L142" s="835">
        <v>70.48</v>
      </c>
      <c r="M142" s="835">
        <v>211.44</v>
      </c>
      <c r="N142" s="832">
        <v>3</v>
      </c>
      <c r="O142" s="836">
        <v>2</v>
      </c>
      <c r="P142" s="835">
        <v>70.48</v>
      </c>
      <c r="Q142" s="837">
        <v>0.33333333333333337</v>
      </c>
      <c r="R142" s="832">
        <v>1</v>
      </c>
      <c r="S142" s="837">
        <v>0.33333333333333331</v>
      </c>
      <c r="T142" s="836">
        <v>0.5</v>
      </c>
      <c r="U142" s="838">
        <v>0.25</v>
      </c>
    </row>
    <row r="143" spans="1:21" ht="14.45" customHeight="1" x14ac:dyDescent="0.2">
      <c r="A143" s="831">
        <v>30</v>
      </c>
      <c r="B143" s="832" t="s">
        <v>2898</v>
      </c>
      <c r="C143" s="832" t="s">
        <v>2906</v>
      </c>
      <c r="D143" s="833" t="s">
        <v>4253</v>
      </c>
      <c r="E143" s="834" t="s">
        <v>2912</v>
      </c>
      <c r="F143" s="832" t="s">
        <v>2899</v>
      </c>
      <c r="G143" s="832" t="s">
        <v>3199</v>
      </c>
      <c r="H143" s="832" t="s">
        <v>569</v>
      </c>
      <c r="I143" s="832" t="s">
        <v>3203</v>
      </c>
      <c r="J143" s="832" t="s">
        <v>3201</v>
      </c>
      <c r="K143" s="832" t="s">
        <v>3204</v>
      </c>
      <c r="L143" s="835">
        <v>0</v>
      </c>
      <c r="M143" s="835">
        <v>0</v>
      </c>
      <c r="N143" s="832">
        <v>2</v>
      </c>
      <c r="O143" s="836">
        <v>1</v>
      </c>
      <c r="P143" s="835">
        <v>0</v>
      </c>
      <c r="Q143" s="837"/>
      <c r="R143" s="832">
        <v>2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30</v>
      </c>
      <c r="B144" s="832" t="s">
        <v>2898</v>
      </c>
      <c r="C144" s="832" t="s">
        <v>2906</v>
      </c>
      <c r="D144" s="833" t="s">
        <v>4253</v>
      </c>
      <c r="E144" s="834" t="s">
        <v>2912</v>
      </c>
      <c r="F144" s="832" t="s">
        <v>2899</v>
      </c>
      <c r="G144" s="832" t="s">
        <v>3205</v>
      </c>
      <c r="H144" s="832" t="s">
        <v>569</v>
      </c>
      <c r="I144" s="832" t="s">
        <v>3206</v>
      </c>
      <c r="J144" s="832" t="s">
        <v>3207</v>
      </c>
      <c r="K144" s="832" t="s">
        <v>3208</v>
      </c>
      <c r="L144" s="835">
        <v>254.83</v>
      </c>
      <c r="M144" s="835">
        <v>3057.96</v>
      </c>
      <c r="N144" s="832">
        <v>12</v>
      </c>
      <c r="O144" s="836">
        <v>2.5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30</v>
      </c>
      <c r="B145" s="832" t="s">
        <v>2898</v>
      </c>
      <c r="C145" s="832" t="s">
        <v>2906</v>
      </c>
      <c r="D145" s="833" t="s">
        <v>4253</v>
      </c>
      <c r="E145" s="834" t="s">
        <v>2912</v>
      </c>
      <c r="F145" s="832" t="s">
        <v>2899</v>
      </c>
      <c r="G145" s="832" t="s">
        <v>2921</v>
      </c>
      <c r="H145" s="832" t="s">
        <v>569</v>
      </c>
      <c r="I145" s="832" t="s">
        <v>3209</v>
      </c>
      <c r="J145" s="832" t="s">
        <v>2560</v>
      </c>
      <c r="K145" s="832" t="s">
        <v>627</v>
      </c>
      <c r="L145" s="835">
        <v>72.55</v>
      </c>
      <c r="M145" s="835">
        <v>72.55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30</v>
      </c>
      <c r="B146" s="832" t="s">
        <v>2898</v>
      </c>
      <c r="C146" s="832" t="s">
        <v>2906</v>
      </c>
      <c r="D146" s="833" t="s">
        <v>4253</v>
      </c>
      <c r="E146" s="834" t="s">
        <v>2912</v>
      </c>
      <c r="F146" s="832" t="s">
        <v>2899</v>
      </c>
      <c r="G146" s="832" t="s">
        <v>2921</v>
      </c>
      <c r="H146" s="832" t="s">
        <v>569</v>
      </c>
      <c r="I146" s="832" t="s">
        <v>2924</v>
      </c>
      <c r="J146" s="832" t="s">
        <v>2925</v>
      </c>
      <c r="K146" s="832" t="s">
        <v>2562</v>
      </c>
      <c r="L146" s="835">
        <v>36.270000000000003</v>
      </c>
      <c r="M146" s="835">
        <v>36.270000000000003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30</v>
      </c>
      <c r="B147" s="832" t="s">
        <v>2898</v>
      </c>
      <c r="C147" s="832" t="s">
        <v>2906</v>
      </c>
      <c r="D147" s="833" t="s">
        <v>4253</v>
      </c>
      <c r="E147" s="834" t="s">
        <v>2912</v>
      </c>
      <c r="F147" s="832" t="s">
        <v>2899</v>
      </c>
      <c r="G147" s="832" t="s">
        <v>2921</v>
      </c>
      <c r="H147" s="832" t="s">
        <v>599</v>
      </c>
      <c r="I147" s="832" t="s">
        <v>2926</v>
      </c>
      <c r="J147" s="832" t="s">
        <v>626</v>
      </c>
      <c r="K147" s="832" t="s">
        <v>2927</v>
      </c>
      <c r="L147" s="835">
        <v>21.76</v>
      </c>
      <c r="M147" s="835">
        <v>65.28</v>
      </c>
      <c r="N147" s="832">
        <v>3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5" customHeight="1" x14ac:dyDescent="0.2">
      <c r="A148" s="831">
        <v>30</v>
      </c>
      <c r="B148" s="832" t="s">
        <v>2898</v>
      </c>
      <c r="C148" s="832" t="s">
        <v>2906</v>
      </c>
      <c r="D148" s="833" t="s">
        <v>4253</v>
      </c>
      <c r="E148" s="834" t="s">
        <v>2912</v>
      </c>
      <c r="F148" s="832" t="s">
        <v>2899</v>
      </c>
      <c r="G148" s="832" t="s">
        <v>2921</v>
      </c>
      <c r="H148" s="832" t="s">
        <v>599</v>
      </c>
      <c r="I148" s="832" t="s">
        <v>2557</v>
      </c>
      <c r="J148" s="832" t="s">
        <v>626</v>
      </c>
      <c r="K148" s="832" t="s">
        <v>625</v>
      </c>
      <c r="L148" s="835">
        <v>65.28</v>
      </c>
      <c r="M148" s="835">
        <v>1175.04</v>
      </c>
      <c r="N148" s="832">
        <v>18</v>
      </c>
      <c r="O148" s="836">
        <v>4</v>
      </c>
      <c r="P148" s="835">
        <v>587.52</v>
      </c>
      <c r="Q148" s="837">
        <v>0.5</v>
      </c>
      <c r="R148" s="832">
        <v>9</v>
      </c>
      <c r="S148" s="837">
        <v>0.5</v>
      </c>
      <c r="T148" s="836">
        <v>1.5</v>
      </c>
      <c r="U148" s="838">
        <v>0.375</v>
      </c>
    </row>
    <row r="149" spans="1:21" ht="14.45" customHeight="1" x14ac:dyDescent="0.2">
      <c r="A149" s="831">
        <v>30</v>
      </c>
      <c r="B149" s="832" t="s">
        <v>2898</v>
      </c>
      <c r="C149" s="832" t="s">
        <v>2906</v>
      </c>
      <c r="D149" s="833" t="s">
        <v>4253</v>
      </c>
      <c r="E149" s="834" t="s">
        <v>2912</v>
      </c>
      <c r="F149" s="832" t="s">
        <v>2899</v>
      </c>
      <c r="G149" s="832" t="s">
        <v>2928</v>
      </c>
      <c r="H149" s="832" t="s">
        <v>599</v>
      </c>
      <c r="I149" s="832" t="s">
        <v>2651</v>
      </c>
      <c r="J149" s="832" t="s">
        <v>2652</v>
      </c>
      <c r="K149" s="832" t="s">
        <v>2653</v>
      </c>
      <c r="L149" s="835">
        <v>23.4</v>
      </c>
      <c r="M149" s="835">
        <v>46.8</v>
      </c>
      <c r="N149" s="832">
        <v>2</v>
      </c>
      <c r="O149" s="836">
        <v>0.5</v>
      </c>
      <c r="P149" s="835">
        <v>46.8</v>
      </c>
      <c r="Q149" s="837">
        <v>1</v>
      </c>
      <c r="R149" s="832">
        <v>2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30</v>
      </c>
      <c r="B150" s="832" t="s">
        <v>2898</v>
      </c>
      <c r="C150" s="832" t="s">
        <v>2906</v>
      </c>
      <c r="D150" s="833" t="s">
        <v>4253</v>
      </c>
      <c r="E150" s="834" t="s">
        <v>2912</v>
      </c>
      <c r="F150" s="832" t="s">
        <v>2899</v>
      </c>
      <c r="G150" s="832" t="s">
        <v>2928</v>
      </c>
      <c r="H150" s="832" t="s">
        <v>599</v>
      </c>
      <c r="I150" s="832" t="s">
        <v>2651</v>
      </c>
      <c r="J150" s="832" t="s">
        <v>2652</v>
      </c>
      <c r="K150" s="832" t="s">
        <v>2653</v>
      </c>
      <c r="L150" s="835">
        <v>9.4</v>
      </c>
      <c r="M150" s="835">
        <v>84.600000000000009</v>
      </c>
      <c r="N150" s="832">
        <v>9</v>
      </c>
      <c r="O150" s="836">
        <v>1.5</v>
      </c>
      <c r="P150" s="835">
        <v>84.600000000000009</v>
      </c>
      <c r="Q150" s="837">
        <v>1</v>
      </c>
      <c r="R150" s="832">
        <v>9</v>
      </c>
      <c r="S150" s="837">
        <v>1</v>
      </c>
      <c r="T150" s="836">
        <v>1.5</v>
      </c>
      <c r="U150" s="838">
        <v>1</v>
      </c>
    </row>
    <row r="151" spans="1:21" ht="14.45" customHeight="1" x14ac:dyDescent="0.2">
      <c r="A151" s="831">
        <v>30</v>
      </c>
      <c r="B151" s="832" t="s">
        <v>2898</v>
      </c>
      <c r="C151" s="832" t="s">
        <v>2906</v>
      </c>
      <c r="D151" s="833" t="s">
        <v>4253</v>
      </c>
      <c r="E151" s="834" t="s">
        <v>2912</v>
      </c>
      <c r="F151" s="832" t="s">
        <v>2899</v>
      </c>
      <c r="G151" s="832" t="s">
        <v>2928</v>
      </c>
      <c r="H151" s="832" t="s">
        <v>599</v>
      </c>
      <c r="I151" s="832" t="s">
        <v>2654</v>
      </c>
      <c r="J151" s="832" t="s">
        <v>2652</v>
      </c>
      <c r="K151" s="832" t="s">
        <v>2655</v>
      </c>
      <c r="L151" s="835">
        <v>4.7</v>
      </c>
      <c r="M151" s="835">
        <v>23.5</v>
      </c>
      <c r="N151" s="832">
        <v>5</v>
      </c>
      <c r="O151" s="836">
        <v>1</v>
      </c>
      <c r="P151" s="835">
        <v>23.5</v>
      </c>
      <c r="Q151" s="837">
        <v>1</v>
      </c>
      <c r="R151" s="832">
        <v>5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30</v>
      </c>
      <c r="B152" s="832" t="s">
        <v>2898</v>
      </c>
      <c r="C152" s="832" t="s">
        <v>2906</v>
      </c>
      <c r="D152" s="833" t="s">
        <v>4253</v>
      </c>
      <c r="E152" s="834" t="s">
        <v>2912</v>
      </c>
      <c r="F152" s="832" t="s">
        <v>2899</v>
      </c>
      <c r="G152" s="832" t="s">
        <v>2929</v>
      </c>
      <c r="H152" s="832" t="s">
        <v>599</v>
      </c>
      <c r="I152" s="832" t="s">
        <v>2364</v>
      </c>
      <c r="J152" s="832" t="s">
        <v>2365</v>
      </c>
      <c r="K152" s="832" t="s">
        <v>2366</v>
      </c>
      <c r="L152" s="835">
        <v>93.27</v>
      </c>
      <c r="M152" s="835">
        <v>186.54</v>
      </c>
      <c r="N152" s="832">
        <v>2</v>
      </c>
      <c r="O152" s="836">
        <v>1.5</v>
      </c>
      <c r="P152" s="835">
        <v>93.27</v>
      </c>
      <c r="Q152" s="837">
        <v>0.5</v>
      </c>
      <c r="R152" s="832">
        <v>1</v>
      </c>
      <c r="S152" s="837">
        <v>0.5</v>
      </c>
      <c r="T152" s="836">
        <v>1</v>
      </c>
      <c r="U152" s="838">
        <v>0.66666666666666663</v>
      </c>
    </row>
    <row r="153" spans="1:21" ht="14.45" customHeight="1" x14ac:dyDescent="0.2">
      <c r="A153" s="831">
        <v>30</v>
      </c>
      <c r="B153" s="832" t="s">
        <v>2898</v>
      </c>
      <c r="C153" s="832" t="s">
        <v>2906</v>
      </c>
      <c r="D153" s="833" t="s">
        <v>4253</v>
      </c>
      <c r="E153" s="834" t="s">
        <v>2912</v>
      </c>
      <c r="F153" s="832" t="s">
        <v>2899</v>
      </c>
      <c r="G153" s="832" t="s">
        <v>2929</v>
      </c>
      <c r="H153" s="832" t="s">
        <v>599</v>
      </c>
      <c r="I153" s="832" t="s">
        <v>2369</v>
      </c>
      <c r="J153" s="832" t="s">
        <v>2365</v>
      </c>
      <c r="K153" s="832" t="s">
        <v>2370</v>
      </c>
      <c r="L153" s="835">
        <v>31.09</v>
      </c>
      <c r="M153" s="835">
        <v>31.09</v>
      </c>
      <c r="N153" s="832">
        <v>1</v>
      </c>
      <c r="O153" s="836">
        <v>0.5</v>
      </c>
      <c r="P153" s="835">
        <v>31.09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30</v>
      </c>
      <c r="B154" s="832" t="s">
        <v>2898</v>
      </c>
      <c r="C154" s="832" t="s">
        <v>2906</v>
      </c>
      <c r="D154" s="833" t="s">
        <v>4253</v>
      </c>
      <c r="E154" s="834" t="s">
        <v>2912</v>
      </c>
      <c r="F154" s="832" t="s">
        <v>2899</v>
      </c>
      <c r="G154" s="832" t="s">
        <v>2929</v>
      </c>
      <c r="H154" s="832" t="s">
        <v>569</v>
      </c>
      <c r="I154" s="832" t="s">
        <v>3210</v>
      </c>
      <c r="J154" s="832" t="s">
        <v>3211</v>
      </c>
      <c r="K154" s="832" t="s">
        <v>2370</v>
      </c>
      <c r="L154" s="835">
        <v>0</v>
      </c>
      <c r="M154" s="835">
        <v>0</v>
      </c>
      <c r="N154" s="832">
        <v>3</v>
      </c>
      <c r="O154" s="836">
        <v>0.5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30</v>
      </c>
      <c r="B155" s="832" t="s">
        <v>2898</v>
      </c>
      <c r="C155" s="832" t="s">
        <v>2906</v>
      </c>
      <c r="D155" s="833" t="s">
        <v>4253</v>
      </c>
      <c r="E155" s="834" t="s">
        <v>2912</v>
      </c>
      <c r="F155" s="832" t="s">
        <v>2899</v>
      </c>
      <c r="G155" s="832" t="s">
        <v>2930</v>
      </c>
      <c r="H155" s="832" t="s">
        <v>569</v>
      </c>
      <c r="I155" s="832" t="s">
        <v>3212</v>
      </c>
      <c r="J155" s="832" t="s">
        <v>2440</v>
      </c>
      <c r="K155" s="832" t="s">
        <v>3213</v>
      </c>
      <c r="L155" s="835">
        <v>430.05</v>
      </c>
      <c r="M155" s="835">
        <v>3010.3500000000004</v>
      </c>
      <c r="N155" s="832">
        <v>7</v>
      </c>
      <c r="O155" s="836">
        <v>4</v>
      </c>
      <c r="P155" s="835">
        <v>2580.3000000000002</v>
      </c>
      <c r="Q155" s="837">
        <v>0.8571428571428571</v>
      </c>
      <c r="R155" s="832">
        <v>6</v>
      </c>
      <c r="S155" s="837">
        <v>0.8571428571428571</v>
      </c>
      <c r="T155" s="836">
        <v>3</v>
      </c>
      <c r="U155" s="838">
        <v>0.75</v>
      </c>
    </row>
    <row r="156" spans="1:21" ht="14.45" customHeight="1" x14ac:dyDescent="0.2">
      <c r="A156" s="831">
        <v>30</v>
      </c>
      <c r="B156" s="832" t="s">
        <v>2898</v>
      </c>
      <c r="C156" s="832" t="s">
        <v>2906</v>
      </c>
      <c r="D156" s="833" t="s">
        <v>4253</v>
      </c>
      <c r="E156" s="834" t="s">
        <v>2912</v>
      </c>
      <c r="F156" s="832" t="s">
        <v>2899</v>
      </c>
      <c r="G156" s="832" t="s">
        <v>2930</v>
      </c>
      <c r="H156" s="832" t="s">
        <v>599</v>
      </c>
      <c r="I156" s="832" t="s">
        <v>2823</v>
      </c>
      <c r="J156" s="832" t="s">
        <v>2440</v>
      </c>
      <c r="K156" s="832" t="s">
        <v>2824</v>
      </c>
      <c r="L156" s="835">
        <v>139.77000000000001</v>
      </c>
      <c r="M156" s="835">
        <v>978.3900000000001</v>
      </c>
      <c r="N156" s="832">
        <v>7</v>
      </c>
      <c r="O156" s="836">
        <v>2.5</v>
      </c>
      <c r="P156" s="835">
        <v>698.85</v>
      </c>
      <c r="Q156" s="837">
        <v>0.71428571428571419</v>
      </c>
      <c r="R156" s="832">
        <v>5</v>
      </c>
      <c r="S156" s="837">
        <v>0.7142857142857143</v>
      </c>
      <c r="T156" s="836">
        <v>1.5</v>
      </c>
      <c r="U156" s="838">
        <v>0.6</v>
      </c>
    </row>
    <row r="157" spans="1:21" ht="14.45" customHeight="1" x14ac:dyDescent="0.2">
      <c r="A157" s="831">
        <v>30</v>
      </c>
      <c r="B157" s="832" t="s">
        <v>2898</v>
      </c>
      <c r="C157" s="832" t="s">
        <v>2906</v>
      </c>
      <c r="D157" s="833" t="s">
        <v>4253</v>
      </c>
      <c r="E157" s="834" t="s">
        <v>2912</v>
      </c>
      <c r="F157" s="832" t="s">
        <v>2899</v>
      </c>
      <c r="G157" s="832" t="s">
        <v>2930</v>
      </c>
      <c r="H157" s="832" t="s">
        <v>599</v>
      </c>
      <c r="I157" s="832" t="s">
        <v>2825</v>
      </c>
      <c r="J157" s="832" t="s">
        <v>2440</v>
      </c>
      <c r="K157" s="832" t="s">
        <v>2826</v>
      </c>
      <c r="L157" s="835">
        <v>279.52999999999997</v>
      </c>
      <c r="M157" s="835">
        <v>1956.7099999999998</v>
      </c>
      <c r="N157" s="832">
        <v>7</v>
      </c>
      <c r="O157" s="836">
        <v>5</v>
      </c>
      <c r="P157" s="835">
        <v>279.52999999999997</v>
      </c>
      <c r="Q157" s="837">
        <v>0.14285714285714285</v>
      </c>
      <c r="R157" s="832">
        <v>1</v>
      </c>
      <c r="S157" s="837">
        <v>0.14285714285714285</v>
      </c>
      <c r="T157" s="836">
        <v>0.5</v>
      </c>
      <c r="U157" s="838">
        <v>0.1</v>
      </c>
    </row>
    <row r="158" spans="1:21" ht="14.45" customHeight="1" x14ac:dyDescent="0.2">
      <c r="A158" s="831">
        <v>30</v>
      </c>
      <c r="B158" s="832" t="s">
        <v>2898</v>
      </c>
      <c r="C158" s="832" t="s">
        <v>2906</v>
      </c>
      <c r="D158" s="833" t="s">
        <v>4253</v>
      </c>
      <c r="E158" s="834" t="s">
        <v>2912</v>
      </c>
      <c r="F158" s="832" t="s">
        <v>2899</v>
      </c>
      <c r="G158" s="832" t="s">
        <v>2930</v>
      </c>
      <c r="H158" s="832" t="s">
        <v>569</v>
      </c>
      <c r="I158" s="832" t="s">
        <v>3214</v>
      </c>
      <c r="J158" s="832" t="s">
        <v>2438</v>
      </c>
      <c r="K158" s="832" t="s">
        <v>703</v>
      </c>
      <c r="L158" s="835">
        <v>58.85</v>
      </c>
      <c r="M158" s="835">
        <v>353.1</v>
      </c>
      <c r="N158" s="832">
        <v>6</v>
      </c>
      <c r="O158" s="836">
        <v>1</v>
      </c>
      <c r="P158" s="835">
        <v>353.1</v>
      </c>
      <c r="Q158" s="837">
        <v>1</v>
      </c>
      <c r="R158" s="832">
        <v>6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30</v>
      </c>
      <c r="B159" s="832" t="s">
        <v>2898</v>
      </c>
      <c r="C159" s="832" t="s">
        <v>2906</v>
      </c>
      <c r="D159" s="833" t="s">
        <v>4253</v>
      </c>
      <c r="E159" s="834" t="s">
        <v>2912</v>
      </c>
      <c r="F159" s="832" t="s">
        <v>2899</v>
      </c>
      <c r="G159" s="832" t="s">
        <v>2930</v>
      </c>
      <c r="H159" s="832" t="s">
        <v>569</v>
      </c>
      <c r="I159" s="832" t="s">
        <v>3215</v>
      </c>
      <c r="J159" s="832" t="s">
        <v>2932</v>
      </c>
      <c r="K159" s="832" t="s">
        <v>3216</v>
      </c>
      <c r="L159" s="835">
        <v>279.52999999999997</v>
      </c>
      <c r="M159" s="835">
        <v>279.52999999999997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30</v>
      </c>
      <c r="B160" s="832" t="s">
        <v>2898</v>
      </c>
      <c r="C160" s="832" t="s">
        <v>2906</v>
      </c>
      <c r="D160" s="833" t="s">
        <v>4253</v>
      </c>
      <c r="E160" s="834" t="s">
        <v>2912</v>
      </c>
      <c r="F160" s="832" t="s">
        <v>2899</v>
      </c>
      <c r="G160" s="832" t="s">
        <v>2940</v>
      </c>
      <c r="H160" s="832" t="s">
        <v>599</v>
      </c>
      <c r="I160" s="832" t="s">
        <v>2352</v>
      </c>
      <c r="J160" s="832" t="s">
        <v>2353</v>
      </c>
      <c r="K160" s="832" t="s">
        <v>2354</v>
      </c>
      <c r="L160" s="835">
        <v>65.540000000000006</v>
      </c>
      <c r="M160" s="835">
        <v>196.62</v>
      </c>
      <c r="N160" s="832">
        <v>3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30</v>
      </c>
      <c r="B161" s="832" t="s">
        <v>2898</v>
      </c>
      <c r="C161" s="832" t="s">
        <v>2906</v>
      </c>
      <c r="D161" s="833" t="s">
        <v>4253</v>
      </c>
      <c r="E161" s="834" t="s">
        <v>2912</v>
      </c>
      <c r="F161" s="832" t="s">
        <v>2899</v>
      </c>
      <c r="G161" s="832" t="s">
        <v>2940</v>
      </c>
      <c r="H161" s="832" t="s">
        <v>599</v>
      </c>
      <c r="I161" s="832" t="s">
        <v>2796</v>
      </c>
      <c r="J161" s="832" t="s">
        <v>2353</v>
      </c>
      <c r="K161" s="832" t="s">
        <v>2797</v>
      </c>
      <c r="L161" s="835">
        <v>229.38</v>
      </c>
      <c r="M161" s="835">
        <v>688.14</v>
      </c>
      <c r="N161" s="832">
        <v>3</v>
      </c>
      <c r="O161" s="836">
        <v>2</v>
      </c>
      <c r="P161" s="835">
        <v>458.76</v>
      </c>
      <c r="Q161" s="837">
        <v>0.66666666666666663</v>
      </c>
      <c r="R161" s="832">
        <v>2</v>
      </c>
      <c r="S161" s="837">
        <v>0.66666666666666663</v>
      </c>
      <c r="T161" s="836">
        <v>1.5</v>
      </c>
      <c r="U161" s="838">
        <v>0.75</v>
      </c>
    </row>
    <row r="162" spans="1:21" ht="14.45" customHeight="1" x14ac:dyDescent="0.2">
      <c r="A162" s="831">
        <v>30</v>
      </c>
      <c r="B162" s="832" t="s">
        <v>2898</v>
      </c>
      <c r="C162" s="832" t="s">
        <v>2906</v>
      </c>
      <c r="D162" s="833" t="s">
        <v>4253</v>
      </c>
      <c r="E162" s="834" t="s">
        <v>2912</v>
      </c>
      <c r="F162" s="832" t="s">
        <v>2899</v>
      </c>
      <c r="G162" s="832" t="s">
        <v>2940</v>
      </c>
      <c r="H162" s="832" t="s">
        <v>569</v>
      </c>
      <c r="I162" s="832" t="s">
        <v>3217</v>
      </c>
      <c r="J162" s="832" t="s">
        <v>3218</v>
      </c>
      <c r="K162" s="832" t="s">
        <v>2797</v>
      </c>
      <c r="L162" s="835">
        <v>229.38</v>
      </c>
      <c r="M162" s="835">
        <v>229.38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30</v>
      </c>
      <c r="B163" s="832" t="s">
        <v>2898</v>
      </c>
      <c r="C163" s="832" t="s">
        <v>2906</v>
      </c>
      <c r="D163" s="833" t="s">
        <v>4253</v>
      </c>
      <c r="E163" s="834" t="s">
        <v>2912</v>
      </c>
      <c r="F163" s="832" t="s">
        <v>2899</v>
      </c>
      <c r="G163" s="832" t="s">
        <v>2944</v>
      </c>
      <c r="H163" s="832" t="s">
        <v>569</v>
      </c>
      <c r="I163" s="832" t="s">
        <v>3219</v>
      </c>
      <c r="J163" s="832" t="s">
        <v>2946</v>
      </c>
      <c r="K163" s="832" t="s">
        <v>3220</v>
      </c>
      <c r="L163" s="835">
        <v>105.32</v>
      </c>
      <c r="M163" s="835">
        <v>105.32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30</v>
      </c>
      <c r="B164" s="832" t="s">
        <v>2898</v>
      </c>
      <c r="C164" s="832" t="s">
        <v>2906</v>
      </c>
      <c r="D164" s="833" t="s">
        <v>4253</v>
      </c>
      <c r="E164" s="834" t="s">
        <v>2912</v>
      </c>
      <c r="F164" s="832" t="s">
        <v>2899</v>
      </c>
      <c r="G164" s="832" t="s">
        <v>2944</v>
      </c>
      <c r="H164" s="832" t="s">
        <v>569</v>
      </c>
      <c r="I164" s="832" t="s">
        <v>3221</v>
      </c>
      <c r="J164" s="832" t="s">
        <v>3222</v>
      </c>
      <c r="K164" s="832" t="s">
        <v>3223</v>
      </c>
      <c r="L164" s="835">
        <v>16.38</v>
      </c>
      <c r="M164" s="835">
        <v>65.52</v>
      </c>
      <c r="N164" s="832">
        <v>4</v>
      </c>
      <c r="O164" s="836">
        <v>1.5</v>
      </c>
      <c r="P164" s="835">
        <v>65.52</v>
      </c>
      <c r="Q164" s="837">
        <v>1</v>
      </c>
      <c r="R164" s="832">
        <v>4</v>
      </c>
      <c r="S164" s="837">
        <v>1</v>
      </c>
      <c r="T164" s="836">
        <v>1.5</v>
      </c>
      <c r="U164" s="838">
        <v>1</v>
      </c>
    </row>
    <row r="165" spans="1:21" ht="14.45" customHeight="1" x14ac:dyDescent="0.2">
      <c r="A165" s="831">
        <v>30</v>
      </c>
      <c r="B165" s="832" t="s">
        <v>2898</v>
      </c>
      <c r="C165" s="832" t="s">
        <v>2906</v>
      </c>
      <c r="D165" s="833" t="s">
        <v>4253</v>
      </c>
      <c r="E165" s="834" t="s">
        <v>2912</v>
      </c>
      <c r="F165" s="832" t="s">
        <v>2899</v>
      </c>
      <c r="G165" s="832" t="s">
        <v>2944</v>
      </c>
      <c r="H165" s="832" t="s">
        <v>569</v>
      </c>
      <c r="I165" s="832" t="s">
        <v>3224</v>
      </c>
      <c r="J165" s="832" t="s">
        <v>3225</v>
      </c>
      <c r="K165" s="832" t="s">
        <v>710</v>
      </c>
      <c r="L165" s="835">
        <v>35.11</v>
      </c>
      <c r="M165" s="835">
        <v>526.65</v>
      </c>
      <c r="N165" s="832">
        <v>15</v>
      </c>
      <c r="O165" s="836">
        <v>3</v>
      </c>
      <c r="P165" s="835">
        <v>315.99</v>
      </c>
      <c r="Q165" s="837">
        <v>0.60000000000000009</v>
      </c>
      <c r="R165" s="832">
        <v>9</v>
      </c>
      <c r="S165" s="837">
        <v>0.6</v>
      </c>
      <c r="T165" s="836">
        <v>1.5</v>
      </c>
      <c r="U165" s="838">
        <v>0.5</v>
      </c>
    </row>
    <row r="166" spans="1:21" ht="14.45" customHeight="1" x14ac:dyDescent="0.2">
      <c r="A166" s="831">
        <v>30</v>
      </c>
      <c r="B166" s="832" t="s">
        <v>2898</v>
      </c>
      <c r="C166" s="832" t="s">
        <v>2906</v>
      </c>
      <c r="D166" s="833" t="s">
        <v>4253</v>
      </c>
      <c r="E166" s="834" t="s">
        <v>2912</v>
      </c>
      <c r="F166" s="832" t="s">
        <v>2899</v>
      </c>
      <c r="G166" s="832" t="s">
        <v>2944</v>
      </c>
      <c r="H166" s="832" t="s">
        <v>569</v>
      </c>
      <c r="I166" s="832" t="s">
        <v>2356</v>
      </c>
      <c r="J166" s="832" t="s">
        <v>702</v>
      </c>
      <c r="K166" s="832" t="s">
        <v>707</v>
      </c>
      <c r="L166" s="835">
        <v>17.559999999999999</v>
      </c>
      <c r="M166" s="835">
        <v>158.03999999999996</v>
      </c>
      <c r="N166" s="832">
        <v>9</v>
      </c>
      <c r="O166" s="836">
        <v>2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30</v>
      </c>
      <c r="B167" s="832" t="s">
        <v>2898</v>
      </c>
      <c r="C167" s="832" t="s">
        <v>2906</v>
      </c>
      <c r="D167" s="833" t="s">
        <v>4253</v>
      </c>
      <c r="E167" s="834" t="s">
        <v>2912</v>
      </c>
      <c r="F167" s="832" t="s">
        <v>2899</v>
      </c>
      <c r="G167" s="832" t="s">
        <v>2944</v>
      </c>
      <c r="H167" s="832" t="s">
        <v>569</v>
      </c>
      <c r="I167" s="832" t="s">
        <v>2357</v>
      </c>
      <c r="J167" s="832" t="s">
        <v>702</v>
      </c>
      <c r="K167" s="832" t="s">
        <v>710</v>
      </c>
      <c r="L167" s="835">
        <v>35.11</v>
      </c>
      <c r="M167" s="835">
        <v>35.11</v>
      </c>
      <c r="N167" s="832">
        <v>1</v>
      </c>
      <c r="O167" s="836">
        <v>1</v>
      </c>
      <c r="P167" s="835">
        <v>35.11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5" customHeight="1" x14ac:dyDescent="0.2">
      <c r="A168" s="831">
        <v>30</v>
      </c>
      <c r="B168" s="832" t="s">
        <v>2898</v>
      </c>
      <c r="C168" s="832" t="s">
        <v>2906</v>
      </c>
      <c r="D168" s="833" t="s">
        <v>4253</v>
      </c>
      <c r="E168" s="834" t="s">
        <v>2912</v>
      </c>
      <c r="F168" s="832" t="s">
        <v>2899</v>
      </c>
      <c r="G168" s="832" t="s">
        <v>2944</v>
      </c>
      <c r="H168" s="832" t="s">
        <v>569</v>
      </c>
      <c r="I168" s="832" t="s">
        <v>3226</v>
      </c>
      <c r="J168" s="832" t="s">
        <v>3225</v>
      </c>
      <c r="K168" s="832" t="s">
        <v>710</v>
      </c>
      <c r="L168" s="835">
        <v>35.11</v>
      </c>
      <c r="M168" s="835">
        <v>105.33</v>
      </c>
      <c r="N168" s="832">
        <v>3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30</v>
      </c>
      <c r="B169" s="832" t="s">
        <v>2898</v>
      </c>
      <c r="C169" s="832" t="s">
        <v>2906</v>
      </c>
      <c r="D169" s="833" t="s">
        <v>4253</v>
      </c>
      <c r="E169" s="834" t="s">
        <v>2912</v>
      </c>
      <c r="F169" s="832" t="s">
        <v>2899</v>
      </c>
      <c r="G169" s="832" t="s">
        <v>2947</v>
      </c>
      <c r="H169" s="832" t="s">
        <v>569</v>
      </c>
      <c r="I169" s="832" t="s">
        <v>3227</v>
      </c>
      <c r="J169" s="832" t="s">
        <v>2949</v>
      </c>
      <c r="K169" s="832" t="s">
        <v>3228</v>
      </c>
      <c r="L169" s="835">
        <v>0</v>
      </c>
      <c r="M169" s="835">
        <v>0</v>
      </c>
      <c r="N169" s="832">
        <v>5</v>
      </c>
      <c r="O169" s="836">
        <v>2</v>
      </c>
      <c r="P169" s="835">
        <v>0</v>
      </c>
      <c r="Q169" s="837"/>
      <c r="R169" s="832">
        <v>5</v>
      </c>
      <c r="S169" s="837">
        <v>1</v>
      </c>
      <c r="T169" s="836">
        <v>2</v>
      </c>
      <c r="U169" s="838">
        <v>1</v>
      </c>
    </row>
    <row r="170" spans="1:21" ht="14.45" customHeight="1" x14ac:dyDescent="0.2">
      <c r="A170" s="831">
        <v>30</v>
      </c>
      <c r="B170" s="832" t="s">
        <v>2898</v>
      </c>
      <c r="C170" s="832" t="s">
        <v>2906</v>
      </c>
      <c r="D170" s="833" t="s">
        <v>4253</v>
      </c>
      <c r="E170" s="834" t="s">
        <v>2912</v>
      </c>
      <c r="F170" s="832" t="s">
        <v>2899</v>
      </c>
      <c r="G170" s="832" t="s">
        <v>2947</v>
      </c>
      <c r="H170" s="832" t="s">
        <v>569</v>
      </c>
      <c r="I170" s="832" t="s">
        <v>3229</v>
      </c>
      <c r="J170" s="832" t="s">
        <v>2949</v>
      </c>
      <c r="K170" s="832" t="s">
        <v>1143</v>
      </c>
      <c r="L170" s="835">
        <v>0</v>
      </c>
      <c r="M170" s="835">
        <v>0</v>
      </c>
      <c r="N170" s="832">
        <v>5</v>
      </c>
      <c r="O170" s="836">
        <v>1</v>
      </c>
      <c r="P170" s="835">
        <v>0</v>
      </c>
      <c r="Q170" s="837"/>
      <c r="R170" s="832">
        <v>5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30</v>
      </c>
      <c r="B171" s="832" t="s">
        <v>2898</v>
      </c>
      <c r="C171" s="832" t="s">
        <v>2906</v>
      </c>
      <c r="D171" s="833" t="s">
        <v>4253</v>
      </c>
      <c r="E171" s="834" t="s">
        <v>2912</v>
      </c>
      <c r="F171" s="832" t="s">
        <v>2899</v>
      </c>
      <c r="G171" s="832" t="s">
        <v>3230</v>
      </c>
      <c r="H171" s="832" t="s">
        <v>599</v>
      </c>
      <c r="I171" s="832" t="s">
        <v>2717</v>
      </c>
      <c r="J171" s="832" t="s">
        <v>1587</v>
      </c>
      <c r="K171" s="832" t="s">
        <v>2718</v>
      </c>
      <c r="L171" s="835">
        <v>0</v>
      </c>
      <c r="M171" s="835">
        <v>0</v>
      </c>
      <c r="N171" s="832">
        <v>3</v>
      </c>
      <c r="O171" s="836">
        <v>2</v>
      </c>
      <c r="P171" s="835">
        <v>0</v>
      </c>
      <c r="Q171" s="837"/>
      <c r="R171" s="832">
        <v>1</v>
      </c>
      <c r="S171" s="837">
        <v>0.33333333333333331</v>
      </c>
      <c r="T171" s="836">
        <v>1</v>
      </c>
      <c r="U171" s="838">
        <v>0.5</v>
      </c>
    </row>
    <row r="172" spans="1:21" ht="14.45" customHeight="1" x14ac:dyDescent="0.2">
      <c r="A172" s="831">
        <v>30</v>
      </c>
      <c r="B172" s="832" t="s">
        <v>2898</v>
      </c>
      <c r="C172" s="832" t="s">
        <v>2906</v>
      </c>
      <c r="D172" s="833" t="s">
        <v>4253</v>
      </c>
      <c r="E172" s="834" t="s">
        <v>2912</v>
      </c>
      <c r="F172" s="832" t="s">
        <v>2899</v>
      </c>
      <c r="G172" s="832" t="s">
        <v>3230</v>
      </c>
      <c r="H172" s="832" t="s">
        <v>599</v>
      </c>
      <c r="I172" s="832" t="s">
        <v>2719</v>
      </c>
      <c r="J172" s="832" t="s">
        <v>1587</v>
      </c>
      <c r="K172" s="832" t="s">
        <v>703</v>
      </c>
      <c r="L172" s="835">
        <v>58.77</v>
      </c>
      <c r="M172" s="835">
        <v>176.31</v>
      </c>
      <c r="N172" s="832">
        <v>3</v>
      </c>
      <c r="O172" s="836">
        <v>2</v>
      </c>
      <c r="P172" s="835">
        <v>176.31</v>
      </c>
      <c r="Q172" s="837">
        <v>1</v>
      </c>
      <c r="R172" s="832">
        <v>3</v>
      </c>
      <c r="S172" s="837">
        <v>1</v>
      </c>
      <c r="T172" s="836">
        <v>2</v>
      </c>
      <c r="U172" s="838">
        <v>1</v>
      </c>
    </row>
    <row r="173" spans="1:21" ht="14.45" customHeight="1" x14ac:dyDescent="0.2">
      <c r="A173" s="831">
        <v>30</v>
      </c>
      <c r="B173" s="832" t="s">
        <v>2898</v>
      </c>
      <c r="C173" s="832" t="s">
        <v>2906</v>
      </c>
      <c r="D173" s="833" t="s">
        <v>4253</v>
      </c>
      <c r="E173" s="834" t="s">
        <v>2912</v>
      </c>
      <c r="F173" s="832" t="s">
        <v>2899</v>
      </c>
      <c r="G173" s="832" t="s">
        <v>3231</v>
      </c>
      <c r="H173" s="832" t="s">
        <v>569</v>
      </c>
      <c r="I173" s="832" t="s">
        <v>3232</v>
      </c>
      <c r="J173" s="832" t="s">
        <v>1765</v>
      </c>
      <c r="K173" s="832" t="s">
        <v>1766</v>
      </c>
      <c r="L173" s="835">
        <v>58.86</v>
      </c>
      <c r="M173" s="835">
        <v>58.86</v>
      </c>
      <c r="N173" s="832">
        <v>1</v>
      </c>
      <c r="O173" s="836">
        <v>1</v>
      </c>
      <c r="P173" s="835">
        <v>58.86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30</v>
      </c>
      <c r="B174" s="832" t="s">
        <v>2898</v>
      </c>
      <c r="C174" s="832" t="s">
        <v>2906</v>
      </c>
      <c r="D174" s="833" t="s">
        <v>4253</v>
      </c>
      <c r="E174" s="834" t="s">
        <v>2912</v>
      </c>
      <c r="F174" s="832" t="s">
        <v>2899</v>
      </c>
      <c r="G174" s="832" t="s">
        <v>3233</v>
      </c>
      <c r="H174" s="832" t="s">
        <v>569</v>
      </c>
      <c r="I174" s="832" t="s">
        <v>3234</v>
      </c>
      <c r="J174" s="832" t="s">
        <v>3235</v>
      </c>
      <c r="K174" s="832" t="s">
        <v>3236</v>
      </c>
      <c r="L174" s="835">
        <v>0</v>
      </c>
      <c r="M174" s="835">
        <v>0</v>
      </c>
      <c r="N174" s="832">
        <v>3</v>
      </c>
      <c r="O174" s="836">
        <v>1</v>
      </c>
      <c r="P174" s="835">
        <v>0</v>
      </c>
      <c r="Q174" s="837"/>
      <c r="R174" s="832">
        <v>3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30</v>
      </c>
      <c r="B175" s="832" t="s">
        <v>2898</v>
      </c>
      <c r="C175" s="832" t="s">
        <v>2906</v>
      </c>
      <c r="D175" s="833" t="s">
        <v>4253</v>
      </c>
      <c r="E175" s="834" t="s">
        <v>2912</v>
      </c>
      <c r="F175" s="832" t="s">
        <v>2899</v>
      </c>
      <c r="G175" s="832" t="s">
        <v>2954</v>
      </c>
      <c r="H175" s="832" t="s">
        <v>599</v>
      </c>
      <c r="I175" s="832" t="s">
        <v>2955</v>
      </c>
      <c r="J175" s="832" t="s">
        <v>766</v>
      </c>
      <c r="K175" s="832" t="s">
        <v>703</v>
      </c>
      <c r="L175" s="835">
        <v>65.989999999999995</v>
      </c>
      <c r="M175" s="835">
        <v>329.94999999999993</v>
      </c>
      <c r="N175" s="832">
        <v>5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30</v>
      </c>
      <c r="B176" s="832" t="s">
        <v>2898</v>
      </c>
      <c r="C176" s="832" t="s">
        <v>2906</v>
      </c>
      <c r="D176" s="833" t="s">
        <v>4253</v>
      </c>
      <c r="E176" s="834" t="s">
        <v>2912</v>
      </c>
      <c r="F176" s="832" t="s">
        <v>2899</v>
      </c>
      <c r="G176" s="832" t="s">
        <v>2954</v>
      </c>
      <c r="H176" s="832" t="s">
        <v>569</v>
      </c>
      <c r="I176" s="832" t="s">
        <v>3237</v>
      </c>
      <c r="J176" s="832" t="s">
        <v>764</v>
      </c>
      <c r="K176" s="832" t="s">
        <v>703</v>
      </c>
      <c r="L176" s="835">
        <v>65.989999999999995</v>
      </c>
      <c r="M176" s="835">
        <v>131.97999999999999</v>
      </c>
      <c r="N176" s="832">
        <v>2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30</v>
      </c>
      <c r="B177" s="832" t="s">
        <v>2898</v>
      </c>
      <c r="C177" s="832" t="s">
        <v>2906</v>
      </c>
      <c r="D177" s="833" t="s">
        <v>4253</v>
      </c>
      <c r="E177" s="834" t="s">
        <v>2912</v>
      </c>
      <c r="F177" s="832" t="s">
        <v>2899</v>
      </c>
      <c r="G177" s="832" t="s">
        <v>2957</v>
      </c>
      <c r="H177" s="832" t="s">
        <v>569</v>
      </c>
      <c r="I177" s="832" t="s">
        <v>2961</v>
      </c>
      <c r="J177" s="832" t="s">
        <v>2959</v>
      </c>
      <c r="K177" s="832" t="s">
        <v>2962</v>
      </c>
      <c r="L177" s="835">
        <v>23.72</v>
      </c>
      <c r="M177" s="835">
        <v>213.48</v>
      </c>
      <c r="N177" s="832">
        <v>9</v>
      </c>
      <c r="O177" s="836">
        <v>2.5</v>
      </c>
      <c r="P177" s="835">
        <v>71.16</v>
      </c>
      <c r="Q177" s="837">
        <v>0.33333333333333331</v>
      </c>
      <c r="R177" s="832">
        <v>3</v>
      </c>
      <c r="S177" s="837">
        <v>0.33333333333333331</v>
      </c>
      <c r="T177" s="836">
        <v>0.5</v>
      </c>
      <c r="U177" s="838">
        <v>0.2</v>
      </c>
    </row>
    <row r="178" spans="1:21" ht="14.45" customHeight="1" x14ac:dyDescent="0.2">
      <c r="A178" s="831">
        <v>30</v>
      </c>
      <c r="B178" s="832" t="s">
        <v>2898</v>
      </c>
      <c r="C178" s="832" t="s">
        <v>2906</v>
      </c>
      <c r="D178" s="833" t="s">
        <v>4253</v>
      </c>
      <c r="E178" s="834" t="s">
        <v>2912</v>
      </c>
      <c r="F178" s="832" t="s">
        <v>2899</v>
      </c>
      <c r="G178" s="832" t="s">
        <v>3238</v>
      </c>
      <c r="H178" s="832" t="s">
        <v>569</v>
      </c>
      <c r="I178" s="832" t="s">
        <v>3239</v>
      </c>
      <c r="J178" s="832" t="s">
        <v>3240</v>
      </c>
      <c r="K178" s="832" t="s">
        <v>3241</v>
      </c>
      <c r="L178" s="835">
        <v>140.94999999999999</v>
      </c>
      <c r="M178" s="835">
        <v>140.94999999999999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30</v>
      </c>
      <c r="B179" s="832" t="s">
        <v>2898</v>
      </c>
      <c r="C179" s="832" t="s">
        <v>2906</v>
      </c>
      <c r="D179" s="833" t="s">
        <v>4253</v>
      </c>
      <c r="E179" s="834" t="s">
        <v>2912</v>
      </c>
      <c r="F179" s="832" t="s">
        <v>2899</v>
      </c>
      <c r="G179" s="832" t="s">
        <v>2963</v>
      </c>
      <c r="H179" s="832" t="s">
        <v>569</v>
      </c>
      <c r="I179" s="832" t="s">
        <v>3242</v>
      </c>
      <c r="J179" s="832" t="s">
        <v>3243</v>
      </c>
      <c r="K179" s="832" t="s">
        <v>3244</v>
      </c>
      <c r="L179" s="835">
        <v>52.87</v>
      </c>
      <c r="M179" s="835">
        <v>317.21999999999997</v>
      </c>
      <c r="N179" s="832">
        <v>6</v>
      </c>
      <c r="O179" s="836">
        <v>3.5</v>
      </c>
      <c r="P179" s="835">
        <v>158.60999999999999</v>
      </c>
      <c r="Q179" s="837">
        <v>0.5</v>
      </c>
      <c r="R179" s="832">
        <v>3</v>
      </c>
      <c r="S179" s="837">
        <v>0.5</v>
      </c>
      <c r="T179" s="836">
        <v>2</v>
      </c>
      <c r="U179" s="838">
        <v>0.5714285714285714</v>
      </c>
    </row>
    <row r="180" spans="1:21" ht="14.45" customHeight="1" x14ac:dyDescent="0.2">
      <c r="A180" s="831">
        <v>30</v>
      </c>
      <c r="B180" s="832" t="s">
        <v>2898</v>
      </c>
      <c r="C180" s="832" t="s">
        <v>2906</v>
      </c>
      <c r="D180" s="833" t="s">
        <v>4253</v>
      </c>
      <c r="E180" s="834" t="s">
        <v>2912</v>
      </c>
      <c r="F180" s="832" t="s">
        <v>2899</v>
      </c>
      <c r="G180" s="832" t="s">
        <v>2963</v>
      </c>
      <c r="H180" s="832" t="s">
        <v>569</v>
      </c>
      <c r="I180" s="832" t="s">
        <v>3245</v>
      </c>
      <c r="J180" s="832" t="s">
        <v>3246</v>
      </c>
      <c r="K180" s="832" t="s">
        <v>3247</v>
      </c>
      <c r="L180" s="835">
        <v>70.48</v>
      </c>
      <c r="M180" s="835">
        <v>281.92</v>
      </c>
      <c r="N180" s="832">
        <v>4</v>
      </c>
      <c r="O180" s="836">
        <v>2</v>
      </c>
      <c r="P180" s="835">
        <v>281.92</v>
      </c>
      <c r="Q180" s="837">
        <v>1</v>
      </c>
      <c r="R180" s="832">
        <v>4</v>
      </c>
      <c r="S180" s="837">
        <v>1</v>
      </c>
      <c r="T180" s="836">
        <v>2</v>
      </c>
      <c r="U180" s="838">
        <v>1</v>
      </c>
    </row>
    <row r="181" spans="1:21" ht="14.45" customHeight="1" x14ac:dyDescent="0.2">
      <c r="A181" s="831">
        <v>30</v>
      </c>
      <c r="B181" s="832" t="s">
        <v>2898</v>
      </c>
      <c r="C181" s="832" t="s">
        <v>2906</v>
      </c>
      <c r="D181" s="833" t="s">
        <v>4253</v>
      </c>
      <c r="E181" s="834" t="s">
        <v>2912</v>
      </c>
      <c r="F181" s="832" t="s">
        <v>2899</v>
      </c>
      <c r="G181" s="832" t="s">
        <v>2963</v>
      </c>
      <c r="H181" s="832" t="s">
        <v>569</v>
      </c>
      <c r="I181" s="832" t="s">
        <v>3248</v>
      </c>
      <c r="J181" s="832" t="s">
        <v>3249</v>
      </c>
      <c r="K181" s="832" t="s">
        <v>3250</v>
      </c>
      <c r="L181" s="835">
        <v>35.25</v>
      </c>
      <c r="M181" s="835">
        <v>35.25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30</v>
      </c>
      <c r="B182" s="832" t="s">
        <v>2898</v>
      </c>
      <c r="C182" s="832" t="s">
        <v>2906</v>
      </c>
      <c r="D182" s="833" t="s">
        <v>4253</v>
      </c>
      <c r="E182" s="834" t="s">
        <v>2912</v>
      </c>
      <c r="F182" s="832" t="s">
        <v>2899</v>
      </c>
      <c r="G182" s="832" t="s">
        <v>2963</v>
      </c>
      <c r="H182" s="832" t="s">
        <v>569</v>
      </c>
      <c r="I182" s="832" t="s">
        <v>3251</v>
      </c>
      <c r="J182" s="832" t="s">
        <v>3252</v>
      </c>
      <c r="K182" s="832" t="s">
        <v>3253</v>
      </c>
      <c r="L182" s="835">
        <v>39.020000000000003</v>
      </c>
      <c r="M182" s="835">
        <v>78.040000000000006</v>
      </c>
      <c r="N182" s="832">
        <v>2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30</v>
      </c>
      <c r="B183" s="832" t="s">
        <v>2898</v>
      </c>
      <c r="C183" s="832" t="s">
        <v>2906</v>
      </c>
      <c r="D183" s="833" t="s">
        <v>4253</v>
      </c>
      <c r="E183" s="834" t="s">
        <v>2912</v>
      </c>
      <c r="F183" s="832" t="s">
        <v>2899</v>
      </c>
      <c r="G183" s="832" t="s">
        <v>2969</v>
      </c>
      <c r="H183" s="832" t="s">
        <v>569</v>
      </c>
      <c r="I183" s="832" t="s">
        <v>2970</v>
      </c>
      <c r="J183" s="832" t="s">
        <v>802</v>
      </c>
      <c r="K183" s="832" t="s">
        <v>2971</v>
      </c>
      <c r="L183" s="835">
        <v>91.11</v>
      </c>
      <c r="M183" s="835">
        <v>1002.21</v>
      </c>
      <c r="N183" s="832">
        <v>11</v>
      </c>
      <c r="O183" s="836">
        <v>4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30</v>
      </c>
      <c r="B184" s="832" t="s">
        <v>2898</v>
      </c>
      <c r="C184" s="832" t="s">
        <v>2906</v>
      </c>
      <c r="D184" s="833" t="s">
        <v>4253</v>
      </c>
      <c r="E184" s="834" t="s">
        <v>2912</v>
      </c>
      <c r="F184" s="832" t="s">
        <v>2899</v>
      </c>
      <c r="G184" s="832" t="s">
        <v>2969</v>
      </c>
      <c r="H184" s="832" t="s">
        <v>569</v>
      </c>
      <c r="I184" s="832" t="s">
        <v>3254</v>
      </c>
      <c r="J184" s="832" t="s">
        <v>802</v>
      </c>
      <c r="K184" s="832" t="s">
        <v>3255</v>
      </c>
      <c r="L184" s="835">
        <v>182.22</v>
      </c>
      <c r="M184" s="835">
        <v>182.22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30</v>
      </c>
      <c r="B185" s="832" t="s">
        <v>2898</v>
      </c>
      <c r="C185" s="832" t="s">
        <v>2906</v>
      </c>
      <c r="D185" s="833" t="s">
        <v>4253</v>
      </c>
      <c r="E185" s="834" t="s">
        <v>2912</v>
      </c>
      <c r="F185" s="832" t="s">
        <v>2899</v>
      </c>
      <c r="G185" s="832" t="s">
        <v>2974</v>
      </c>
      <c r="H185" s="832" t="s">
        <v>569</v>
      </c>
      <c r="I185" s="832" t="s">
        <v>2875</v>
      </c>
      <c r="J185" s="832" t="s">
        <v>1848</v>
      </c>
      <c r="K185" s="832" t="s">
        <v>2670</v>
      </c>
      <c r="L185" s="835">
        <v>528.44000000000005</v>
      </c>
      <c r="M185" s="835">
        <v>1585.3200000000002</v>
      </c>
      <c r="N185" s="832">
        <v>3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30</v>
      </c>
      <c r="B186" s="832" t="s">
        <v>2898</v>
      </c>
      <c r="C186" s="832" t="s">
        <v>2906</v>
      </c>
      <c r="D186" s="833" t="s">
        <v>4253</v>
      </c>
      <c r="E186" s="834" t="s">
        <v>2912</v>
      </c>
      <c r="F186" s="832" t="s">
        <v>2899</v>
      </c>
      <c r="G186" s="832" t="s">
        <v>2974</v>
      </c>
      <c r="H186" s="832" t="s">
        <v>599</v>
      </c>
      <c r="I186" s="832" t="s">
        <v>2689</v>
      </c>
      <c r="J186" s="832" t="s">
        <v>1848</v>
      </c>
      <c r="K186" s="832" t="s">
        <v>2690</v>
      </c>
      <c r="L186" s="835">
        <v>528.44000000000005</v>
      </c>
      <c r="M186" s="835">
        <v>1585.3200000000002</v>
      </c>
      <c r="N186" s="832">
        <v>3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30</v>
      </c>
      <c r="B187" s="832" t="s">
        <v>2898</v>
      </c>
      <c r="C187" s="832" t="s">
        <v>2906</v>
      </c>
      <c r="D187" s="833" t="s">
        <v>4253</v>
      </c>
      <c r="E187" s="834" t="s">
        <v>2912</v>
      </c>
      <c r="F187" s="832" t="s">
        <v>2899</v>
      </c>
      <c r="G187" s="832" t="s">
        <v>3256</v>
      </c>
      <c r="H187" s="832" t="s">
        <v>599</v>
      </c>
      <c r="I187" s="832" t="s">
        <v>2317</v>
      </c>
      <c r="J187" s="832" t="s">
        <v>2318</v>
      </c>
      <c r="K187" s="832" t="s">
        <v>2319</v>
      </c>
      <c r="L187" s="835">
        <v>300.31</v>
      </c>
      <c r="M187" s="835">
        <v>300.31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30</v>
      </c>
      <c r="B188" s="832" t="s">
        <v>2898</v>
      </c>
      <c r="C188" s="832" t="s">
        <v>2906</v>
      </c>
      <c r="D188" s="833" t="s">
        <v>4253</v>
      </c>
      <c r="E188" s="834" t="s">
        <v>2912</v>
      </c>
      <c r="F188" s="832" t="s">
        <v>2899</v>
      </c>
      <c r="G188" s="832" t="s">
        <v>3257</v>
      </c>
      <c r="H188" s="832" t="s">
        <v>569</v>
      </c>
      <c r="I188" s="832" t="s">
        <v>3258</v>
      </c>
      <c r="J188" s="832" t="s">
        <v>3259</v>
      </c>
      <c r="K188" s="832" t="s">
        <v>3260</v>
      </c>
      <c r="L188" s="835">
        <v>93.49</v>
      </c>
      <c r="M188" s="835">
        <v>841.40999999999985</v>
      </c>
      <c r="N188" s="832">
        <v>9</v>
      </c>
      <c r="O188" s="836">
        <v>3</v>
      </c>
      <c r="P188" s="835">
        <v>280.46999999999997</v>
      </c>
      <c r="Q188" s="837">
        <v>0.33333333333333337</v>
      </c>
      <c r="R188" s="832">
        <v>3</v>
      </c>
      <c r="S188" s="837">
        <v>0.33333333333333331</v>
      </c>
      <c r="T188" s="836">
        <v>1</v>
      </c>
      <c r="U188" s="838">
        <v>0.33333333333333331</v>
      </c>
    </row>
    <row r="189" spans="1:21" ht="14.45" customHeight="1" x14ac:dyDescent="0.2">
      <c r="A189" s="831">
        <v>30</v>
      </c>
      <c r="B189" s="832" t="s">
        <v>2898</v>
      </c>
      <c r="C189" s="832" t="s">
        <v>2906</v>
      </c>
      <c r="D189" s="833" t="s">
        <v>4253</v>
      </c>
      <c r="E189" s="834" t="s">
        <v>2912</v>
      </c>
      <c r="F189" s="832" t="s">
        <v>2899</v>
      </c>
      <c r="G189" s="832" t="s">
        <v>3257</v>
      </c>
      <c r="H189" s="832" t="s">
        <v>569</v>
      </c>
      <c r="I189" s="832" t="s">
        <v>3261</v>
      </c>
      <c r="J189" s="832" t="s">
        <v>1711</v>
      </c>
      <c r="K189" s="832" t="s">
        <v>3262</v>
      </c>
      <c r="L189" s="835">
        <v>46.75</v>
      </c>
      <c r="M189" s="835">
        <v>374</v>
      </c>
      <c r="N189" s="832">
        <v>8</v>
      </c>
      <c r="O189" s="836">
        <v>3</v>
      </c>
      <c r="P189" s="835">
        <v>46.75</v>
      </c>
      <c r="Q189" s="837">
        <v>0.125</v>
      </c>
      <c r="R189" s="832">
        <v>1</v>
      </c>
      <c r="S189" s="837">
        <v>0.125</v>
      </c>
      <c r="T189" s="836">
        <v>1</v>
      </c>
      <c r="U189" s="838">
        <v>0.33333333333333331</v>
      </c>
    </row>
    <row r="190" spans="1:21" ht="14.45" customHeight="1" x14ac:dyDescent="0.2">
      <c r="A190" s="831">
        <v>30</v>
      </c>
      <c r="B190" s="832" t="s">
        <v>2898</v>
      </c>
      <c r="C190" s="832" t="s">
        <v>2906</v>
      </c>
      <c r="D190" s="833" t="s">
        <v>4253</v>
      </c>
      <c r="E190" s="834" t="s">
        <v>2912</v>
      </c>
      <c r="F190" s="832" t="s">
        <v>2899</v>
      </c>
      <c r="G190" s="832" t="s">
        <v>3263</v>
      </c>
      <c r="H190" s="832" t="s">
        <v>569</v>
      </c>
      <c r="I190" s="832" t="s">
        <v>3264</v>
      </c>
      <c r="J190" s="832" t="s">
        <v>891</v>
      </c>
      <c r="K190" s="832" t="s">
        <v>3265</v>
      </c>
      <c r="L190" s="835">
        <v>159.16999999999999</v>
      </c>
      <c r="M190" s="835">
        <v>318.33999999999997</v>
      </c>
      <c r="N190" s="832">
        <v>2</v>
      </c>
      <c r="O190" s="836">
        <v>1.5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30</v>
      </c>
      <c r="B191" s="832" t="s">
        <v>2898</v>
      </c>
      <c r="C191" s="832" t="s">
        <v>2906</v>
      </c>
      <c r="D191" s="833" t="s">
        <v>4253</v>
      </c>
      <c r="E191" s="834" t="s">
        <v>2912</v>
      </c>
      <c r="F191" s="832" t="s">
        <v>2899</v>
      </c>
      <c r="G191" s="832" t="s">
        <v>2979</v>
      </c>
      <c r="H191" s="832" t="s">
        <v>569</v>
      </c>
      <c r="I191" s="832" t="s">
        <v>3266</v>
      </c>
      <c r="J191" s="832" t="s">
        <v>2669</v>
      </c>
      <c r="K191" s="832" t="s">
        <v>2721</v>
      </c>
      <c r="L191" s="835">
        <v>395.98</v>
      </c>
      <c r="M191" s="835">
        <v>395.98</v>
      </c>
      <c r="N191" s="832">
        <v>1</v>
      </c>
      <c r="O191" s="836">
        <v>1</v>
      </c>
      <c r="P191" s="835">
        <v>395.98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30</v>
      </c>
      <c r="B192" s="832" t="s">
        <v>2898</v>
      </c>
      <c r="C192" s="832" t="s">
        <v>2906</v>
      </c>
      <c r="D192" s="833" t="s">
        <v>4253</v>
      </c>
      <c r="E192" s="834" t="s">
        <v>2912</v>
      </c>
      <c r="F192" s="832" t="s">
        <v>2899</v>
      </c>
      <c r="G192" s="832" t="s">
        <v>2979</v>
      </c>
      <c r="H192" s="832" t="s">
        <v>599</v>
      </c>
      <c r="I192" s="832" t="s">
        <v>3267</v>
      </c>
      <c r="J192" s="832" t="s">
        <v>2669</v>
      </c>
      <c r="K192" s="832" t="s">
        <v>2354</v>
      </c>
      <c r="L192" s="835">
        <v>246.39</v>
      </c>
      <c r="M192" s="835">
        <v>739.17</v>
      </c>
      <c r="N192" s="832">
        <v>3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30</v>
      </c>
      <c r="B193" s="832" t="s">
        <v>2898</v>
      </c>
      <c r="C193" s="832" t="s">
        <v>2906</v>
      </c>
      <c r="D193" s="833" t="s">
        <v>4253</v>
      </c>
      <c r="E193" s="834" t="s">
        <v>2912</v>
      </c>
      <c r="F193" s="832" t="s">
        <v>2899</v>
      </c>
      <c r="G193" s="832" t="s">
        <v>2985</v>
      </c>
      <c r="H193" s="832" t="s">
        <v>599</v>
      </c>
      <c r="I193" s="832" t="s">
        <v>3268</v>
      </c>
      <c r="J193" s="832" t="s">
        <v>1944</v>
      </c>
      <c r="K193" s="832" t="s">
        <v>1945</v>
      </c>
      <c r="L193" s="835">
        <v>556.04</v>
      </c>
      <c r="M193" s="835">
        <v>1668.12</v>
      </c>
      <c r="N193" s="832">
        <v>3</v>
      </c>
      <c r="O193" s="836">
        <v>3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30</v>
      </c>
      <c r="B194" s="832" t="s">
        <v>2898</v>
      </c>
      <c r="C194" s="832" t="s">
        <v>2906</v>
      </c>
      <c r="D194" s="833" t="s">
        <v>4253</v>
      </c>
      <c r="E194" s="834" t="s">
        <v>2912</v>
      </c>
      <c r="F194" s="832" t="s">
        <v>2899</v>
      </c>
      <c r="G194" s="832" t="s">
        <v>2985</v>
      </c>
      <c r="H194" s="832" t="s">
        <v>599</v>
      </c>
      <c r="I194" s="832" t="s">
        <v>3268</v>
      </c>
      <c r="J194" s="832" t="s">
        <v>1944</v>
      </c>
      <c r="K194" s="832" t="s">
        <v>1945</v>
      </c>
      <c r="L194" s="835">
        <v>419.2</v>
      </c>
      <c r="M194" s="835">
        <v>419.2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30</v>
      </c>
      <c r="B195" s="832" t="s">
        <v>2898</v>
      </c>
      <c r="C195" s="832" t="s">
        <v>2906</v>
      </c>
      <c r="D195" s="833" t="s">
        <v>4253</v>
      </c>
      <c r="E195" s="834" t="s">
        <v>2912</v>
      </c>
      <c r="F195" s="832" t="s">
        <v>2899</v>
      </c>
      <c r="G195" s="832" t="s">
        <v>3269</v>
      </c>
      <c r="H195" s="832" t="s">
        <v>599</v>
      </c>
      <c r="I195" s="832" t="s">
        <v>2579</v>
      </c>
      <c r="J195" s="832" t="s">
        <v>2575</v>
      </c>
      <c r="K195" s="832" t="s">
        <v>2580</v>
      </c>
      <c r="L195" s="835">
        <v>969.48</v>
      </c>
      <c r="M195" s="835">
        <v>1938.96</v>
      </c>
      <c r="N195" s="832">
        <v>2</v>
      </c>
      <c r="O195" s="836">
        <v>1</v>
      </c>
      <c r="P195" s="835">
        <v>1938.96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30</v>
      </c>
      <c r="B196" s="832" t="s">
        <v>2898</v>
      </c>
      <c r="C196" s="832" t="s">
        <v>2906</v>
      </c>
      <c r="D196" s="833" t="s">
        <v>4253</v>
      </c>
      <c r="E196" s="834" t="s">
        <v>2912</v>
      </c>
      <c r="F196" s="832" t="s">
        <v>2899</v>
      </c>
      <c r="G196" s="832" t="s">
        <v>2987</v>
      </c>
      <c r="H196" s="832" t="s">
        <v>599</v>
      </c>
      <c r="I196" s="832" t="s">
        <v>2322</v>
      </c>
      <c r="J196" s="832" t="s">
        <v>963</v>
      </c>
      <c r="K196" s="832" t="s">
        <v>2323</v>
      </c>
      <c r="L196" s="835">
        <v>42.51</v>
      </c>
      <c r="M196" s="835">
        <v>170.04</v>
      </c>
      <c r="N196" s="832">
        <v>4</v>
      </c>
      <c r="O196" s="836">
        <v>2</v>
      </c>
      <c r="P196" s="835">
        <v>85.02</v>
      </c>
      <c r="Q196" s="837">
        <v>0.5</v>
      </c>
      <c r="R196" s="832">
        <v>2</v>
      </c>
      <c r="S196" s="837">
        <v>0.5</v>
      </c>
      <c r="T196" s="836">
        <v>0.5</v>
      </c>
      <c r="U196" s="838">
        <v>0.25</v>
      </c>
    </row>
    <row r="197" spans="1:21" ht="14.45" customHeight="1" x14ac:dyDescent="0.2">
      <c r="A197" s="831">
        <v>30</v>
      </c>
      <c r="B197" s="832" t="s">
        <v>2898</v>
      </c>
      <c r="C197" s="832" t="s">
        <v>2906</v>
      </c>
      <c r="D197" s="833" t="s">
        <v>4253</v>
      </c>
      <c r="E197" s="834" t="s">
        <v>2912</v>
      </c>
      <c r="F197" s="832" t="s">
        <v>2899</v>
      </c>
      <c r="G197" s="832" t="s">
        <v>3270</v>
      </c>
      <c r="H197" s="832" t="s">
        <v>599</v>
      </c>
      <c r="I197" s="832" t="s">
        <v>2614</v>
      </c>
      <c r="J197" s="832" t="s">
        <v>2610</v>
      </c>
      <c r="K197" s="832" t="s">
        <v>1883</v>
      </c>
      <c r="L197" s="835">
        <v>339.47</v>
      </c>
      <c r="M197" s="835">
        <v>339.47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30</v>
      </c>
      <c r="B198" s="832" t="s">
        <v>2898</v>
      </c>
      <c r="C198" s="832" t="s">
        <v>2906</v>
      </c>
      <c r="D198" s="833" t="s">
        <v>4253</v>
      </c>
      <c r="E198" s="834" t="s">
        <v>2912</v>
      </c>
      <c r="F198" s="832" t="s">
        <v>2899</v>
      </c>
      <c r="G198" s="832" t="s">
        <v>2990</v>
      </c>
      <c r="H198" s="832" t="s">
        <v>569</v>
      </c>
      <c r="I198" s="832" t="s">
        <v>3271</v>
      </c>
      <c r="J198" s="832" t="s">
        <v>808</v>
      </c>
      <c r="K198" s="832" t="s">
        <v>3241</v>
      </c>
      <c r="L198" s="835">
        <v>62.45</v>
      </c>
      <c r="M198" s="835">
        <v>187.35000000000002</v>
      </c>
      <c r="N198" s="832">
        <v>3</v>
      </c>
      <c r="O198" s="836">
        <v>1.5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30</v>
      </c>
      <c r="B199" s="832" t="s">
        <v>2898</v>
      </c>
      <c r="C199" s="832" t="s">
        <v>2906</v>
      </c>
      <c r="D199" s="833" t="s">
        <v>4253</v>
      </c>
      <c r="E199" s="834" t="s">
        <v>2912</v>
      </c>
      <c r="F199" s="832" t="s">
        <v>2899</v>
      </c>
      <c r="G199" s="832" t="s">
        <v>3272</v>
      </c>
      <c r="H199" s="832" t="s">
        <v>569</v>
      </c>
      <c r="I199" s="832" t="s">
        <v>3273</v>
      </c>
      <c r="J199" s="832" t="s">
        <v>3274</v>
      </c>
      <c r="K199" s="832" t="s">
        <v>1020</v>
      </c>
      <c r="L199" s="835">
        <v>32.81</v>
      </c>
      <c r="M199" s="835">
        <v>295.29000000000002</v>
      </c>
      <c r="N199" s="832">
        <v>9</v>
      </c>
      <c r="O199" s="836">
        <v>2</v>
      </c>
      <c r="P199" s="835">
        <v>295.29000000000002</v>
      </c>
      <c r="Q199" s="837">
        <v>1</v>
      </c>
      <c r="R199" s="832">
        <v>9</v>
      </c>
      <c r="S199" s="837">
        <v>1</v>
      </c>
      <c r="T199" s="836">
        <v>2</v>
      </c>
      <c r="U199" s="838">
        <v>1</v>
      </c>
    </row>
    <row r="200" spans="1:21" ht="14.45" customHeight="1" x14ac:dyDescent="0.2">
      <c r="A200" s="831">
        <v>30</v>
      </c>
      <c r="B200" s="832" t="s">
        <v>2898</v>
      </c>
      <c r="C200" s="832" t="s">
        <v>2906</v>
      </c>
      <c r="D200" s="833" t="s">
        <v>4253</v>
      </c>
      <c r="E200" s="834" t="s">
        <v>2912</v>
      </c>
      <c r="F200" s="832" t="s">
        <v>2899</v>
      </c>
      <c r="G200" s="832" t="s">
        <v>2992</v>
      </c>
      <c r="H200" s="832" t="s">
        <v>569</v>
      </c>
      <c r="I200" s="832" t="s">
        <v>3275</v>
      </c>
      <c r="J200" s="832" t="s">
        <v>1163</v>
      </c>
      <c r="K200" s="832" t="s">
        <v>3276</v>
      </c>
      <c r="L200" s="835">
        <v>84.39</v>
      </c>
      <c r="M200" s="835">
        <v>84.39</v>
      </c>
      <c r="N200" s="832">
        <v>1</v>
      </c>
      <c r="O200" s="836">
        <v>0.5</v>
      </c>
      <c r="P200" s="835">
        <v>84.39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30</v>
      </c>
      <c r="B201" s="832" t="s">
        <v>2898</v>
      </c>
      <c r="C201" s="832" t="s">
        <v>2906</v>
      </c>
      <c r="D201" s="833" t="s">
        <v>4253</v>
      </c>
      <c r="E201" s="834" t="s">
        <v>2912</v>
      </c>
      <c r="F201" s="832" t="s">
        <v>2899</v>
      </c>
      <c r="G201" s="832" t="s">
        <v>2992</v>
      </c>
      <c r="H201" s="832" t="s">
        <v>569</v>
      </c>
      <c r="I201" s="832" t="s">
        <v>3277</v>
      </c>
      <c r="J201" s="832" t="s">
        <v>3278</v>
      </c>
      <c r="K201" s="832" t="s">
        <v>3279</v>
      </c>
      <c r="L201" s="835">
        <v>50.64</v>
      </c>
      <c r="M201" s="835">
        <v>253.20000000000002</v>
      </c>
      <c r="N201" s="832">
        <v>5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30</v>
      </c>
      <c r="B202" s="832" t="s">
        <v>2898</v>
      </c>
      <c r="C202" s="832" t="s">
        <v>2906</v>
      </c>
      <c r="D202" s="833" t="s">
        <v>4253</v>
      </c>
      <c r="E202" s="834" t="s">
        <v>2912</v>
      </c>
      <c r="F202" s="832" t="s">
        <v>2899</v>
      </c>
      <c r="G202" s="832" t="s">
        <v>3280</v>
      </c>
      <c r="H202" s="832" t="s">
        <v>569</v>
      </c>
      <c r="I202" s="832" t="s">
        <v>3281</v>
      </c>
      <c r="J202" s="832" t="s">
        <v>1074</v>
      </c>
      <c r="K202" s="832" t="s">
        <v>3282</v>
      </c>
      <c r="L202" s="835">
        <v>45.03</v>
      </c>
      <c r="M202" s="835">
        <v>360.24</v>
      </c>
      <c r="N202" s="832">
        <v>8</v>
      </c>
      <c r="O202" s="836">
        <v>2</v>
      </c>
      <c r="P202" s="835">
        <v>135.09</v>
      </c>
      <c r="Q202" s="837">
        <v>0.375</v>
      </c>
      <c r="R202" s="832">
        <v>3</v>
      </c>
      <c r="S202" s="837">
        <v>0.375</v>
      </c>
      <c r="T202" s="836">
        <v>0.5</v>
      </c>
      <c r="U202" s="838">
        <v>0.25</v>
      </c>
    </row>
    <row r="203" spans="1:21" ht="14.45" customHeight="1" x14ac:dyDescent="0.2">
      <c r="A203" s="831">
        <v>30</v>
      </c>
      <c r="B203" s="832" t="s">
        <v>2898</v>
      </c>
      <c r="C203" s="832" t="s">
        <v>2906</v>
      </c>
      <c r="D203" s="833" t="s">
        <v>4253</v>
      </c>
      <c r="E203" s="834" t="s">
        <v>2912</v>
      </c>
      <c r="F203" s="832" t="s">
        <v>2899</v>
      </c>
      <c r="G203" s="832" t="s">
        <v>3283</v>
      </c>
      <c r="H203" s="832" t="s">
        <v>569</v>
      </c>
      <c r="I203" s="832" t="s">
        <v>3284</v>
      </c>
      <c r="J203" s="832" t="s">
        <v>3285</v>
      </c>
      <c r="K203" s="832" t="s">
        <v>3286</v>
      </c>
      <c r="L203" s="835">
        <v>37.69</v>
      </c>
      <c r="M203" s="835">
        <v>113.07</v>
      </c>
      <c r="N203" s="832">
        <v>3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30</v>
      </c>
      <c r="B204" s="832" t="s">
        <v>2898</v>
      </c>
      <c r="C204" s="832" t="s">
        <v>2906</v>
      </c>
      <c r="D204" s="833" t="s">
        <v>4253</v>
      </c>
      <c r="E204" s="834" t="s">
        <v>2912</v>
      </c>
      <c r="F204" s="832" t="s">
        <v>2899</v>
      </c>
      <c r="G204" s="832" t="s">
        <v>3002</v>
      </c>
      <c r="H204" s="832" t="s">
        <v>569</v>
      </c>
      <c r="I204" s="832" t="s">
        <v>3003</v>
      </c>
      <c r="J204" s="832" t="s">
        <v>1563</v>
      </c>
      <c r="K204" s="832" t="s">
        <v>3004</v>
      </c>
      <c r="L204" s="835">
        <v>94.7</v>
      </c>
      <c r="M204" s="835">
        <v>1136.4000000000001</v>
      </c>
      <c r="N204" s="832">
        <v>12</v>
      </c>
      <c r="O204" s="836">
        <v>9.5</v>
      </c>
      <c r="P204" s="835">
        <v>568.20000000000005</v>
      </c>
      <c r="Q204" s="837">
        <v>0.5</v>
      </c>
      <c r="R204" s="832">
        <v>6</v>
      </c>
      <c r="S204" s="837">
        <v>0.5</v>
      </c>
      <c r="T204" s="836">
        <v>4.5</v>
      </c>
      <c r="U204" s="838">
        <v>0.47368421052631576</v>
      </c>
    </row>
    <row r="205" spans="1:21" ht="14.45" customHeight="1" x14ac:dyDescent="0.2">
      <c r="A205" s="831">
        <v>30</v>
      </c>
      <c r="B205" s="832" t="s">
        <v>2898</v>
      </c>
      <c r="C205" s="832" t="s">
        <v>2906</v>
      </c>
      <c r="D205" s="833" t="s">
        <v>4253</v>
      </c>
      <c r="E205" s="834" t="s">
        <v>2912</v>
      </c>
      <c r="F205" s="832" t="s">
        <v>2899</v>
      </c>
      <c r="G205" s="832" t="s">
        <v>3002</v>
      </c>
      <c r="H205" s="832" t="s">
        <v>569</v>
      </c>
      <c r="I205" s="832" t="s">
        <v>3005</v>
      </c>
      <c r="J205" s="832" t="s">
        <v>1563</v>
      </c>
      <c r="K205" s="832" t="s">
        <v>3004</v>
      </c>
      <c r="L205" s="835">
        <v>94.7</v>
      </c>
      <c r="M205" s="835">
        <v>189.4</v>
      </c>
      <c r="N205" s="832">
        <v>2</v>
      </c>
      <c r="O205" s="836">
        <v>2</v>
      </c>
      <c r="P205" s="835">
        <v>94.7</v>
      </c>
      <c r="Q205" s="837">
        <v>0.5</v>
      </c>
      <c r="R205" s="832">
        <v>1</v>
      </c>
      <c r="S205" s="837">
        <v>0.5</v>
      </c>
      <c r="T205" s="836">
        <v>1</v>
      </c>
      <c r="U205" s="838">
        <v>0.5</v>
      </c>
    </row>
    <row r="206" spans="1:21" ht="14.45" customHeight="1" x14ac:dyDescent="0.2">
      <c r="A206" s="831">
        <v>30</v>
      </c>
      <c r="B206" s="832" t="s">
        <v>2898</v>
      </c>
      <c r="C206" s="832" t="s">
        <v>2906</v>
      </c>
      <c r="D206" s="833" t="s">
        <v>4253</v>
      </c>
      <c r="E206" s="834" t="s">
        <v>2912</v>
      </c>
      <c r="F206" s="832" t="s">
        <v>2899</v>
      </c>
      <c r="G206" s="832" t="s">
        <v>3287</v>
      </c>
      <c r="H206" s="832" t="s">
        <v>569</v>
      </c>
      <c r="I206" s="832" t="s">
        <v>3288</v>
      </c>
      <c r="J206" s="832" t="s">
        <v>1046</v>
      </c>
      <c r="K206" s="832" t="s">
        <v>3289</v>
      </c>
      <c r="L206" s="835">
        <v>49.2</v>
      </c>
      <c r="M206" s="835">
        <v>344.40000000000003</v>
      </c>
      <c r="N206" s="832">
        <v>7</v>
      </c>
      <c r="O206" s="836">
        <v>2</v>
      </c>
      <c r="P206" s="835">
        <v>344.40000000000003</v>
      </c>
      <c r="Q206" s="837">
        <v>1</v>
      </c>
      <c r="R206" s="832">
        <v>7</v>
      </c>
      <c r="S206" s="837">
        <v>1</v>
      </c>
      <c r="T206" s="836">
        <v>2</v>
      </c>
      <c r="U206" s="838">
        <v>1</v>
      </c>
    </row>
    <row r="207" spans="1:21" ht="14.45" customHeight="1" x14ac:dyDescent="0.2">
      <c r="A207" s="831">
        <v>30</v>
      </c>
      <c r="B207" s="832" t="s">
        <v>2898</v>
      </c>
      <c r="C207" s="832" t="s">
        <v>2906</v>
      </c>
      <c r="D207" s="833" t="s">
        <v>4253</v>
      </c>
      <c r="E207" s="834" t="s">
        <v>2912</v>
      </c>
      <c r="F207" s="832" t="s">
        <v>2899</v>
      </c>
      <c r="G207" s="832" t="s">
        <v>3290</v>
      </c>
      <c r="H207" s="832" t="s">
        <v>569</v>
      </c>
      <c r="I207" s="832" t="s">
        <v>3291</v>
      </c>
      <c r="J207" s="832" t="s">
        <v>3292</v>
      </c>
      <c r="K207" s="832" t="s">
        <v>3293</v>
      </c>
      <c r="L207" s="835">
        <v>91.78</v>
      </c>
      <c r="M207" s="835">
        <v>367.12</v>
      </c>
      <c r="N207" s="832">
        <v>4</v>
      </c>
      <c r="O207" s="836">
        <v>2</v>
      </c>
      <c r="P207" s="835">
        <v>367.12</v>
      </c>
      <c r="Q207" s="837">
        <v>1</v>
      </c>
      <c r="R207" s="832">
        <v>4</v>
      </c>
      <c r="S207" s="837">
        <v>1</v>
      </c>
      <c r="T207" s="836">
        <v>2</v>
      </c>
      <c r="U207" s="838">
        <v>1</v>
      </c>
    </row>
    <row r="208" spans="1:21" ht="14.45" customHeight="1" x14ac:dyDescent="0.2">
      <c r="A208" s="831">
        <v>30</v>
      </c>
      <c r="B208" s="832" t="s">
        <v>2898</v>
      </c>
      <c r="C208" s="832" t="s">
        <v>2906</v>
      </c>
      <c r="D208" s="833" t="s">
        <v>4253</v>
      </c>
      <c r="E208" s="834" t="s">
        <v>2912</v>
      </c>
      <c r="F208" s="832" t="s">
        <v>2899</v>
      </c>
      <c r="G208" s="832" t="s">
        <v>3294</v>
      </c>
      <c r="H208" s="832" t="s">
        <v>569</v>
      </c>
      <c r="I208" s="832" t="s">
        <v>3295</v>
      </c>
      <c r="J208" s="832" t="s">
        <v>662</v>
      </c>
      <c r="K208" s="832" t="s">
        <v>3296</v>
      </c>
      <c r="L208" s="835">
        <v>144.19</v>
      </c>
      <c r="M208" s="835">
        <v>144.19</v>
      </c>
      <c r="N208" s="832">
        <v>1</v>
      </c>
      <c r="O208" s="836">
        <v>1</v>
      </c>
      <c r="P208" s="835">
        <v>144.19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30</v>
      </c>
      <c r="B209" s="832" t="s">
        <v>2898</v>
      </c>
      <c r="C209" s="832" t="s">
        <v>2906</v>
      </c>
      <c r="D209" s="833" t="s">
        <v>4253</v>
      </c>
      <c r="E209" s="834" t="s">
        <v>2912</v>
      </c>
      <c r="F209" s="832" t="s">
        <v>2899</v>
      </c>
      <c r="G209" s="832" t="s">
        <v>3009</v>
      </c>
      <c r="H209" s="832" t="s">
        <v>569</v>
      </c>
      <c r="I209" s="832" t="s">
        <v>3297</v>
      </c>
      <c r="J209" s="832" t="s">
        <v>1234</v>
      </c>
      <c r="K209" s="832" t="s">
        <v>1964</v>
      </c>
      <c r="L209" s="835">
        <v>296.62</v>
      </c>
      <c r="M209" s="835">
        <v>296.62</v>
      </c>
      <c r="N209" s="832">
        <v>1</v>
      </c>
      <c r="O209" s="836">
        <v>0.5</v>
      </c>
      <c r="P209" s="835">
        <v>296.62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5" customHeight="1" x14ac:dyDescent="0.2">
      <c r="A210" s="831">
        <v>30</v>
      </c>
      <c r="B210" s="832" t="s">
        <v>2898</v>
      </c>
      <c r="C210" s="832" t="s">
        <v>2906</v>
      </c>
      <c r="D210" s="833" t="s">
        <v>4253</v>
      </c>
      <c r="E210" s="834" t="s">
        <v>2912</v>
      </c>
      <c r="F210" s="832" t="s">
        <v>2899</v>
      </c>
      <c r="G210" s="832" t="s">
        <v>3298</v>
      </c>
      <c r="H210" s="832" t="s">
        <v>569</v>
      </c>
      <c r="I210" s="832" t="s">
        <v>3299</v>
      </c>
      <c r="J210" s="832" t="s">
        <v>3300</v>
      </c>
      <c r="K210" s="832" t="s">
        <v>3301</v>
      </c>
      <c r="L210" s="835">
        <v>982.84</v>
      </c>
      <c r="M210" s="835">
        <v>1965.68</v>
      </c>
      <c r="N210" s="832">
        <v>2</v>
      </c>
      <c r="O210" s="836">
        <v>1</v>
      </c>
      <c r="P210" s="835">
        <v>1965.68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30</v>
      </c>
      <c r="B211" s="832" t="s">
        <v>2898</v>
      </c>
      <c r="C211" s="832" t="s">
        <v>2906</v>
      </c>
      <c r="D211" s="833" t="s">
        <v>4253</v>
      </c>
      <c r="E211" s="834" t="s">
        <v>2912</v>
      </c>
      <c r="F211" s="832" t="s">
        <v>2899</v>
      </c>
      <c r="G211" s="832" t="s">
        <v>3302</v>
      </c>
      <c r="H211" s="832" t="s">
        <v>569</v>
      </c>
      <c r="I211" s="832" t="s">
        <v>3303</v>
      </c>
      <c r="J211" s="832" t="s">
        <v>1717</v>
      </c>
      <c r="K211" s="832" t="s">
        <v>3304</v>
      </c>
      <c r="L211" s="835">
        <v>48.09</v>
      </c>
      <c r="M211" s="835">
        <v>480.9</v>
      </c>
      <c r="N211" s="832">
        <v>10</v>
      </c>
      <c r="O211" s="836">
        <v>5</v>
      </c>
      <c r="P211" s="835">
        <v>336.63</v>
      </c>
      <c r="Q211" s="837">
        <v>0.70000000000000007</v>
      </c>
      <c r="R211" s="832">
        <v>7</v>
      </c>
      <c r="S211" s="837">
        <v>0.7</v>
      </c>
      <c r="T211" s="836">
        <v>3.5</v>
      </c>
      <c r="U211" s="838">
        <v>0.7</v>
      </c>
    </row>
    <row r="212" spans="1:21" ht="14.45" customHeight="1" x14ac:dyDescent="0.2">
      <c r="A212" s="831">
        <v>30</v>
      </c>
      <c r="B212" s="832" t="s">
        <v>2898</v>
      </c>
      <c r="C212" s="832" t="s">
        <v>2906</v>
      </c>
      <c r="D212" s="833" t="s">
        <v>4253</v>
      </c>
      <c r="E212" s="834" t="s">
        <v>2912</v>
      </c>
      <c r="F212" s="832" t="s">
        <v>2899</v>
      </c>
      <c r="G212" s="832" t="s">
        <v>3302</v>
      </c>
      <c r="H212" s="832" t="s">
        <v>569</v>
      </c>
      <c r="I212" s="832" t="s">
        <v>3303</v>
      </c>
      <c r="J212" s="832" t="s">
        <v>1717</v>
      </c>
      <c r="K212" s="832" t="s">
        <v>3304</v>
      </c>
      <c r="L212" s="835">
        <v>42.14</v>
      </c>
      <c r="M212" s="835">
        <v>674.24</v>
      </c>
      <c r="N212" s="832">
        <v>16</v>
      </c>
      <c r="O212" s="836">
        <v>8</v>
      </c>
      <c r="P212" s="835">
        <v>252.84</v>
      </c>
      <c r="Q212" s="837">
        <v>0.375</v>
      </c>
      <c r="R212" s="832">
        <v>6</v>
      </c>
      <c r="S212" s="837">
        <v>0.375</v>
      </c>
      <c r="T212" s="836">
        <v>3</v>
      </c>
      <c r="U212" s="838">
        <v>0.375</v>
      </c>
    </row>
    <row r="213" spans="1:21" ht="14.45" customHeight="1" x14ac:dyDescent="0.2">
      <c r="A213" s="831">
        <v>30</v>
      </c>
      <c r="B213" s="832" t="s">
        <v>2898</v>
      </c>
      <c r="C213" s="832" t="s">
        <v>2906</v>
      </c>
      <c r="D213" s="833" t="s">
        <v>4253</v>
      </c>
      <c r="E213" s="834" t="s">
        <v>2912</v>
      </c>
      <c r="F213" s="832" t="s">
        <v>2899</v>
      </c>
      <c r="G213" s="832" t="s">
        <v>3305</v>
      </c>
      <c r="H213" s="832" t="s">
        <v>569</v>
      </c>
      <c r="I213" s="832" t="s">
        <v>3306</v>
      </c>
      <c r="J213" s="832" t="s">
        <v>3307</v>
      </c>
      <c r="K213" s="832" t="s">
        <v>3308</v>
      </c>
      <c r="L213" s="835">
        <v>0</v>
      </c>
      <c r="M213" s="835">
        <v>0</v>
      </c>
      <c r="N213" s="832">
        <v>4</v>
      </c>
      <c r="O213" s="836">
        <v>2.5</v>
      </c>
      <c r="P213" s="835">
        <v>0</v>
      </c>
      <c r="Q213" s="837"/>
      <c r="R213" s="832">
        <v>3</v>
      </c>
      <c r="S213" s="837">
        <v>0.75</v>
      </c>
      <c r="T213" s="836">
        <v>2</v>
      </c>
      <c r="U213" s="838">
        <v>0.8</v>
      </c>
    </row>
    <row r="214" spans="1:21" ht="14.45" customHeight="1" x14ac:dyDescent="0.2">
      <c r="A214" s="831">
        <v>30</v>
      </c>
      <c r="B214" s="832" t="s">
        <v>2898</v>
      </c>
      <c r="C214" s="832" t="s">
        <v>2906</v>
      </c>
      <c r="D214" s="833" t="s">
        <v>4253</v>
      </c>
      <c r="E214" s="834" t="s">
        <v>2912</v>
      </c>
      <c r="F214" s="832" t="s">
        <v>2899</v>
      </c>
      <c r="G214" s="832" t="s">
        <v>3309</v>
      </c>
      <c r="H214" s="832" t="s">
        <v>569</v>
      </c>
      <c r="I214" s="832" t="s">
        <v>3310</v>
      </c>
      <c r="J214" s="832" t="s">
        <v>1729</v>
      </c>
      <c r="K214" s="832" t="s">
        <v>2083</v>
      </c>
      <c r="L214" s="835">
        <v>111.72</v>
      </c>
      <c r="M214" s="835">
        <v>111.72</v>
      </c>
      <c r="N214" s="832">
        <v>1</v>
      </c>
      <c r="O214" s="836">
        <v>1</v>
      </c>
      <c r="P214" s="835">
        <v>111.72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30</v>
      </c>
      <c r="B215" s="832" t="s">
        <v>2898</v>
      </c>
      <c r="C215" s="832" t="s">
        <v>2906</v>
      </c>
      <c r="D215" s="833" t="s">
        <v>4253</v>
      </c>
      <c r="E215" s="834" t="s">
        <v>2912</v>
      </c>
      <c r="F215" s="832" t="s">
        <v>2899</v>
      </c>
      <c r="G215" s="832" t="s">
        <v>3309</v>
      </c>
      <c r="H215" s="832" t="s">
        <v>569</v>
      </c>
      <c r="I215" s="832" t="s">
        <v>3311</v>
      </c>
      <c r="J215" s="832" t="s">
        <v>3312</v>
      </c>
      <c r="K215" s="832" t="s">
        <v>2083</v>
      </c>
      <c r="L215" s="835">
        <v>111.72</v>
      </c>
      <c r="M215" s="835">
        <v>111.72</v>
      </c>
      <c r="N215" s="832">
        <v>1</v>
      </c>
      <c r="O215" s="836">
        <v>1</v>
      </c>
      <c r="P215" s="835">
        <v>111.72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30</v>
      </c>
      <c r="B216" s="832" t="s">
        <v>2898</v>
      </c>
      <c r="C216" s="832" t="s">
        <v>2906</v>
      </c>
      <c r="D216" s="833" t="s">
        <v>4253</v>
      </c>
      <c r="E216" s="834" t="s">
        <v>2912</v>
      </c>
      <c r="F216" s="832" t="s">
        <v>2899</v>
      </c>
      <c r="G216" s="832" t="s">
        <v>3309</v>
      </c>
      <c r="H216" s="832" t="s">
        <v>569</v>
      </c>
      <c r="I216" s="832" t="s">
        <v>3313</v>
      </c>
      <c r="J216" s="832" t="s">
        <v>3314</v>
      </c>
      <c r="K216" s="832" t="s">
        <v>2083</v>
      </c>
      <c r="L216" s="835">
        <v>111.72</v>
      </c>
      <c r="M216" s="835">
        <v>223.44</v>
      </c>
      <c r="N216" s="832">
        <v>2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30</v>
      </c>
      <c r="B217" s="832" t="s">
        <v>2898</v>
      </c>
      <c r="C217" s="832" t="s">
        <v>2906</v>
      </c>
      <c r="D217" s="833" t="s">
        <v>4253</v>
      </c>
      <c r="E217" s="834" t="s">
        <v>2912</v>
      </c>
      <c r="F217" s="832" t="s">
        <v>2899</v>
      </c>
      <c r="G217" s="832" t="s">
        <v>3024</v>
      </c>
      <c r="H217" s="832" t="s">
        <v>569</v>
      </c>
      <c r="I217" s="832" t="s">
        <v>3315</v>
      </c>
      <c r="J217" s="832" t="s">
        <v>3026</v>
      </c>
      <c r="K217" s="832" t="s">
        <v>3316</v>
      </c>
      <c r="L217" s="835">
        <v>300.33</v>
      </c>
      <c r="M217" s="835">
        <v>600.66</v>
      </c>
      <c r="N217" s="832">
        <v>2</v>
      </c>
      <c r="O217" s="836">
        <v>1</v>
      </c>
      <c r="P217" s="835">
        <v>600.66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30</v>
      </c>
      <c r="B218" s="832" t="s">
        <v>2898</v>
      </c>
      <c r="C218" s="832" t="s">
        <v>2906</v>
      </c>
      <c r="D218" s="833" t="s">
        <v>4253</v>
      </c>
      <c r="E218" s="834" t="s">
        <v>2912</v>
      </c>
      <c r="F218" s="832" t="s">
        <v>2899</v>
      </c>
      <c r="G218" s="832" t="s">
        <v>3024</v>
      </c>
      <c r="H218" s="832" t="s">
        <v>599</v>
      </c>
      <c r="I218" s="832" t="s">
        <v>2289</v>
      </c>
      <c r="J218" s="832" t="s">
        <v>2287</v>
      </c>
      <c r="K218" s="832" t="s">
        <v>2290</v>
      </c>
      <c r="L218" s="835">
        <v>186.87</v>
      </c>
      <c r="M218" s="835">
        <v>186.87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30</v>
      </c>
      <c r="B219" s="832" t="s">
        <v>2898</v>
      </c>
      <c r="C219" s="832" t="s">
        <v>2906</v>
      </c>
      <c r="D219" s="833" t="s">
        <v>4253</v>
      </c>
      <c r="E219" s="834" t="s">
        <v>2912</v>
      </c>
      <c r="F219" s="832" t="s">
        <v>2899</v>
      </c>
      <c r="G219" s="832" t="s">
        <v>3317</v>
      </c>
      <c r="H219" s="832" t="s">
        <v>569</v>
      </c>
      <c r="I219" s="832" t="s">
        <v>3318</v>
      </c>
      <c r="J219" s="832" t="s">
        <v>3319</v>
      </c>
      <c r="K219" s="832" t="s">
        <v>3320</v>
      </c>
      <c r="L219" s="835">
        <v>0</v>
      </c>
      <c r="M219" s="835">
        <v>0</v>
      </c>
      <c r="N219" s="832">
        <v>1</v>
      </c>
      <c r="O219" s="836">
        <v>0.5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30</v>
      </c>
      <c r="B220" s="832" t="s">
        <v>2898</v>
      </c>
      <c r="C220" s="832" t="s">
        <v>2906</v>
      </c>
      <c r="D220" s="833" t="s">
        <v>4253</v>
      </c>
      <c r="E220" s="834" t="s">
        <v>2912</v>
      </c>
      <c r="F220" s="832" t="s">
        <v>2899</v>
      </c>
      <c r="G220" s="832" t="s">
        <v>3321</v>
      </c>
      <c r="H220" s="832" t="s">
        <v>569</v>
      </c>
      <c r="I220" s="832" t="s">
        <v>3322</v>
      </c>
      <c r="J220" s="832" t="s">
        <v>1820</v>
      </c>
      <c r="K220" s="832" t="s">
        <v>3323</v>
      </c>
      <c r="L220" s="835">
        <v>73.989999999999995</v>
      </c>
      <c r="M220" s="835">
        <v>221.96999999999997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30</v>
      </c>
      <c r="B221" s="832" t="s">
        <v>2898</v>
      </c>
      <c r="C221" s="832" t="s">
        <v>2906</v>
      </c>
      <c r="D221" s="833" t="s">
        <v>4253</v>
      </c>
      <c r="E221" s="834" t="s">
        <v>2912</v>
      </c>
      <c r="F221" s="832" t="s">
        <v>2899</v>
      </c>
      <c r="G221" s="832" t="s">
        <v>3321</v>
      </c>
      <c r="H221" s="832" t="s">
        <v>569</v>
      </c>
      <c r="I221" s="832" t="s">
        <v>3324</v>
      </c>
      <c r="J221" s="832" t="s">
        <v>1820</v>
      </c>
      <c r="K221" s="832" t="s">
        <v>1821</v>
      </c>
      <c r="L221" s="835">
        <v>38.5</v>
      </c>
      <c r="M221" s="835">
        <v>38.5</v>
      </c>
      <c r="N221" s="832">
        <v>1</v>
      </c>
      <c r="O221" s="836">
        <v>1</v>
      </c>
      <c r="P221" s="835">
        <v>38.5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30</v>
      </c>
      <c r="B222" s="832" t="s">
        <v>2898</v>
      </c>
      <c r="C222" s="832" t="s">
        <v>2906</v>
      </c>
      <c r="D222" s="833" t="s">
        <v>4253</v>
      </c>
      <c r="E222" s="834" t="s">
        <v>2912</v>
      </c>
      <c r="F222" s="832" t="s">
        <v>2899</v>
      </c>
      <c r="G222" s="832" t="s">
        <v>3325</v>
      </c>
      <c r="H222" s="832" t="s">
        <v>569</v>
      </c>
      <c r="I222" s="832" t="s">
        <v>3326</v>
      </c>
      <c r="J222" s="832" t="s">
        <v>3327</v>
      </c>
      <c r="K222" s="832" t="s">
        <v>3328</v>
      </c>
      <c r="L222" s="835">
        <v>393.63</v>
      </c>
      <c r="M222" s="835">
        <v>393.63</v>
      </c>
      <c r="N222" s="832">
        <v>1</v>
      </c>
      <c r="O222" s="836">
        <v>1</v>
      </c>
      <c r="P222" s="835">
        <v>393.63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30</v>
      </c>
      <c r="B223" s="832" t="s">
        <v>2898</v>
      </c>
      <c r="C223" s="832" t="s">
        <v>2906</v>
      </c>
      <c r="D223" s="833" t="s">
        <v>4253</v>
      </c>
      <c r="E223" s="834" t="s">
        <v>2912</v>
      </c>
      <c r="F223" s="832" t="s">
        <v>2899</v>
      </c>
      <c r="G223" s="832" t="s">
        <v>3325</v>
      </c>
      <c r="H223" s="832" t="s">
        <v>569</v>
      </c>
      <c r="I223" s="832" t="s">
        <v>3329</v>
      </c>
      <c r="J223" s="832" t="s">
        <v>3330</v>
      </c>
      <c r="K223" s="832" t="s">
        <v>3331</v>
      </c>
      <c r="L223" s="835">
        <v>1702.95</v>
      </c>
      <c r="M223" s="835">
        <v>1702.95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30</v>
      </c>
      <c r="B224" s="832" t="s">
        <v>2898</v>
      </c>
      <c r="C224" s="832" t="s">
        <v>2906</v>
      </c>
      <c r="D224" s="833" t="s">
        <v>4253</v>
      </c>
      <c r="E224" s="834" t="s">
        <v>2912</v>
      </c>
      <c r="F224" s="832" t="s">
        <v>2899</v>
      </c>
      <c r="G224" s="832" t="s">
        <v>3325</v>
      </c>
      <c r="H224" s="832" t="s">
        <v>569</v>
      </c>
      <c r="I224" s="832" t="s">
        <v>3332</v>
      </c>
      <c r="J224" s="832" t="s">
        <v>3333</v>
      </c>
      <c r="K224" s="832" t="s">
        <v>3334</v>
      </c>
      <c r="L224" s="835">
        <v>244.5</v>
      </c>
      <c r="M224" s="835">
        <v>489</v>
      </c>
      <c r="N224" s="832">
        <v>2</v>
      </c>
      <c r="O224" s="836">
        <v>2</v>
      </c>
      <c r="P224" s="835">
        <v>244.5</v>
      </c>
      <c r="Q224" s="837">
        <v>0.5</v>
      </c>
      <c r="R224" s="832">
        <v>1</v>
      </c>
      <c r="S224" s="837">
        <v>0.5</v>
      </c>
      <c r="T224" s="836">
        <v>1</v>
      </c>
      <c r="U224" s="838">
        <v>0.5</v>
      </c>
    </row>
    <row r="225" spans="1:21" ht="14.45" customHeight="1" x14ac:dyDescent="0.2">
      <c r="A225" s="831">
        <v>30</v>
      </c>
      <c r="B225" s="832" t="s">
        <v>2898</v>
      </c>
      <c r="C225" s="832" t="s">
        <v>2906</v>
      </c>
      <c r="D225" s="833" t="s">
        <v>4253</v>
      </c>
      <c r="E225" s="834" t="s">
        <v>2912</v>
      </c>
      <c r="F225" s="832" t="s">
        <v>2899</v>
      </c>
      <c r="G225" s="832" t="s">
        <v>3325</v>
      </c>
      <c r="H225" s="832" t="s">
        <v>569</v>
      </c>
      <c r="I225" s="832" t="s">
        <v>3335</v>
      </c>
      <c r="J225" s="832" t="s">
        <v>3196</v>
      </c>
      <c r="K225" s="832"/>
      <c r="L225" s="835">
        <v>122.25</v>
      </c>
      <c r="M225" s="835">
        <v>122.25</v>
      </c>
      <c r="N225" s="832">
        <v>1</v>
      </c>
      <c r="O225" s="836">
        <v>1</v>
      </c>
      <c r="P225" s="835">
        <v>122.25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30</v>
      </c>
      <c r="B226" s="832" t="s">
        <v>2898</v>
      </c>
      <c r="C226" s="832" t="s">
        <v>2906</v>
      </c>
      <c r="D226" s="833" t="s">
        <v>4253</v>
      </c>
      <c r="E226" s="834" t="s">
        <v>2912</v>
      </c>
      <c r="F226" s="832" t="s">
        <v>2899</v>
      </c>
      <c r="G226" s="832" t="s">
        <v>3034</v>
      </c>
      <c r="H226" s="832" t="s">
        <v>569</v>
      </c>
      <c r="I226" s="832" t="s">
        <v>3336</v>
      </c>
      <c r="J226" s="832" t="s">
        <v>3036</v>
      </c>
      <c r="K226" s="832" t="s">
        <v>3337</v>
      </c>
      <c r="L226" s="835">
        <v>17.239999999999998</v>
      </c>
      <c r="M226" s="835">
        <v>17.239999999999998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30</v>
      </c>
      <c r="B227" s="832" t="s">
        <v>2898</v>
      </c>
      <c r="C227" s="832" t="s">
        <v>2906</v>
      </c>
      <c r="D227" s="833" t="s">
        <v>4253</v>
      </c>
      <c r="E227" s="834" t="s">
        <v>2912</v>
      </c>
      <c r="F227" s="832" t="s">
        <v>2899</v>
      </c>
      <c r="G227" s="832" t="s">
        <v>3038</v>
      </c>
      <c r="H227" s="832" t="s">
        <v>569</v>
      </c>
      <c r="I227" s="832" t="s">
        <v>3039</v>
      </c>
      <c r="J227" s="832" t="s">
        <v>3040</v>
      </c>
      <c r="K227" s="832" t="s">
        <v>3041</v>
      </c>
      <c r="L227" s="835">
        <v>26.37</v>
      </c>
      <c r="M227" s="835">
        <v>26.37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30</v>
      </c>
      <c r="B228" s="832" t="s">
        <v>2898</v>
      </c>
      <c r="C228" s="832" t="s">
        <v>2906</v>
      </c>
      <c r="D228" s="833" t="s">
        <v>4253</v>
      </c>
      <c r="E228" s="834" t="s">
        <v>2912</v>
      </c>
      <c r="F228" s="832" t="s">
        <v>2899</v>
      </c>
      <c r="G228" s="832" t="s">
        <v>3038</v>
      </c>
      <c r="H228" s="832" t="s">
        <v>569</v>
      </c>
      <c r="I228" s="832" t="s">
        <v>3338</v>
      </c>
      <c r="J228" s="832" t="s">
        <v>3043</v>
      </c>
      <c r="K228" s="832" t="s">
        <v>3339</v>
      </c>
      <c r="L228" s="835">
        <v>0</v>
      </c>
      <c r="M228" s="835">
        <v>0</v>
      </c>
      <c r="N228" s="832">
        <v>1</v>
      </c>
      <c r="O228" s="836">
        <v>0.5</v>
      </c>
      <c r="P228" s="835">
        <v>0</v>
      </c>
      <c r="Q228" s="837"/>
      <c r="R228" s="832">
        <v>1</v>
      </c>
      <c r="S228" s="837">
        <v>1</v>
      </c>
      <c r="T228" s="836">
        <v>0.5</v>
      </c>
      <c r="U228" s="838">
        <v>1</v>
      </c>
    </row>
    <row r="229" spans="1:21" ht="14.45" customHeight="1" x14ac:dyDescent="0.2">
      <c r="A229" s="831">
        <v>30</v>
      </c>
      <c r="B229" s="832" t="s">
        <v>2898</v>
      </c>
      <c r="C229" s="832" t="s">
        <v>2906</v>
      </c>
      <c r="D229" s="833" t="s">
        <v>4253</v>
      </c>
      <c r="E229" s="834" t="s">
        <v>2912</v>
      </c>
      <c r="F229" s="832" t="s">
        <v>2899</v>
      </c>
      <c r="G229" s="832" t="s">
        <v>3038</v>
      </c>
      <c r="H229" s="832" t="s">
        <v>569</v>
      </c>
      <c r="I229" s="832" t="s">
        <v>3340</v>
      </c>
      <c r="J229" s="832" t="s">
        <v>3043</v>
      </c>
      <c r="K229" s="832" t="s">
        <v>3341</v>
      </c>
      <c r="L229" s="835">
        <v>0</v>
      </c>
      <c r="M229" s="835">
        <v>0</v>
      </c>
      <c r="N229" s="832">
        <v>1</v>
      </c>
      <c r="O229" s="836">
        <v>0.5</v>
      </c>
      <c r="P229" s="835">
        <v>0</v>
      </c>
      <c r="Q229" s="837"/>
      <c r="R229" s="832">
        <v>1</v>
      </c>
      <c r="S229" s="837">
        <v>1</v>
      </c>
      <c r="T229" s="836">
        <v>0.5</v>
      </c>
      <c r="U229" s="838">
        <v>1</v>
      </c>
    </row>
    <row r="230" spans="1:21" ht="14.45" customHeight="1" x14ac:dyDescent="0.2">
      <c r="A230" s="831">
        <v>30</v>
      </c>
      <c r="B230" s="832" t="s">
        <v>2898</v>
      </c>
      <c r="C230" s="832" t="s">
        <v>2906</v>
      </c>
      <c r="D230" s="833" t="s">
        <v>4253</v>
      </c>
      <c r="E230" s="834" t="s">
        <v>2912</v>
      </c>
      <c r="F230" s="832" t="s">
        <v>2899</v>
      </c>
      <c r="G230" s="832" t="s">
        <v>3038</v>
      </c>
      <c r="H230" s="832" t="s">
        <v>569</v>
      </c>
      <c r="I230" s="832" t="s">
        <v>3047</v>
      </c>
      <c r="J230" s="832" t="s">
        <v>3040</v>
      </c>
      <c r="K230" s="832" t="s">
        <v>3048</v>
      </c>
      <c r="L230" s="835">
        <v>10.55</v>
      </c>
      <c r="M230" s="835">
        <v>10.55</v>
      </c>
      <c r="N230" s="832">
        <v>1</v>
      </c>
      <c r="O230" s="836">
        <v>0.5</v>
      </c>
      <c r="P230" s="835">
        <v>10.55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30</v>
      </c>
      <c r="B231" s="832" t="s">
        <v>2898</v>
      </c>
      <c r="C231" s="832" t="s">
        <v>2906</v>
      </c>
      <c r="D231" s="833" t="s">
        <v>4253</v>
      </c>
      <c r="E231" s="834" t="s">
        <v>2912</v>
      </c>
      <c r="F231" s="832" t="s">
        <v>2899</v>
      </c>
      <c r="G231" s="832" t="s">
        <v>3038</v>
      </c>
      <c r="H231" s="832" t="s">
        <v>569</v>
      </c>
      <c r="I231" s="832" t="s">
        <v>3049</v>
      </c>
      <c r="J231" s="832" t="s">
        <v>3050</v>
      </c>
      <c r="K231" s="832" t="s">
        <v>3051</v>
      </c>
      <c r="L231" s="835">
        <v>31.65</v>
      </c>
      <c r="M231" s="835">
        <v>31.65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30</v>
      </c>
      <c r="B232" s="832" t="s">
        <v>2898</v>
      </c>
      <c r="C232" s="832" t="s">
        <v>2906</v>
      </c>
      <c r="D232" s="833" t="s">
        <v>4253</v>
      </c>
      <c r="E232" s="834" t="s">
        <v>2912</v>
      </c>
      <c r="F232" s="832" t="s">
        <v>2899</v>
      </c>
      <c r="G232" s="832" t="s">
        <v>3038</v>
      </c>
      <c r="H232" s="832" t="s">
        <v>569</v>
      </c>
      <c r="I232" s="832" t="s">
        <v>3342</v>
      </c>
      <c r="J232" s="832" t="s">
        <v>1789</v>
      </c>
      <c r="K232" s="832" t="s">
        <v>3339</v>
      </c>
      <c r="L232" s="835">
        <v>0</v>
      </c>
      <c r="M232" s="835">
        <v>0</v>
      </c>
      <c r="N232" s="832">
        <v>1</v>
      </c>
      <c r="O232" s="836">
        <v>0.5</v>
      </c>
      <c r="P232" s="835">
        <v>0</v>
      </c>
      <c r="Q232" s="837"/>
      <c r="R232" s="832">
        <v>1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30</v>
      </c>
      <c r="B233" s="832" t="s">
        <v>2898</v>
      </c>
      <c r="C233" s="832" t="s">
        <v>2906</v>
      </c>
      <c r="D233" s="833" t="s">
        <v>4253</v>
      </c>
      <c r="E233" s="834" t="s">
        <v>2912</v>
      </c>
      <c r="F233" s="832" t="s">
        <v>2899</v>
      </c>
      <c r="G233" s="832" t="s">
        <v>3038</v>
      </c>
      <c r="H233" s="832" t="s">
        <v>569</v>
      </c>
      <c r="I233" s="832" t="s">
        <v>3343</v>
      </c>
      <c r="J233" s="832" t="s">
        <v>638</v>
      </c>
      <c r="K233" s="832" t="s">
        <v>3344</v>
      </c>
      <c r="L233" s="835">
        <v>31.65</v>
      </c>
      <c r="M233" s="835">
        <v>31.65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30</v>
      </c>
      <c r="B234" s="832" t="s">
        <v>2898</v>
      </c>
      <c r="C234" s="832" t="s">
        <v>2906</v>
      </c>
      <c r="D234" s="833" t="s">
        <v>4253</v>
      </c>
      <c r="E234" s="834" t="s">
        <v>2912</v>
      </c>
      <c r="F234" s="832" t="s">
        <v>2899</v>
      </c>
      <c r="G234" s="832" t="s">
        <v>3038</v>
      </c>
      <c r="H234" s="832" t="s">
        <v>569</v>
      </c>
      <c r="I234" s="832" t="s">
        <v>3345</v>
      </c>
      <c r="J234" s="832" t="s">
        <v>1789</v>
      </c>
      <c r="K234" s="832" t="s">
        <v>3341</v>
      </c>
      <c r="L234" s="835">
        <v>0</v>
      </c>
      <c r="M234" s="835">
        <v>0</v>
      </c>
      <c r="N234" s="832">
        <v>6</v>
      </c>
      <c r="O234" s="836">
        <v>4.5</v>
      </c>
      <c r="P234" s="835">
        <v>0</v>
      </c>
      <c r="Q234" s="837"/>
      <c r="R234" s="832">
        <v>2</v>
      </c>
      <c r="S234" s="837">
        <v>0.33333333333333331</v>
      </c>
      <c r="T234" s="836">
        <v>1.5</v>
      </c>
      <c r="U234" s="838">
        <v>0.33333333333333331</v>
      </c>
    </row>
    <row r="235" spans="1:21" ht="14.45" customHeight="1" x14ac:dyDescent="0.2">
      <c r="A235" s="831">
        <v>30</v>
      </c>
      <c r="B235" s="832" t="s">
        <v>2898</v>
      </c>
      <c r="C235" s="832" t="s">
        <v>2906</v>
      </c>
      <c r="D235" s="833" t="s">
        <v>4253</v>
      </c>
      <c r="E235" s="834" t="s">
        <v>2912</v>
      </c>
      <c r="F235" s="832" t="s">
        <v>2899</v>
      </c>
      <c r="G235" s="832" t="s">
        <v>3346</v>
      </c>
      <c r="H235" s="832" t="s">
        <v>569</v>
      </c>
      <c r="I235" s="832" t="s">
        <v>3347</v>
      </c>
      <c r="J235" s="832" t="s">
        <v>3348</v>
      </c>
      <c r="K235" s="832" t="s">
        <v>3349</v>
      </c>
      <c r="L235" s="835">
        <v>23.49</v>
      </c>
      <c r="M235" s="835">
        <v>23.49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30</v>
      </c>
      <c r="B236" s="832" t="s">
        <v>2898</v>
      </c>
      <c r="C236" s="832" t="s">
        <v>2906</v>
      </c>
      <c r="D236" s="833" t="s">
        <v>4253</v>
      </c>
      <c r="E236" s="834" t="s">
        <v>2912</v>
      </c>
      <c r="F236" s="832" t="s">
        <v>2899</v>
      </c>
      <c r="G236" s="832" t="s">
        <v>3063</v>
      </c>
      <c r="H236" s="832" t="s">
        <v>599</v>
      </c>
      <c r="I236" s="832" t="s">
        <v>2799</v>
      </c>
      <c r="J236" s="832" t="s">
        <v>2379</v>
      </c>
      <c r="K236" s="832" t="s">
        <v>2800</v>
      </c>
      <c r="L236" s="835">
        <v>62.18</v>
      </c>
      <c r="M236" s="835">
        <v>186.54</v>
      </c>
      <c r="N236" s="832">
        <v>3</v>
      </c>
      <c r="O236" s="836">
        <v>0.5</v>
      </c>
      <c r="P236" s="835">
        <v>186.54</v>
      </c>
      <c r="Q236" s="837">
        <v>1</v>
      </c>
      <c r="R236" s="832">
        <v>3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30</v>
      </c>
      <c r="B237" s="832" t="s">
        <v>2898</v>
      </c>
      <c r="C237" s="832" t="s">
        <v>2906</v>
      </c>
      <c r="D237" s="833" t="s">
        <v>4253</v>
      </c>
      <c r="E237" s="834" t="s">
        <v>2912</v>
      </c>
      <c r="F237" s="832" t="s">
        <v>2899</v>
      </c>
      <c r="G237" s="832" t="s">
        <v>3350</v>
      </c>
      <c r="H237" s="832" t="s">
        <v>569</v>
      </c>
      <c r="I237" s="832" t="s">
        <v>3351</v>
      </c>
      <c r="J237" s="832" t="s">
        <v>3352</v>
      </c>
      <c r="K237" s="832" t="s">
        <v>3353</v>
      </c>
      <c r="L237" s="835">
        <v>2666.33</v>
      </c>
      <c r="M237" s="835">
        <v>2666.33</v>
      </c>
      <c r="N237" s="832">
        <v>1</v>
      </c>
      <c r="O237" s="836">
        <v>0.5</v>
      </c>
      <c r="P237" s="835">
        <v>2666.33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30</v>
      </c>
      <c r="B238" s="832" t="s">
        <v>2898</v>
      </c>
      <c r="C238" s="832" t="s">
        <v>2906</v>
      </c>
      <c r="D238" s="833" t="s">
        <v>4253</v>
      </c>
      <c r="E238" s="834" t="s">
        <v>2912</v>
      </c>
      <c r="F238" s="832" t="s">
        <v>2899</v>
      </c>
      <c r="G238" s="832" t="s">
        <v>3354</v>
      </c>
      <c r="H238" s="832" t="s">
        <v>569</v>
      </c>
      <c r="I238" s="832" t="s">
        <v>3355</v>
      </c>
      <c r="J238" s="832" t="s">
        <v>3356</v>
      </c>
      <c r="K238" s="832" t="s">
        <v>1903</v>
      </c>
      <c r="L238" s="835">
        <v>0</v>
      </c>
      <c r="M238" s="835">
        <v>0</v>
      </c>
      <c r="N238" s="832">
        <v>1</v>
      </c>
      <c r="O238" s="836">
        <v>1</v>
      </c>
      <c r="P238" s="835">
        <v>0</v>
      </c>
      <c r="Q238" s="837"/>
      <c r="R238" s="832">
        <v>1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30</v>
      </c>
      <c r="B239" s="832" t="s">
        <v>2898</v>
      </c>
      <c r="C239" s="832" t="s">
        <v>2906</v>
      </c>
      <c r="D239" s="833" t="s">
        <v>4253</v>
      </c>
      <c r="E239" s="834" t="s">
        <v>2912</v>
      </c>
      <c r="F239" s="832" t="s">
        <v>2899</v>
      </c>
      <c r="G239" s="832" t="s">
        <v>3065</v>
      </c>
      <c r="H239" s="832" t="s">
        <v>569</v>
      </c>
      <c r="I239" s="832" t="s">
        <v>3357</v>
      </c>
      <c r="J239" s="832" t="s">
        <v>3358</v>
      </c>
      <c r="K239" s="832" t="s">
        <v>3359</v>
      </c>
      <c r="L239" s="835">
        <v>61.24</v>
      </c>
      <c r="M239" s="835">
        <v>551.16</v>
      </c>
      <c r="N239" s="832">
        <v>9</v>
      </c>
      <c r="O239" s="836">
        <v>1.5</v>
      </c>
      <c r="P239" s="835">
        <v>551.16</v>
      </c>
      <c r="Q239" s="837">
        <v>1</v>
      </c>
      <c r="R239" s="832">
        <v>9</v>
      </c>
      <c r="S239" s="837">
        <v>1</v>
      </c>
      <c r="T239" s="836">
        <v>1.5</v>
      </c>
      <c r="U239" s="838">
        <v>1</v>
      </c>
    </row>
    <row r="240" spans="1:21" ht="14.45" customHeight="1" x14ac:dyDescent="0.2">
      <c r="A240" s="831">
        <v>30</v>
      </c>
      <c r="B240" s="832" t="s">
        <v>2898</v>
      </c>
      <c r="C240" s="832" t="s">
        <v>2906</v>
      </c>
      <c r="D240" s="833" t="s">
        <v>4253</v>
      </c>
      <c r="E240" s="834" t="s">
        <v>2912</v>
      </c>
      <c r="F240" s="832" t="s">
        <v>2899</v>
      </c>
      <c r="G240" s="832" t="s">
        <v>3065</v>
      </c>
      <c r="H240" s="832" t="s">
        <v>599</v>
      </c>
      <c r="I240" s="832" t="s">
        <v>2420</v>
      </c>
      <c r="J240" s="832" t="s">
        <v>1169</v>
      </c>
      <c r="K240" s="832" t="s">
        <v>2421</v>
      </c>
      <c r="L240" s="835">
        <v>25.94</v>
      </c>
      <c r="M240" s="835">
        <v>25.94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30</v>
      </c>
      <c r="B241" s="832" t="s">
        <v>2898</v>
      </c>
      <c r="C241" s="832" t="s">
        <v>2906</v>
      </c>
      <c r="D241" s="833" t="s">
        <v>4253</v>
      </c>
      <c r="E241" s="834" t="s">
        <v>2912</v>
      </c>
      <c r="F241" s="832" t="s">
        <v>2899</v>
      </c>
      <c r="G241" s="832" t="s">
        <v>3065</v>
      </c>
      <c r="H241" s="832" t="s">
        <v>599</v>
      </c>
      <c r="I241" s="832" t="s">
        <v>3360</v>
      </c>
      <c r="J241" s="832" t="s">
        <v>1169</v>
      </c>
      <c r="K241" s="832" t="s">
        <v>3361</v>
      </c>
      <c r="L241" s="835">
        <v>77.790000000000006</v>
      </c>
      <c r="M241" s="835">
        <v>77.790000000000006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30</v>
      </c>
      <c r="B242" s="832" t="s">
        <v>2898</v>
      </c>
      <c r="C242" s="832" t="s">
        <v>2906</v>
      </c>
      <c r="D242" s="833" t="s">
        <v>4253</v>
      </c>
      <c r="E242" s="834" t="s">
        <v>2912</v>
      </c>
      <c r="F242" s="832" t="s">
        <v>2899</v>
      </c>
      <c r="G242" s="832" t="s">
        <v>3065</v>
      </c>
      <c r="H242" s="832" t="s">
        <v>569</v>
      </c>
      <c r="I242" s="832" t="s">
        <v>3362</v>
      </c>
      <c r="J242" s="832" t="s">
        <v>3358</v>
      </c>
      <c r="K242" s="832" t="s">
        <v>3363</v>
      </c>
      <c r="L242" s="835">
        <v>48.84</v>
      </c>
      <c r="M242" s="835">
        <v>146.52000000000001</v>
      </c>
      <c r="N242" s="832">
        <v>3</v>
      </c>
      <c r="O242" s="836">
        <v>0.5</v>
      </c>
      <c r="P242" s="835">
        <v>146.52000000000001</v>
      </c>
      <c r="Q242" s="837">
        <v>1</v>
      </c>
      <c r="R242" s="832">
        <v>3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30</v>
      </c>
      <c r="B243" s="832" t="s">
        <v>2898</v>
      </c>
      <c r="C243" s="832" t="s">
        <v>2906</v>
      </c>
      <c r="D243" s="833" t="s">
        <v>4253</v>
      </c>
      <c r="E243" s="834" t="s">
        <v>2912</v>
      </c>
      <c r="F243" s="832" t="s">
        <v>2899</v>
      </c>
      <c r="G243" s="832" t="s">
        <v>3364</v>
      </c>
      <c r="H243" s="832" t="s">
        <v>569</v>
      </c>
      <c r="I243" s="832" t="s">
        <v>3365</v>
      </c>
      <c r="J243" s="832" t="s">
        <v>950</v>
      </c>
      <c r="K243" s="832" t="s">
        <v>3366</v>
      </c>
      <c r="L243" s="835">
        <v>248.55</v>
      </c>
      <c r="M243" s="835">
        <v>994.2</v>
      </c>
      <c r="N243" s="832">
        <v>4</v>
      </c>
      <c r="O243" s="836">
        <v>4</v>
      </c>
      <c r="P243" s="835">
        <v>745.65000000000009</v>
      </c>
      <c r="Q243" s="837">
        <v>0.75000000000000011</v>
      </c>
      <c r="R243" s="832">
        <v>3</v>
      </c>
      <c r="S243" s="837">
        <v>0.75</v>
      </c>
      <c r="T243" s="836">
        <v>3</v>
      </c>
      <c r="U243" s="838">
        <v>0.75</v>
      </c>
    </row>
    <row r="244" spans="1:21" ht="14.45" customHeight="1" x14ac:dyDescent="0.2">
      <c r="A244" s="831">
        <v>30</v>
      </c>
      <c r="B244" s="832" t="s">
        <v>2898</v>
      </c>
      <c r="C244" s="832" t="s">
        <v>2906</v>
      </c>
      <c r="D244" s="833" t="s">
        <v>4253</v>
      </c>
      <c r="E244" s="834" t="s">
        <v>2912</v>
      </c>
      <c r="F244" s="832" t="s">
        <v>2899</v>
      </c>
      <c r="G244" s="832" t="s">
        <v>3367</v>
      </c>
      <c r="H244" s="832" t="s">
        <v>569</v>
      </c>
      <c r="I244" s="832" t="s">
        <v>3368</v>
      </c>
      <c r="J244" s="832" t="s">
        <v>3369</v>
      </c>
      <c r="K244" s="832" t="s">
        <v>3370</v>
      </c>
      <c r="L244" s="835">
        <v>195.77</v>
      </c>
      <c r="M244" s="835">
        <v>391.54</v>
      </c>
      <c r="N244" s="832">
        <v>2</v>
      </c>
      <c r="O244" s="836">
        <v>2</v>
      </c>
      <c r="P244" s="835">
        <v>195.77</v>
      </c>
      <c r="Q244" s="837">
        <v>0.5</v>
      </c>
      <c r="R244" s="832">
        <v>1</v>
      </c>
      <c r="S244" s="837">
        <v>0.5</v>
      </c>
      <c r="T244" s="836">
        <v>1</v>
      </c>
      <c r="U244" s="838">
        <v>0.5</v>
      </c>
    </row>
    <row r="245" spans="1:21" ht="14.45" customHeight="1" x14ac:dyDescent="0.2">
      <c r="A245" s="831">
        <v>30</v>
      </c>
      <c r="B245" s="832" t="s">
        <v>2898</v>
      </c>
      <c r="C245" s="832" t="s">
        <v>2906</v>
      </c>
      <c r="D245" s="833" t="s">
        <v>4253</v>
      </c>
      <c r="E245" s="834" t="s">
        <v>2912</v>
      </c>
      <c r="F245" s="832" t="s">
        <v>2899</v>
      </c>
      <c r="G245" s="832" t="s">
        <v>3371</v>
      </c>
      <c r="H245" s="832" t="s">
        <v>569</v>
      </c>
      <c r="I245" s="832" t="s">
        <v>3372</v>
      </c>
      <c r="J245" s="832" t="s">
        <v>3373</v>
      </c>
      <c r="K245" s="832" t="s">
        <v>2303</v>
      </c>
      <c r="L245" s="835">
        <v>38.56</v>
      </c>
      <c r="M245" s="835">
        <v>231.36</v>
      </c>
      <c r="N245" s="832">
        <v>6</v>
      </c>
      <c r="O245" s="836">
        <v>2</v>
      </c>
      <c r="P245" s="835">
        <v>154.24</v>
      </c>
      <c r="Q245" s="837">
        <v>0.66666666666666663</v>
      </c>
      <c r="R245" s="832">
        <v>4</v>
      </c>
      <c r="S245" s="837">
        <v>0.66666666666666663</v>
      </c>
      <c r="T245" s="836">
        <v>1.5</v>
      </c>
      <c r="U245" s="838">
        <v>0.75</v>
      </c>
    </row>
    <row r="246" spans="1:21" ht="14.45" customHeight="1" x14ac:dyDescent="0.2">
      <c r="A246" s="831">
        <v>30</v>
      </c>
      <c r="B246" s="832" t="s">
        <v>2898</v>
      </c>
      <c r="C246" s="832" t="s">
        <v>2906</v>
      </c>
      <c r="D246" s="833" t="s">
        <v>4253</v>
      </c>
      <c r="E246" s="834" t="s">
        <v>2912</v>
      </c>
      <c r="F246" s="832" t="s">
        <v>2899</v>
      </c>
      <c r="G246" s="832" t="s">
        <v>3371</v>
      </c>
      <c r="H246" s="832" t="s">
        <v>569</v>
      </c>
      <c r="I246" s="832" t="s">
        <v>3374</v>
      </c>
      <c r="J246" s="832" t="s">
        <v>1851</v>
      </c>
      <c r="K246" s="832" t="s">
        <v>2303</v>
      </c>
      <c r="L246" s="835">
        <v>38.56</v>
      </c>
      <c r="M246" s="835">
        <v>192.8</v>
      </c>
      <c r="N246" s="832">
        <v>5</v>
      </c>
      <c r="O246" s="836">
        <v>1.5</v>
      </c>
      <c r="P246" s="835">
        <v>115.68</v>
      </c>
      <c r="Q246" s="837">
        <v>0.6</v>
      </c>
      <c r="R246" s="832">
        <v>3</v>
      </c>
      <c r="S246" s="837">
        <v>0.6</v>
      </c>
      <c r="T246" s="836">
        <v>1</v>
      </c>
      <c r="U246" s="838">
        <v>0.66666666666666663</v>
      </c>
    </row>
    <row r="247" spans="1:21" ht="14.45" customHeight="1" x14ac:dyDescent="0.2">
      <c r="A247" s="831">
        <v>30</v>
      </c>
      <c r="B247" s="832" t="s">
        <v>2898</v>
      </c>
      <c r="C247" s="832" t="s">
        <v>2906</v>
      </c>
      <c r="D247" s="833" t="s">
        <v>4253</v>
      </c>
      <c r="E247" s="834" t="s">
        <v>2912</v>
      </c>
      <c r="F247" s="832" t="s">
        <v>2899</v>
      </c>
      <c r="G247" s="832" t="s">
        <v>3375</v>
      </c>
      <c r="H247" s="832" t="s">
        <v>599</v>
      </c>
      <c r="I247" s="832" t="s">
        <v>3376</v>
      </c>
      <c r="J247" s="832" t="s">
        <v>2553</v>
      </c>
      <c r="K247" s="832" t="s">
        <v>3377</v>
      </c>
      <c r="L247" s="835">
        <v>140.96</v>
      </c>
      <c r="M247" s="835">
        <v>140.96</v>
      </c>
      <c r="N247" s="832">
        <v>1</v>
      </c>
      <c r="O247" s="836">
        <v>0.5</v>
      </c>
      <c r="P247" s="835">
        <v>140.96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30</v>
      </c>
      <c r="B248" s="832" t="s">
        <v>2898</v>
      </c>
      <c r="C248" s="832" t="s">
        <v>2906</v>
      </c>
      <c r="D248" s="833" t="s">
        <v>4253</v>
      </c>
      <c r="E248" s="834" t="s">
        <v>2912</v>
      </c>
      <c r="F248" s="832" t="s">
        <v>2899</v>
      </c>
      <c r="G248" s="832" t="s">
        <v>3075</v>
      </c>
      <c r="H248" s="832" t="s">
        <v>569</v>
      </c>
      <c r="I248" s="832" t="s">
        <v>3378</v>
      </c>
      <c r="J248" s="832" t="s">
        <v>3077</v>
      </c>
      <c r="K248" s="832" t="s">
        <v>3379</v>
      </c>
      <c r="L248" s="835">
        <v>767.5</v>
      </c>
      <c r="M248" s="835">
        <v>1535</v>
      </c>
      <c r="N248" s="832">
        <v>2</v>
      </c>
      <c r="O248" s="836">
        <v>2</v>
      </c>
      <c r="P248" s="835">
        <v>767.5</v>
      </c>
      <c r="Q248" s="837">
        <v>0.5</v>
      </c>
      <c r="R248" s="832">
        <v>1</v>
      </c>
      <c r="S248" s="837">
        <v>0.5</v>
      </c>
      <c r="T248" s="836">
        <v>1</v>
      </c>
      <c r="U248" s="838">
        <v>0.5</v>
      </c>
    </row>
    <row r="249" spans="1:21" ht="14.45" customHeight="1" x14ac:dyDescent="0.2">
      <c r="A249" s="831">
        <v>30</v>
      </c>
      <c r="B249" s="832" t="s">
        <v>2898</v>
      </c>
      <c r="C249" s="832" t="s">
        <v>2906</v>
      </c>
      <c r="D249" s="833" t="s">
        <v>4253</v>
      </c>
      <c r="E249" s="834" t="s">
        <v>2912</v>
      </c>
      <c r="F249" s="832" t="s">
        <v>2899</v>
      </c>
      <c r="G249" s="832" t="s">
        <v>3075</v>
      </c>
      <c r="H249" s="832" t="s">
        <v>569</v>
      </c>
      <c r="I249" s="832" t="s">
        <v>3380</v>
      </c>
      <c r="J249" s="832" t="s">
        <v>3381</v>
      </c>
      <c r="K249" s="832" t="s">
        <v>2871</v>
      </c>
      <c r="L249" s="835">
        <v>2149.0100000000002</v>
      </c>
      <c r="M249" s="835">
        <v>2149.0100000000002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30</v>
      </c>
      <c r="B250" s="832" t="s">
        <v>2898</v>
      </c>
      <c r="C250" s="832" t="s">
        <v>2906</v>
      </c>
      <c r="D250" s="833" t="s">
        <v>4253</v>
      </c>
      <c r="E250" s="834" t="s">
        <v>2912</v>
      </c>
      <c r="F250" s="832" t="s">
        <v>2899</v>
      </c>
      <c r="G250" s="832" t="s">
        <v>3081</v>
      </c>
      <c r="H250" s="832" t="s">
        <v>569</v>
      </c>
      <c r="I250" s="832" t="s">
        <v>3382</v>
      </c>
      <c r="J250" s="832" t="s">
        <v>3383</v>
      </c>
      <c r="K250" s="832" t="s">
        <v>3384</v>
      </c>
      <c r="L250" s="835">
        <v>56.17</v>
      </c>
      <c r="M250" s="835">
        <v>224.68</v>
      </c>
      <c r="N250" s="832">
        <v>4</v>
      </c>
      <c r="O250" s="836">
        <v>1</v>
      </c>
      <c r="P250" s="835">
        <v>112.34</v>
      </c>
      <c r="Q250" s="837">
        <v>0.5</v>
      </c>
      <c r="R250" s="832">
        <v>2</v>
      </c>
      <c r="S250" s="837">
        <v>0.5</v>
      </c>
      <c r="T250" s="836">
        <v>0.5</v>
      </c>
      <c r="U250" s="838">
        <v>0.5</v>
      </c>
    </row>
    <row r="251" spans="1:21" ht="14.45" customHeight="1" x14ac:dyDescent="0.2">
      <c r="A251" s="831">
        <v>30</v>
      </c>
      <c r="B251" s="832" t="s">
        <v>2898</v>
      </c>
      <c r="C251" s="832" t="s">
        <v>2906</v>
      </c>
      <c r="D251" s="833" t="s">
        <v>4253</v>
      </c>
      <c r="E251" s="834" t="s">
        <v>2912</v>
      </c>
      <c r="F251" s="832" t="s">
        <v>2899</v>
      </c>
      <c r="G251" s="832" t="s">
        <v>3081</v>
      </c>
      <c r="H251" s="832" t="s">
        <v>599</v>
      </c>
      <c r="I251" s="832" t="s">
        <v>2255</v>
      </c>
      <c r="J251" s="832" t="s">
        <v>2256</v>
      </c>
      <c r="K251" s="832" t="s">
        <v>2257</v>
      </c>
      <c r="L251" s="835">
        <v>86.41</v>
      </c>
      <c r="M251" s="835">
        <v>172.82</v>
      </c>
      <c r="N251" s="832">
        <v>2</v>
      </c>
      <c r="O251" s="836">
        <v>0.5</v>
      </c>
      <c r="P251" s="835">
        <v>172.82</v>
      </c>
      <c r="Q251" s="837">
        <v>1</v>
      </c>
      <c r="R251" s="832">
        <v>2</v>
      </c>
      <c r="S251" s="837">
        <v>1</v>
      </c>
      <c r="T251" s="836">
        <v>0.5</v>
      </c>
      <c r="U251" s="838">
        <v>1</v>
      </c>
    </row>
    <row r="252" spans="1:21" ht="14.45" customHeight="1" x14ac:dyDescent="0.2">
      <c r="A252" s="831">
        <v>30</v>
      </c>
      <c r="B252" s="832" t="s">
        <v>2898</v>
      </c>
      <c r="C252" s="832" t="s">
        <v>2906</v>
      </c>
      <c r="D252" s="833" t="s">
        <v>4253</v>
      </c>
      <c r="E252" s="834" t="s">
        <v>2912</v>
      </c>
      <c r="F252" s="832" t="s">
        <v>2899</v>
      </c>
      <c r="G252" s="832" t="s">
        <v>3081</v>
      </c>
      <c r="H252" s="832" t="s">
        <v>599</v>
      </c>
      <c r="I252" s="832" t="s">
        <v>2258</v>
      </c>
      <c r="J252" s="832" t="s">
        <v>2256</v>
      </c>
      <c r="K252" s="832" t="s">
        <v>1420</v>
      </c>
      <c r="L252" s="835">
        <v>86.43</v>
      </c>
      <c r="M252" s="835">
        <v>86.43</v>
      </c>
      <c r="N252" s="832">
        <v>1</v>
      </c>
      <c r="O252" s="836">
        <v>0.5</v>
      </c>
      <c r="P252" s="835">
        <v>86.43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30</v>
      </c>
      <c r="B253" s="832" t="s">
        <v>2898</v>
      </c>
      <c r="C253" s="832" t="s">
        <v>2906</v>
      </c>
      <c r="D253" s="833" t="s">
        <v>4253</v>
      </c>
      <c r="E253" s="834" t="s">
        <v>2912</v>
      </c>
      <c r="F253" s="832" t="s">
        <v>2899</v>
      </c>
      <c r="G253" s="832" t="s">
        <v>3081</v>
      </c>
      <c r="H253" s="832" t="s">
        <v>569</v>
      </c>
      <c r="I253" s="832" t="s">
        <v>3385</v>
      </c>
      <c r="J253" s="832" t="s">
        <v>2256</v>
      </c>
      <c r="K253" s="832" t="s">
        <v>2257</v>
      </c>
      <c r="L253" s="835">
        <v>86.41</v>
      </c>
      <c r="M253" s="835">
        <v>172.82</v>
      </c>
      <c r="N253" s="832">
        <v>2</v>
      </c>
      <c r="O253" s="836">
        <v>1</v>
      </c>
      <c r="P253" s="835">
        <v>172.82</v>
      </c>
      <c r="Q253" s="837">
        <v>1</v>
      </c>
      <c r="R253" s="832">
        <v>2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30</v>
      </c>
      <c r="B254" s="832" t="s">
        <v>2898</v>
      </c>
      <c r="C254" s="832" t="s">
        <v>2906</v>
      </c>
      <c r="D254" s="833" t="s">
        <v>4253</v>
      </c>
      <c r="E254" s="834" t="s">
        <v>2912</v>
      </c>
      <c r="F254" s="832" t="s">
        <v>2899</v>
      </c>
      <c r="G254" s="832" t="s">
        <v>3081</v>
      </c>
      <c r="H254" s="832" t="s">
        <v>569</v>
      </c>
      <c r="I254" s="832" t="s">
        <v>3386</v>
      </c>
      <c r="J254" s="832" t="s">
        <v>3387</v>
      </c>
      <c r="K254" s="832" t="s">
        <v>2971</v>
      </c>
      <c r="L254" s="835">
        <v>43.21</v>
      </c>
      <c r="M254" s="835">
        <v>86.42</v>
      </c>
      <c r="N254" s="832">
        <v>2</v>
      </c>
      <c r="O254" s="836">
        <v>2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30</v>
      </c>
      <c r="B255" s="832" t="s">
        <v>2898</v>
      </c>
      <c r="C255" s="832" t="s">
        <v>2906</v>
      </c>
      <c r="D255" s="833" t="s">
        <v>4253</v>
      </c>
      <c r="E255" s="834" t="s">
        <v>2912</v>
      </c>
      <c r="F255" s="832" t="s">
        <v>2899</v>
      </c>
      <c r="G255" s="832" t="s">
        <v>3388</v>
      </c>
      <c r="H255" s="832" t="s">
        <v>569</v>
      </c>
      <c r="I255" s="832" t="s">
        <v>3389</v>
      </c>
      <c r="J255" s="832" t="s">
        <v>3390</v>
      </c>
      <c r="K255" s="832" t="s">
        <v>3391</v>
      </c>
      <c r="L255" s="835">
        <v>2925.58</v>
      </c>
      <c r="M255" s="835">
        <v>2925.58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30</v>
      </c>
      <c r="B256" s="832" t="s">
        <v>2898</v>
      </c>
      <c r="C256" s="832" t="s">
        <v>2906</v>
      </c>
      <c r="D256" s="833" t="s">
        <v>4253</v>
      </c>
      <c r="E256" s="834" t="s">
        <v>2912</v>
      </c>
      <c r="F256" s="832" t="s">
        <v>2899</v>
      </c>
      <c r="G256" s="832" t="s">
        <v>3392</v>
      </c>
      <c r="H256" s="832" t="s">
        <v>599</v>
      </c>
      <c r="I256" s="832" t="s">
        <v>3393</v>
      </c>
      <c r="J256" s="832" t="s">
        <v>2454</v>
      </c>
      <c r="K256" s="832" t="s">
        <v>3394</v>
      </c>
      <c r="L256" s="835">
        <v>32.869999999999997</v>
      </c>
      <c r="M256" s="835">
        <v>32.869999999999997</v>
      </c>
      <c r="N256" s="832">
        <v>1</v>
      </c>
      <c r="O256" s="836">
        <v>0.5</v>
      </c>
      <c r="P256" s="835">
        <v>32.869999999999997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30</v>
      </c>
      <c r="B257" s="832" t="s">
        <v>2898</v>
      </c>
      <c r="C257" s="832" t="s">
        <v>2906</v>
      </c>
      <c r="D257" s="833" t="s">
        <v>4253</v>
      </c>
      <c r="E257" s="834" t="s">
        <v>2912</v>
      </c>
      <c r="F257" s="832" t="s">
        <v>2899</v>
      </c>
      <c r="G257" s="832" t="s">
        <v>3395</v>
      </c>
      <c r="H257" s="832" t="s">
        <v>569</v>
      </c>
      <c r="I257" s="832" t="s">
        <v>3396</v>
      </c>
      <c r="J257" s="832" t="s">
        <v>1544</v>
      </c>
      <c r="K257" s="832" t="s">
        <v>2337</v>
      </c>
      <c r="L257" s="835">
        <v>41.32</v>
      </c>
      <c r="M257" s="835">
        <v>41.32</v>
      </c>
      <c r="N257" s="832">
        <v>1</v>
      </c>
      <c r="O257" s="836">
        <v>0.5</v>
      </c>
      <c r="P257" s="835">
        <v>41.32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5" customHeight="1" x14ac:dyDescent="0.2">
      <c r="A258" s="831">
        <v>30</v>
      </c>
      <c r="B258" s="832" t="s">
        <v>2898</v>
      </c>
      <c r="C258" s="832" t="s">
        <v>2906</v>
      </c>
      <c r="D258" s="833" t="s">
        <v>4253</v>
      </c>
      <c r="E258" s="834" t="s">
        <v>2912</v>
      </c>
      <c r="F258" s="832" t="s">
        <v>2899</v>
      </c>
      <c r="G258" s="832" t="s">
        <v>3395</v>
      </c>
      <c r="H258" s="832" t="s">
        <v>599</v>
      </c>
      <c r="I258" s="832" t="s">
        <v>2345</v>
      </c>
      <c r="J258" s="832" t="s">
        <v>685</v>
      </c>
      <c r="K258" s="832" t="s">
        <v>688</v>
      </c>
      <c r="L258" s="835">
        <v>10.65</v>
      </c>
      <c r="M258" s="835">
        <v>63.900000000000006</v>
      </c>
      <c r="N258" s="832">
        <v>6</v>
      </c>
      <c r="O258" s="836">
        <v>1.5</v>
      </c>
      <c r="P258" s="835">
        <v>31.950000000000003</v>
      </c>
      <c r="Q258" s="837">
        <v>0.5</v>
      </c>
      <c r="R258" s="832">
        <v>3</v>
      </c>
      <c r="S258" s="837">
        <v>0.5</v>
      </c>
      <c r="T258" s="836">
        <v>0.5</v>
      </c>
      <c r="U258" s="838">
        <v>0.33333333333333331</v>
      </c>
    </row>
    <row r="259" spans="1:21" ht="14.45" customHeight="1" x14ac:dyDescent="0.2">
      <c r="A259" s="831">
        <v>30</v>
      </c>
      <c r="B259" s="832" t="s">
        <v>2898</v>
      </c>
      <c r="C259" s="832" t="s">
        <v>2906</v>
      </c>
      <c r="D259" s="833" t="s">
        <v>4253</v>
      </c>
      <c r="E259" s="834" t="s">
        <v>2912</v>
      </c>
      <c r="F259" s="832" t="s">
        <v>2899</v>
      </c>
      <c r="G259" s="832" t="s">
        <v>3395</v>
      </c>
      <c r="H259" s="832" t="s">
        <v>569</v>
      </c>
      <c r="I259" s="832" t="s">
        <v>3397</v>
      </c>
      <c r="J259" s="832" t="s">
        <v>685</v>
      </c>
      <c r="K259" s="832" t="s">
        <v>689</v>
      </c>
      <c r="L259" s="835">
        <v>17.559999999999999</v>
      </c>
      <c r="M259" s="835">
        <v>210.71999999999997</v>
      </c>
      <c r="N259" s="832">
        <v>12</v>
      </c>
      <c r="O259" s="836">
        <v>2.5</v>
      </c>
      <c r="P259" s="835">
        <v>158.03999999999996</v>
      </c>
      <c r="Q259" s="837">
        <v>0.74999999999999989</v>
      </c>
      <c r="R259" s="832">
        <v>9</v>
      </c>
      <c r="S259" s="837">
        <v>0.75</v>
      </c>
      <c r="T259" s="836">
        <v>1.5</v>
      </c>
      <c r="U259" s="838">
        <v>0.6</v>
      </c>
    </row>
    <row r="260" spans="1:21" ht="14.45" customHeight="1" x14ac:dyDescent="0.2">
      <c r="A260" s="831">
        <v>30</v>
      </c>
      <c r="B260" s="832" t="s">
        <v>2898</v>
      </c>
      <c r="C260" s="832" t="s">
        <v>2906</v>
      </c>
      <c r="D260" s="833" t="s">
        <v>4253</v>
      </c>
      <c r="E260" s="834" t="s">
        <v>2912</v>
      </c>
      <c r="F260" s="832" t="s">
        <v>2899</v>
      </c>
      <c r="G260" s="832" t="s">
        <v>3395</v>
      </c>
      <c r="H260" s="832" t="s">
        <v>599</v>
      </c>
      <c r="I260" s="832" t="s">
        <v>3398</v>
      </c>
      <c r="J260" s="832" t="s">
        <v>685</v>
      </c>
      <c r="K260" s="832" t="s">
        <v>687</v>
      </c>
      <c r="L260" s="835">
        <v>58.52</v>
      </c>
      <c r="M260" s="835">
        <v>175.56</v>
      </c>
      <c r="N260" s="832">
        <v>3</v>
      </c>
      <c r="O260" s="836">
        <v>2.5</v>
      </c>
      <c r="P260" s="835">
        <v>58.52</v>
      </c>
      <c r="Q260" s="837">
        <v>0.33333333333333337</v>
      </c>
      <c r="R260" s="832">
        <v>1</v>
      </c>
      <c r="S260" s="837">
        <v>0.33333333333333331</v>
      </c>
      <c r="T260" s="836">
        <v>0.5</v>
      </c>
      <c r="U260" s="838">
        <v>0.2</v>
      </c>
    </row>
    <row r="261" spans="1:21" ht="14.45" customHeight="1" x14ac:dyDescent="0.2">
      <c r="A261" s="831">
        <v>30</v>
      </c>
      <c r="B261" s="832" t="s">
        <v>2898</v>
      </c>
      <c r="C261" s="832" t="s">
        <v>2906</v>
      </c>
      <c r="D261" s="833" t="s">
        <v>4253</v>
      </c>
      <c r="E261" s="834" t="s">
        <v>2912</v>
      </c>
      <c r="F261" s="832" t="s">
        <v>2899</v>
      </c>
      <c r="G261" s="832" t="s">
        <v>3395</v>
      </c>
      <c r="H261" s="832" t="s">
        <v>599</v>
      </c>
      <c r="I261" s="832" t="s">
        <v>2343</v>
      </c>
      <c r="J261" s="832" t="s">
        <v>685</v>
      </c>
      <c r="K261" s="832" t="s">
        <v>689</v>
      </c>
      <c r="L261" s="835">
        <v>17.559999999999999</v>
      </c>
      <c r="M261" s="835">
        <v>52.679999999999993</v>
      </c>
      <c r="N261" s="832">
        <v>3</v>
      </c>
      <c r="O261" s="836">
        <v>1</v>
      </c>
      <c r="P261" s="835">
        <v>52.679999999999993</v>
      </c>
      <c r="Q261" s="837">
        <v>1</v>
      </c>
      <c r="R261" s="832">
        <v>3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30</v>
      </c>
      <c r="B262" s="832" t="s">
        <v>2898</v>
      </c>
      <c r="C262" s="832" t="s">
        <v>2906</v>
      </c>
      <c r="D262" s="833" t="s">
        <v>4253</v>
      </c>
      <c r="E262" s="834" t="s">
        <v>2912</v>
      </c>
      <c r="F262" s="832" t="s">
        <v>2899</v>
      </c>
      <c r="G262" s="832" t="s">
        <v>3399</v>
      </c>
      <c r="H262" s="832" t="s">
        <v>569</v>
      </c>
      <c r="I262" s="832" t="s">
        <v>3400</v>
      </c>
      <c r="J262" s="832" t="s">
        <v>871</v>
      </c>
      <c r="K262" s="832" t="s">
        <v>3401</v>
      </c>
      <c r="L262" s="835">
        <v>92.04</v>
      </c>
      <c r="M262" s="835">
        <v>92.04</v>
      </c>
      <c r="N262" s="832">
        <v>1</v>
      </c>
      <c r="O262" s="836">
        <v>1</v>
      </c>
      <c r="P262" s="835">
        <v>92.04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30</v>
      </c>
      <c r="B263" s="832" t="s">
        <v>2898</v>
      </c>
      <c r="C263" s="832" t="s">
        <v>2906</v>
      </c>
      <c r="D263" s="833" t="s">
        <v>4253</v>
      </c>
      <c r="E263" s="834" t="s">
        <v>2912</v>
      </c>
      <c r="F263" s="832" t="s">
        <v>2899</v>
      </c>
      <c r="G263" s="832" t="s">
        <v>3087</v>
      </c>
      <c r="H263" s="832" t="s">
        <v>599</v>
      </c>
      <c r="I263" s="832" t="s">
        <v>2283</v>
      </c>
      <c r="J263" s="832" t="s">
        <v>954</v>
      </c>
      <c r="K263" s="832" t="s">
        <v>2284</v>
      </c>
      <c r="L263" s="835">
        <v>490.89</v>
      </c>
      <c r="M263" s="835">
        <v>490.89</v>
      </c>
      <c r="N263" s="832">
        <v>1</v>
      </c>
      <c r="O263" s="836">
        <v>1</v>
      </c>
      <c r="P263" s="835">
        <v>490.89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30</v>
      </c>
      <c r="B264" s="832" t="s">
        <v>2898</v>
      </c>
      <c r="C264" s="832" t="s">
        <v>2906</v>
      </c>
      <c r="D264" s="833" t="s">
        <v>4253</v>
      </c>
      <c r="E264" s="834" t="s">
        <v>2912</v>
      </c>
      <c r="F264" s="832" t="s">
        <v>2899</v>
      </c>
      <c r="G264" s="832" t="s">
        <v>3087</v>
      </c>
      <c r="H264" s="832" t="s">
        <v>599</v>
      </c>
      <c r="I264" s="832" t="s">
        <v>2277</v>
      </c>
      <c r="J264" s="832" t="s">
        <v>954</v>
      </c>
      <c r="K264" s="832" t="s">
        <v>2278</v>
      </c>
      <c r="L264" s="835">
        <v>923.74</v>
      </c>
      <c r="M264" s="835">
        <v>12008.62</v>
      </c>
      <c r="N264" s="832">
        <v>13</v>
      </c>
      <c r="O264" s="836">
        <v>6</v>
      </c>
      <c r="P264" s="835">
        <v>12008.62</v>
      </c>
      <c r="Q264" s="837">
        <v>1</v>
      </c>
      <c r="R264" s="832">
        <v>13</v>
      </c>
      <c r="S264" s="837">
        <v>1</v>
      </c>
      <c r="T264" s="836">
        <v>6</v>
      </c>
      <c r="U264" s="838">
        <v>1</v>
      </c>
    </row>
    <row r="265" spans="1:21" ht="14.45" customHeight="1" x14ac:dyDescent="0.2">
      <c r="A265" s="831">
        <v>30</v>
      </c>
      <c r="B265" s="832" t="s">
        <v>2898</v>
      </c>
      <c r="C265" s="832" t="s">
        <v>2906</v>
      </c>
      <c r="D265" s="833" t="s">
        <v>4253</v>
      </c>
      <c r="E265" s="834" t="s">
        <v>2912</v>
      </c>
      <c r="F265" s="832" t="s">
        <v>2899</v>
      </c>
      <c r="G265" s="832" t="s">
        <v>3088</v>
      </c>
      <c r="H265" s="832" t="s">
        <v>569</v>
      </c>
      <c r="I265" s="832" t="s">
        <v>3090</v>
      </c>
      <c r="J265" s="832" t="s">
        <v>879</v>
      </c>
      <c r="K265" s="832" t="s">
        <v>3091</v>
      </c>
      <c r="L265" s="835">
        <v>57.28</v>
      </c>
      <c r="M265" s="835">
        <v>57.28</v>
      </c>
      <c r="N265" s="832">
        <v>1</v>
      </c>
      <c r="O265" s="836">
        <v>0.5</v>
      </c>
      <c r="P265" s="835">
        <v>57.28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5" customHeight="1" x14ac:dyDescent="0.2">
      <c r="A266" s="831">
        <v>30</v>
      </c>
      <c r="B266" s="832" t="s">
        <v>2898</v>
      </c>
      <c r="C266" s="832" t="s">
        <v>2906</v>
      </c>
      <c r="D266" s="833" t="s">
        <v>4253</v>
      </c>
      <c r="E266" s="834" t="s">
        <v>2912</v>
      </c>
      <c r="F266" s="832" t="s">
        <v>2899</v>
      </c>
      <c r="G266" s="832" t="s">
        <v>3092</v>
      </c>
      <c r="H266" s="832" t="s">
        <v>569</v>
      </c>
      <c r="I266" s="832" t="s">
        <v>3402</v>
      </c>
      <c r="J266" s="832" t="s">
        <v>3094</v>
      </c>
      <c r="K266" s="832" t="s">
        <v>2366</v>
      </c>
      <c r="L266" s="835">
        <v>105.32</v>
      </c>
      <c r="M266" s="835">
        <v>105.32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30</v>
      </c>
      <c r="B267" s="832" t="s">
        <v>2898</v>
      </c>
      <c r="C267" s="832" t="s">
        <v>2906</v>
      </c>
      <c r="D267" s="833" t="s">
        <v>4253</v>
      </c>
      <c r="E267" s="834" t="s">
        <v>2912</v>
      </c>
      <c r="F267" s="832" t="s">
        <v>2899</v>
      </c>
      <c r="G267" s="832" t="s">
        <v>3403</v>
      </c>
      <c r="H267" s="832" t="s">
        <v>569</v>
      </c>
      <c r="I267" s="832" t="s">
        <v>3404</v>
      </c>
      <c r="J267" s="832" t="s">
        <v>3405</v>
      </c>
      <c r="K267" s="832" t="s">
        <v>3406</v>
      </c>
      <c r="L267" s="835">
        <v>77.599999999999994</v>
      </c>
      <c r="M267" s="835">
        <v>155.19999999999999</v>
      </c>
      <c r="N267" s="832">
        <v>2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30</v>
      </c>
      <c r="B268" s="832" t="s">
        <v>2898</v>
      </c>
      <c r="C268" s="832" t="s">
        <v>2906</v>
      </c>
      <c r="D268" s="833" t="s">
        <v>4253</v>
      </c>
      <c r="E268" s="834" t="s">
        <v>2912</v>
      </c>
      <c r="F268" s="832" t="s">
        <v>2899</v>
      </c>
      <c r="G268" s="832" t="s">
        <v>3407</v>
      </c>
      <c r="H268" s="832" t="s">
        <v>569</v>
      </c>
      <c r="I268" s="832" t="s">
        <v>3408</v>
      </c>
      <c r="J268" s="832" t="s">
        <v>664</v>
      </c>
      <c r="K268" s="832" t="s">
        <v>2927</v>
      </c>
      <c r="L268" s="835">
        <v>35.25</v>
      </c>
      <c r="M268" s="835">
        <v>387.75</v>
      </c>
      <c r="N268" s="832">
        <v>11</v>
      </c>
      <c r="O268" s="836">
        <v>5</v>
      </c>
      <c r="P268" s="835">
        <v>317.25</v>
      </c>
      <c r="Q268" s="837">
        <v>0.81818181818181823</v>
      </c>
      <c r="R268" s="832">
        <v>9</v>
      </c>
      <c r="S268" s="837">
        <v>0.81818181818181823</v>
      </c>
      <c r="T268" s="836">
        <v>4</v>
      </c>
      <c r="U268" s="838">
        <v>0.8</v>
      </c>
    </row>
    <row r="269" spans="1:21" ht="14.45" customHeight="1" x14ac:dyDescent="0.2">
      <c r="A269" s="831">
        <v>30</v>
      </c>
      <c r="B269" s="832" t="s">
        <v>2898</v>
      </c>
      <c r="C269" s="832" t="s">
        <v>2906</v>
      </c>
      <c r="D269" s="833" t="s">
        <v>4253</v>
      </c>
      <c r="E269" s="834" t="s">
        <v>2912</v>
      </c>
      <c r="F269" s="832" t="s">
        <v>2899</v>
      </c>
      <c r="G269" s="832" t="s">
        <v>3407</v>
      </c>
      <c r="H269" s="832" t="s">
        <v>569</v>
      </c>
      <c r="I269" s="832" t="s">
        <v>3409</v>
      </c>
      <c r="J269" s="832" t="s">
        <v>664</v>
      </c>
      <c r="K269" s="832" t="s">
        <v>2927</v>
      </c>
      <c r="L269" s="835">
        <v>35.25</v>
      </c>
      <c r="M269" s="835">
        <v>70.5</v>
      </c>
      <c r="N269" s="832">
        <v>2</v>
      </c>
      <c r="O269" s="836">
        <v>1</v>
      </c>
      <c r="P269" s="835">
        <v>70.5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30</v>
      </c>
      <c r="B270" s="832" t="s">
        <v>2898</v>
      </c>
      <c r="C270" s="832" t="s">
        <v>2906</v>
      </c>
      <c r="D270" s="833" t="s">
        <v>4253</v>
      </c>
      <c r="E270" s="834" t="s">
        <v>2912</v>
      </c>
      <c r="F270" s="832" t="s">
        <v>2899</v>
      </c>
      <c r="G270" s="832" t="s">
        <v>3407</v>
      </c>
      <c r="H270" s="832" t="s">
        <v>569</v>
      </c>
      <c r="I270" s="832" t="s">
        <v>3410</v>
      </c>
      <c r="J270" s="832" t="s">
        <v>664</v>
      </c>
      <c r="K270" s="832" t="s">
        <v>2927</v>
      </c>
      <c r="L270" s="835">
        <v>35.25</v>
      </c>
      <c r="M270" s="835">
        <v>70.5</v>
      </c>
      <c r="N270" s="832">
        <v>2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30</v>
      </c>
      <c r="B271" s="832" t="s">
        <v>2898</v>
      </c>
      <c r="C271" s="832" t="s">
        <v>2906</v>
      </c>
      <c r="D271" s="833" t="s">
        <v>4253</v>
      </c>
      <c r="E271" s="834" t="s">
        <v>2912</v>
      </c>
      <c r="F271" s="832" t="s">
        <v>2899</v>
      </c>
      <c r="G271" s="832" t="s">
        <v>3096</v>
      </c>
      <c r="H271" s="832" t="s">
        <v>599</v>
      </c>
      <c r="I271" s="832" t="s">
        <v>2374</v>
      </c>
      <c r="J271" s="832" t="s">
        <v>2375</v>
      </c>
      <c r="K271" s="832" t="s">
        <v>2376</v>
      </c>
      <c r="L271" s="835">
        <v>31.09</v>
      </c>
      <c r="M271" s="835">
        <v>186.54</v>
      </c>
      <c r="N271" s="832">
        <v>6</v>
      </c>
      <c r="O271" s="836">
        <v>1</v>
      </c>
      <c r="P271" s="835">
        <v>186.54</v>
      </c>
      <c r="Q271" s="837">
        <v>1</v>
      </c>
      <c r="R271" s="832">
        <v>6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30</v>
      </c>
      <c r="B272" s="832" t="s">
        <v>2898</v>
      </c>
      <c r="C272" s="832" t="s">
        <v>2906</v>
      </c>
      <c r="D272" s="833" t="s">
        <v>4253</v>
      </c>
      <c r="E272" s="834" t="s">
        <v>2912</v>
      </c>
      <c r="F272" s="832" t="s">
        <v>2899</v>
      </c>
      <c r="G272" s="832" t="s">
        <v>3096</v>
      </c>
      <c r="H272" s="832" t="s">
        <v>599</v>
      </c>
      <c r="I272" s="832" t="s">
        <v>3411</v>
      </c>
      <c r="J272" s="832" t="s">
        <v>2375</v>
      </c>
      <c r="K272" s="832" t="s">
        <v>3412</v>
      </c>
      <c r="L272" s="835">
        <v>103.64</v>
      </c>
      <c r="M272" s="835">
        <v>103.64</v>
      </c>
      <c r="N272" s="832">
        <v>1</v>
      </c>
      <c r="O272" s="836">
        <v>0.5</v>
      </c>
      <c r="P272" s="835">
        <v>103.64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30</v>
      </c>
      <c r="B273" s="832" t="s">
        <v>2898</v>
      </c>
      <c r="C273" s="832" t="s">
        <v>2906</v>
      </c>
      <c r="D273" s="833" t="s">
        <v>4253</v>
      </c>
      <c r="E273" s="834" t="s">
        <v>2912</v>
      </c>
      <c r="F273" s="832" t="s">
        <v>2899</v>
      </c>
      <c r="G273" s="832" t="s">
        <v>3096</v>
      </c>
      <c r="H273" s="832" t="s">
        <v>569</v>
      </c>
      <c r="I273" s="832" t="s">
        <v>3413</v>
      </c>
      <c r="J273" s="832" t="s">
        <v>3414</v>
      </c>
      <c r="K273" s="832" t="s">
        <v>3415</v>
      </c>
      <c r="L273" s="835">
        <v>101.56</v>
      </c>
      <c r="M273" s="835">
        <v>304.68</v>
      </c>
      <c r="N273" s="832">
        <v>3</v>
      </c>
      <c r="O273" s="836">
        <v>1.5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30</v>
      </c>
      <c r="B274" s="832" t="s">
        <v>2898</v>
      </c>
      <c r="C274" s="832" t="s">
        <v>2906</v>
      </c>
      <c r="D274" s="833" t="s">
        <v>4253</v>
      </c>
      <c r="E274" s="834" t="s">
        <v>2912</v>
      </c>
      <c r="F274" s="832" t="s">
        <v>2899</v>
      </c>
      <c r="G274" s="832" t="s">
        <v>3416</v>
      </c>
      <c r="H274" s="832" t="s">
        <v>569</v>
      </c>
      <c r="I274" s="832" t="s">
        <v>3417</v>
      </c>
      <c r="J274" s="832" t="s">
        <v>3418</v>
      </c>
      <c r="K274" s="832" t="s">
        <v>2927</v>
      </c>
      <c r="L274" s="835">
        <v>174.59</v>
      </c>
      <c r="M274" s="835">
        <v>698.36</v>
      </c>
      <c r="N274" s="832">
        <v>4</v>
      </c>
      <c r="O274" s="836">
        <v>3</v>
      </c>
      <c r="P274" s="835">
        <v>698.36</v>
      </c>
      <c r="Q274" s="837">
        <v>1</v>
      </c>
      <c r="R274" s="832">
        <v>4</v>
      </c>
      <c r="S274" s="837">
        <v>1</v>
      </c>
      <c r="T274" s="836">
        <v>3</v>
      </c>
      <c r="U274" s="838">
        <v>1</v>
      </c>
    </row>
    <row r="275" spans="1:21" ht="14.45" customHeight="1" x14ac:dyDescent="0.2">
      <c r="A275" s="831">
        <v>30</v>
      </c>
      <c r="B275" s="832" t="s">
        <v>2898</v>
      </c>
      <c r="C275" s="832" t="s">
        <v>2906</v>
      </c>
      <c r="D275" s="833" t="s">
        <v>4253</v>
      </c>
      <c r="E275" s="834" t="s">
        <v>2912</v>
      </c>
      <c r="F275" s="832" t="s">
        <v>2899</v>
      </c>
      <c r="G275" s="832" t="s">
        <v>3097</v>
      </c>
      <c r="H275" s="832" t="s">
        <v>569</v>
      </c>
      <c r="I275" s="832" t="s">
        <v>3419</v>
      </c>
      <c r="J275" s="832" t="s">
        <v>996</v>
      </c>
      <c r="K275" s="832" t="s">
        <v>3420</v>
      </c>
      <c r="L275" s="835">
        <v>103.67</v>
      </c>
      <c r="M275" s="835">
        <v>311.01</v>
      </c>
      <c r="N275" s="832">
        <v>3</v>
      </c>
      <c r="O275" s="836">
        <v>2</v>
      </c>
      <c r="P275" s="835">
        <v>311.01</v>
      </c>
      <c r="Q275" s="837">
        <v>1</v>
      </c>
      <c r="R275" s="832">
        <v>3</v>
      </c>
      <c r="S275" s="837">
        <v>1</v>
      </c>
      <c r="T275" s="836">
        <v>2</v>
      </c>
      <c r="U275" s="838">
        <v>1</v>
      </c>
    </row>
    <row r="276" spans="1:21" ht="14.45" customHeight="1" x14ac:dyDescent="0.2">
      <c r="A276" s="831">
        <v>30</v>
      </c>
      <c r="B276" s="832" t="s">
        <v>2898</v>
      </c>
      <c r="C276" s="832" t="s">
        <v>2906</v>
      </c>
      <c r="D276" s="833" t="s">
        <v>4253</v>
      </c>
      <c r="E276" s="834" t="s">
        <v>2912</v>
      </c>
      <c r="F276" s="832" t="s">
        <v>2899</v>
      </c>
      <c r="G276" s="832" t="s">
        <v>3097</v>
      </c>
      <c r="H276" s="832" t="s">
        <v>569</v>
      </c>
      <c r="I276" s="832" t="s">
        <v>3421</v>
      </c>
      <c r="J276" s="832" t="s">
        <v>3422</v>
      </c>
      <c r="K276" s="832" t="s">
        <v>3423</v>
      </c>
      <c r="L276" s="835">
        <v>115.18</v>
      </c>
      <c r="M276" s="835">
        <v>230.36</v>
      </c>
      <c r="N276" s="832">
        <v>2</v>
      </c>
      <c r="O276" s="836">
        <v>1</v>
      </c>
      <c r="P276" s="835">
        <v>230.36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30</v>
      </c>
      <c r="B277" s="832" t="s">
        <v>2898</v>
      </c>
      <c r="C277" s="832" t="s">
        <v>2906</v>
      </c>
      <c r="D277" s="833" t="s">
        <v>4253</v>
      </c>
      <c r="E277" s="834" t="s">
        <v>2912</v>
      </c>
      <c r="F277" s="832" t="s">
        <v>2899</v>
      </c>
      <c r="G277" s="832" t="s">
        <v>3097</v>
      </c>
      <c r="H277" s="832" t="s">
        <v>569</v>
      </c>
      <c r="I277" s="832" t="s">
        <v>3424</v>
      </c>
      <c r="J277" s="832" t="s">
        <v>996</v>
      </c>
      <c r="K277" s="832" t="s">
        <v>3425</v>
      </c>
      <c r="L277" s="835">
        <v>103.67</v>
      </c>
      <c r="M277" s="835">
        <v>207.34</v>
      </c>
      <c r="N277" s="832">
        <v>2</v>
      </c>
      <c r="O277" s="836">
        <v>1.5</v>
      </c>
      <c r="P277" s="835">
        <v>103.67</v>
      </c>
      <c r="Q277" s="837">
        <v>0.5</v>
      </c>
      <c r="R277" s="832">
        <v>1</v>
      </c>
      <c r="S277" s="837">
        <v>0.5</v>
      </c>
      <c r="T277" s="836">
        <v>0.5</v>
      </c>
      <c r="U277" s="838">
        <v>0.33333333333333331</v>
      </c>
    </row>
    <row r="278" spans="1:21" ht="14.45" customHeight="1" x14ac:dyDescent="0.2">
      <c r="A278" s="831">
        <v>30</v>
      </c>
      <c r="B278" s="832" t="s">
        <v>2898</v>
      </c>
      <c r="C278" s="832" t="s">
        <v>2906</v>
      </c>
      <c r="D278" s="833" t="s">
        <v>4253</v>
      </c>
      <c r="E278" s="834" t="s">
        <v>2912</v>
      </c>
      <c r="F278" s="832" t="s">
        <v>2899</v>
      </c>
      <c r="G278" s="832" t="s">
        <v>3097</v>
      </c>
      <c r="H278" s="832" t="s">
        <v>569</v>
      </c>
      <c r="I278" s="832" t="s">
        <v>3426</v>
      </c>
      <c r="J278" s="832" t="s">
        <v>3196</v>
      </c>
      <c r="K278" s="832"/>
      <c r="L278" s="835">
        <v>61.76</v>
      </c>
      <c r="M278" s="835">
        <v>185.28</v>
      </c>
      <c r="N278" s="832">
        <v>3</v>
      </c>
      <c r="O278" s="836">
        <v>0.5</v>
      </c>
      <c r="P278" s="835">
        <v>185.28</v>
      </c>
      <c r="Q278" s="837">
        <v>1</v>
      </c>
      <c r="R278" s="832">
        <v>3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30</v>
      </c>
      <c r="B279" s="832" t="s">
        <v>2898</v>
      </c>
      <c r="C279" s="832" t="s">
        <v>2906</v>
      </c>
      <c r="D279" s="833" t="s">
        <v>4253</v>
      </c>
      <c r="E279" s="834" t="s">
        <v>2912</v>
      </c>
      <c r="F279" s="832" t="s">
        <v>2899</v>
      </c>
      <c r="G279" s="832" t="s">
        <v>3100</v>
      </c>
      <c r="H279" s="832" t="s">
        <v>569</v>
      </c>
      <c r="I279" s="832" t="s">
        <v>3427</v>
      </c>
      <c r="J279" s="832" t="s">
        <v>3428</v>
      </c>
      <c r="K279" s="832" t="s">
        <v>3429</v>
      </c>
      <c r="L279" s="835">
        <v>56.45</v>
      </c>
      <c r="M279" s="835">
        <v>112.9</v>
      </c>
      <c r="N279" s="832">
        <v>2</v>
      </c>
      <c r="O279" s="836">
        <v>2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30</v>
      </c>
      <c r="B280" s="832" t="s">
        <v>2898</v>
      </c>
      <c r="C280" s="832" t="s">
        <v>2906</v>
      </c>
      <c r="D280" s="833" t="s">
        <v>4253</v>
      </c>
      <c r="E280" s="834" t="s">
        <v>2912</v>
      </c>
      <c r="F280" s="832" t="s">
        <v>2899</v>
      </c>
      <c r="G280" s="832" t="s">
        <v>3100</v>
      </c>
      <c r="H280" s="832" t="s">
        <v>599</v>
      </c>
      <c r="I280" s="832" t="s">
        <v>2229</v>
      </c>
      <c r="J280" s="832" t="s">
        <v>777</v>
      </c>
      <c r="K280" s="832" t="s">
        <v>2230</v>
      </c>
      <c r="L280" s="835">
        <v>57.6</v>
      </c>
      <c r="M280" s="835">
        <v>115.2</v>
      </c>
      <c r="N280" s="832">
        <v>2</v>
      </c>
      <c r="O280" s="836">
        <v>1</v>
      </c>
      <c r="P280" s="835">
        <v>57.6</v>
      </c>
      <c r="Q280" s="837">
        <v>0.5</v>
      </c>
      <c r="R280" s="832">
        <v>1</v>
      </c>
      <c r="S280" s="837">
        <v>0.5</v>
      </c>
      <c r="T280" s="836">
        <v>0.5</v>
      </c>
      <c r="U280" s="838">
        <v>0.5</v>
      </c>
    </row>
    <row r="281" spans="1:21" ht="14.45" customHeight="1" x14ac:dyDescent="0.2">
      <c r="A281" s="831">
        <v>30</v>
      </c>
      <c r="B281" s="832" t="s">
        <v>2898</v>
      </c>
      <c r="C281" s="832" t="s">
        <v>2906</v>
      </c>
      <c r="D281" s="833" t="s">
        <v>4253</v>
      </c>
      <c r="E281" s="834" t="s">
        <v>2912</v>
      </c>
      <c r="F281" s="832" t="s">
        <v>2899</v>
      </c>
      <c r="G281" s="832" t="s">
        <v>3100</v>
      </c>
      <c r="H281" s="832" t="s">
        <v>599</v>
      </c>
      <c r="I281" s="832" t="s">
        <v>2227</v>
      </c>
      <c r="J281" s="832" t="s">
        <v>777</v>
      </c>
      <c r="K281" s="832" t="s">
        <v>2228</v>
      </c>
      <c r="L281" s="835">
        <v>16.12</v>
      </c>
      <c r="M281" s="835">
        <v>112.84</v>
      </c>
      <c r="N281" s="832">
        <v>7</v>
      </c>
      <c r="O281" s="836">
        <v>2</v>
      </c>
      <c r="P281" s="835">
        <v>48.36</v>
      </c>
      <c r="Q281" s="837">
        <v>0.42857142857142855</v>
      </c>
      <c r="R281" s="832">
        <v>3</v>
      </c>
      <c r="S281" s="837">
        <v>0.42857142857142855</v>
      </c>
      <c r="T281" s="836">
        <v>0.5</v>
      </c>
      <c r="U281" s="838">
        <v>0.25</v>
      </c>
    </row>
    <row r="282" spans="1:21" ht="14.45" customHeight="1" x14ac:dyDescent="0.2">
      <c r="A282" s="831">
        <v>30</v>
      </c>
      <c r="B282" s="832" t="s">
        <v>2898</v>
      </c>
      <c r="C282" s="832" t="s">
        <v>2906</v>
      </c>
      <c r="D282" s="833" t="s">
        <v>4253</v>
      </c>
      <c r="E282" s="834" t="s">
        <v>2912</v>
      </c>
      <c r="F282" s="832" t="s">
        <v>2899</v>
      </c>
      <c r="G282" s="832" t="s">
        <v>3430</v>
      </c>
      <c r="H282" s="832" t="s">
        <v>569</v>
      </c>
      <c r="I282" s="832" t="s">
        <v>3431</v>
      </c>
      <c r="J282" s="832" t="s">
        <v>3432</v>
      </c>
      <c r="K282" s="832" t="s">
        <v>3433</v>
      </c>
      <c r="L282" s="835">
        <v>173.31</v>
      </c>
      <c r="M282" s="835">
        <v>519.93000000000006</v>
      </c>
      <c r="N282" s="832">
        <v>3</v>
      </c>
      <c r="O282" s="836">
        <v>1.5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30</v>
      </c>
      <c r="B283" s="832" t="s">
        <v>2898</v>
      </c>
      <c r="C283" s="832" t="s">
        <v>2906</v>
      </c>
      <c r="D283" s="833" t="s">
        <v>4253</v>
      </c>
      <c r="E283" s="834" t="s">
        <v>2912</v>
      </c>
      <c r="F283" s="832" t="s">
        <v>2899</v>
      </c>
      <c r="G283" s="832" t="s">
        <v>3104</v>
      </c>
      <c r="H283" s="832" t="s">
        <v>599</v>
      </c>
      <c r="I283" s="832" t="s">
        <v>2382</v>
      </c>
      <c r="J283" s="832" t="s">
        <v>1343</v>
      </c>
      <c r="K283" s="832" t="s">
        <v>2383</v>
      </c>
      <c r="L283" s="835">
        <v>143.09</v>
      </c>
      <c r="M283" s="835">
        <v>572.36</v>
      </c>
      <c r="N283" s="832">
        <v>4</v>
      </c>
      <c r="O283" s="836">
        <v>4</v>
      </c>
      <c r="P283" s="835">
        <v>143.09</v>
      </c>
      <c r="Q283" s="837">
        <v>0.25</v>
      </c>
      <c r="R283" s="832">
        <v>1</v>
      </c>
      <c r="S283" s="837">
        <v>0.25</v>
      </c>
      <c r="T283" s="836">
        <v>1</v>
      </c>
      <c r="U283" s="838">
        <v>0.25</v>
      </c>
    </row>
    <row r="284" spans="1:21" ht="14.45" customHeight="1" x14ac:dyDescent="0.2">
      <c r="A284" s="831">
        <v>30</v>
      </c>
      <c r="B284" s="832" t="s">
        <v>2898</v>
      </c>
      <c r="C284" s="832" t="s">
        <v>2906</v>
      </c>
      <c r="D284" s="833" t="s">
        <v>4253</v>
      </c>
      <c r="E284" s="834" t="s">
        <v>2912</v>
      </c>
      <c r="F284" s="832" t="s">
        <v>2899</v>
      </c>
      <c r="G284" s="832" t="s">
        <v>3105</v>
      </c>
      <c r="H284" s="832" t="s">
        <v>599</v>
      </c>
      <c r="I284" s="832" t="s">
        <v>2806</v>
      </c>
      <c r="J284" s="832" t="s">
        <v>2403</v>
      </c>
      <c r="K284" s="832" t="s">
        <v>2807</v>
      </c>
      <c r="L284" s="835">
        <v>352.37</v>
      </c>
      <c r="M284" s="835">
        <v>352.37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30</v>
      </c>
      <c r="B285" s="832" t="s">
        <v>2898</v>
      </c>
      <c r="C285" s="832" t="s">
        <v>2906</v>
      </c>
      <c r="D285" s="833" t="s">
        <v>4253</v>
      </c>
      <c r="E285" s="834" t="s">
        <v>2912</v>
      </c>
      <c r="F285" s="832" t="s">
        <v>2899</v>
      </c>
      <c r="G285" s="832" t="s">
        <v>3106</v>
      </c>
      <c r="H285" s="832" t="s">
        <v>569</v>
      </c>
      <c r="I285" s="832" t="s">
        <v>3434</v>
      </c>
      <c r="J285" s="832" t="s">
        <v>3108</v>
      </c>
      <c r="K285" s="832" t="s">
        <v>3435</v>
      </c>
      <c r="L285" s="835">
        <v>218.62</v>
      </c>
      <c r="M285" s="835">
        <v>874.48</v>
      </c>
      <c r="N285" s="832">
        <v>4</v>
      </c>
      <c r="O285" s="836">
        <v>3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30</v>
      </c>
      <c r="B286" s="832" t="s">
        <v>2898</v>
      </c>
      <c r="C286" s="832" t="s">
        <v>2906</v>
      </c>
      <c r="D286" s="833" t="s">
        <v>4253</v>
      </c>
      <c r="E286" s="834" t="s">
        <v>2912</v>
      </c>
      <c r="F286" s="832" t="s">
        <v>2899</v>
      </c>
      <c r="G286" s="832" t="s">
        <v>3106</v>
      </c>
      <c r="H286" s="832" t="s">
        <v>569</v>
      </c>
      <c r="I286" s="832" t="s">
        <v>3436</v>
      </c>
      <c r="J286" s="832" t="s">
        <v>3108</v>
      </c>
      <c r="K286" s="832" t="s">
        <v>3437</v>
      </c>
      <c r="L286" s="835">
        <v>437.23</v>
      </c>
      <c r="M286" s="835">
        <v>437.23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30</v>
      </c>
      <c r="B287" s="832" t="s">
        <v>2898</v>
      </c>
      <c r="C287" s="832" t="s">
        <v>2906</v>
      </c>
      <c r="D287" s="833" t="s">
        <v>4253</v>
      </c>
      <c r="E287" s="834" t="s">
        <v>2912</v>
      </c>
      <c r="F287" s="832" t="s">
        <v>2899</v>
      </c>
      <c r="G287" s="832" t="s">
        <v>3438</v>
      </c>
      <c r="H287" s="832" t="s">
        <v>569</v>
      </c>
      <c r="I287" s="832" t="s">
        <v>3439</v>
      </c>
      <c r="J287" s="832" t="s">
        <v>3440</v>
      </c>
      <c r="K287" s="832" t="s">
        <v>3441</v>
      </c>
      <c r="L287" s="835">
        <v>0</v>
      </c>
      <c r="M287" s="835">
        <v>0</v>
      </c>
      <c r="N287" s="832">
        <v>3</v>
      </c>
      <c r="O287" s="836">
        <v>1</v>
      </c>
      <c r="P287" s="835">
        <v>0</v>
      </c>
      <c r="Q287" s="837"/>
      <c r="R287" s="832">
        <v>2</v>
      </c>
      <c r="S287" s="837">
        <v>0.66666666666666663</v>
      </c>
      <c r="T287" s="836">
        <v>0.5</v>
      </c>
      <c r="U287" s="838">
        <v>0.5</v>
      </c>
    </row>
    <row r="288" spans="1:21" ht="14.45" customHeight="1" x14ac:dyDescent="0.2">
      <c r="A288" s="831">
        <v>30</v>
      </c>
      <c r="B288" s="832" t="s">
        <v>2898</v>
      </c>
      <c r="C288" s="832" t="s">
        <v>2906</v>
      </c>
      <c r="D288" s="833" t="s">
        <v>4253</v>
      </c>
      <c r="E288" s="834" t="s">
        <v>2912</v>
      </c>
      <c r="F288" s="832" t="s">
        <v>2899</v>
      </c>
      <c r="G288" s="832" t="s">
        <v>3442</v>
      </c>
      <c r="H288" s="832" t="s">
        <v>569</v>
      </c>
      <c r="I288" s="832" t="s">
        <v>3443</v>
      </c>
      <c r="J288" s="832" t="s">
        <v>622</v>
      </c>
      <c r="K288" s="832" t="s">
        <v>3444</v>
      </c>
      <c r="L288" s="835">
        <v>127.91</v>
      </c>
      <c r="M288" s="835">
        <v>127.91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30</v>
      </c>
      <c r="B289" s="832" t="s">
        <v>2898</v>
      </c>
      <c r="C289" s="832" t="s">
        <v>2906</v>
      </c>
      <c r="D289" s="833" t="s">
        <v>4253</v>
      </c>
      <c r="E289" s="834" t="s">
        <v>2912</v>
      </c>
      <c r="F289" s="832" t="s">
        <v>2899</v>
      </c>
      <c r="G289" s="832" t="s">
        <v>3445</v>
      </c>
      <c r="H289" s="832" t="s">
        <v>569</v>
      </c>
      <c r="I289" s="832" t="s">
        <v>3446</v>
      </c>
      <c r="J289" s="832" t="s">
        <v>3447</v>
      </c>
      <c r="K289" s="832" t="s">
        <v>1837</v>
      </c>
      <c r="L289" s="835">
        <v>87.67</v>
      </c>
      <c r="M289" s="835">
        <v>350.68</v>
      </c>
      <c r="N289" s="832">
        <v>4</v>
      </c>
      <c r="O289" s="836">
        <v>1</v>
      </c>
      <c r="P289" s="835">
        <v>350.68</v>
      </c>
      <c r="Q289" s="837">
        <v>1</v>
      </c>
      <c r="R289" s="832">
        <v>4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30</v>
      </c>
      <c r="B290" s="832" t="s">
        <v>2898</v>
      </c>
      <c r="C290" s="832" t="s">
        <v>2906</v>
      </c>
      <c r="D290" s="833" t="s">
        <v>4253</v>
      </c>
      <c r="E290" s="834" t="s">
        <v>2912</v>
      </c>
      <c r="F290" s="832" t="s">
        <v>2899</v>
      </c>
      <c r="G290" s="832" t="s">
        <v>3448</v>
      </c>
      <c r="H290" s="832" t="s">
        <v>569</v>
      </c>
      <c r="I290" s="832" t="s">
        <v>3449</v>
      </c>
      <c r="J290" s="832" t="s">
        <v>3450</v>
      </c>
      <c r="K290" s="832" t="s">
        <v>2298</v>
      </c>
      <c r="L290" s="835">
        <v>160.1</v>
      </c>
      <c r="M290" s="835">
        <v>160.1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30</v>
      </c>
      <c r="B291" s="832" t="s">
        <v>2898</v>
      </c>
      <c r="C291" s="832" t="s">
        <v>2906</v>
      </c>
      <c r="D291" s="833" t="s">
        <v>4253</v>
      </c>
      <c r="E291" s="834" t="s">
        <v>2912</v>
      </c>
      <c r="F291" s="832" t="s">
        <v>2899</v>
      </c>
      <c r="G291" s="832" t="s">
        <v>3451</v>
      </c>
      <c r="H291" s="832" t="s">
        <v>569</v>
      </c>
      <c r="I291" s="832" t="s">
        <v>3452</v>
      </c>
      <c r="J291" s="832" t="s">
        <v>3453</v>
      </c>
      <c r="K291" s="832" t="s">
        <v>3454</v>
      </c>
      <c r="L291" s="835">
        <v>0</v>
      </c>
      <c r="M291" s="835">
        <v>0</v>
      </c>
      <c r="N291" s="832">
        <v>1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30</v>
      </c>
      <c r="B292" s="832" t="s">
        <v>2898</v>
      </c>
      <c r="C292" s="832" t="s">
        <v>2906</v>
      </c>
      <c r="D292" s="833" t="s">
        <v>4253</v>
      </c>
      <c r="E292" s="834" t="s">
        <v>2912</v>
      </c>
      <c r="F292" s="832" t="s">
        <v>2899</v>
      </c>
      <c r="G292" s="832" t="s">
        <v>3110</v>
      </c>
      <c r="H292" s="832" t="s">
        <v>599</v>
      </c>
      <c r="I292" s="832" t="s">
        <v>2388</v>
      </c>
      <c r="J292" s="832" t="s">
        <v>2387</v>
      </c>
      <c r="K292" s="832" t="s">
        <v>2389</v>
      </c>
      <c r="L292" s="835">
        <v>10.34</v>
      </c>
      <c r="M292" s="835">
        <v>144.76</v>
      </c>
      <c r="N292" s="832">
        <v>14</v>
      </c>
      <c r="O292" s="836">
        <v>3</v>
      </c>
      <c r="P292" s="835">
        <v>31.02</v>
      </c>
      <c r="Q292" s="837">
        <v>0.2142857142857143</v>
      </c>
      <c r="R292" s="832">
        <v>3</v>
      </c>
      <c r="S292" s="837">
        <v>0.21428571428571427</v>
      </c>
      <c r="T292" s="836">
        <v>0.5</v>
      </c>
      <c r="U292" s="838">
        <v>0.16666666666666666</v>
      </c>
    </row>
    <row r="293" spans="1:21" ht="14.45" customHeight="1" x14ac:dyDescent="0.2">
      <c r="A293" s="831">
        <v>30</v>
      </c>
      <c r="B293" s="832" t="s">
        <v>2898</v>
      </c>
      <c r="C293" s="832" t="s">
        <v>2906</v>
      </c>
      <c r="D293" s="833" t="s">
        <v>4253</v>
      </c>
      <c r="E293" s="834" t="s">
        <v>2912</v>
      </c>
      <c r="F293" s="832" t="s">
        <v>2899</v>
      </c>
      <c r="G293" s="832" t="s">
        <v>3110</v>
      </c>
      <c r="H293" s="832" t="s">
        <v>599</v>
      </c>
      <c r="I293" s="832" t="s">
        <v>2390</v>
      </c>
      <c r="J293" s="832" t="s">
        <v>2387</v>
      </c>
      <c r="K293" s="832" t="s">
        <v>2391</v>
      </c>
      <c r="L293" s="835">
        <v>15.9</v>
      </c>
      <c r="M293" s="835">
        <v>461.1</v>
      </c>
      <c r="N293" s="832">
        <v>29</v>
      </c>
      <c r="O293" s="836">
        <v>5</v>
      </c>
      <c r="P293" s="835">
        <v>222.60000000000002</v>
      </c>
      <c r="Q293" s="837">
        <v>0.48275862068965519</v>
      </c>
      <c r="R293" s="832">
        <v>14</v>
      </c>
      <c r="S293" s="837">
        <v>0.48275862068965519</v>
      </c>
      <c r="T293" s="836">
        <v>2</v>
      </c>
      <c r="U293" s="838">
        <v>0.4</v>
      </c>
    </row>
    <row r="294" spans="1:21" ht="14.45" customHeight="1" x14ac:dyDescent="0.2">
      <c r="A294" s="831">
        <v>30</v>
      </c>
      <c r="B294" s="832" t="s">
        <v>2898</v>
      </c>
      <c r="C294" s="832" t="s">
        <v>2906</v>
      </c>
      <c r="D294" s="833" t="s">
        <v>4253</v>
      </c>
      <c r="E294" s="834" t="s">
        <v>2912</v>
      </c>
      <c r="F294" s="832" t="s">
        <v>2899</v>
      </c>
      <c r="G294" s="832" t="s">
        <v>3110</v>
      </c>
      <c r="H294" s="832" t="s">
        <v>599</v>
      </c>
      <c r="I294" s="832" t="s">
        <v>2392</v>
      </c>
      <c r="J294" s="832" t="s">
        <v>2387</v>
      </c>
      <c r="K294" s="832" t="s">
        <v>2370</v>
      </c>
      <c r="L294" s="835">
        <v>47.7</v>
      </c>
      <c r="M294" s="835">
        <v>47.7</v>
      </c>
      <c r="N294" s="832">
        <v>1</v>
      </c>
      <c r="O294" s="836">
        <v>0.5</v>
      </c>
      <c r="P294" s="835">
        <v>47.7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30</v>
      </c>
      <c r="B295" s="832" t="s">
        <v>2898</v>
      </c>
      <c r="C295" s="832" t="s">
        <v>2906</v>
      </c>
      <c r="D295" s="833" t="s">
        <v>4253</v>
      </c>
      <c r="E295" s="834" t="s">
        <v>2912</v>
      </c>
      <c r="F295" s="832" t="s">
        <v>2899</v>
      </c>
      <c r="G295" s="832" t="s">
        <v>3455</v>
      </c>
      <c r="H295" s="832" t="s">
        <v>569</v>
      </c>
      <c r="I295" s="832" t="s">
        <v>3456</v>
      </c>
      <c r="J295" s="832" t="s">
        <v>3457</v>
      </c>
      <c r="K295" s="832" t="s">
        <v>3458</v>
      </c>
      <c r="L295" s="835">
        <v>102.46</v>
      </c>
      <c r="M295" s="835">
        <v>307.38</v>
      </c>
      <c r="N295" s="832">
        <v>3</v>
      </c>
      <c r="O295" s="836">
        <v>0.5</v>
      </c>
      <c r="P295" s="835">
        <v>307.38</v>
      </c>
      <c r="Q295" s="837">
        <v>1</v>
      </c>
      <c r="R295" s="832">
        <v>3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30</v>
      </c>
      <c r="B296" s="832" t="s">
        <v>2898</v>
      </c>
      <c r="C296" s="832" t="s">
        <v>2906</v>
      </c>
      <c r="D296" s="833" t="s">
        <v>4253</v>
      </c>
      <c r="E296" s="834" t="s">
        <v>2912</v>
      </c>
      <c r="F296" s="832" t="s">
        <v>2899</v>
      </c>
      <c r="G296" s="832" t="s">
        <v>3459</v>
      </c>
      <c r="H296" s="832" t="s">
        <v>569</v>
      </c>
      <c r="I296" s="832" t="s">
        <v>3460</v>
      </c>
      <c r="J296" s="832" t="s">
        <v>3461</v>
      </c>
      <c r="K296" s="832" t="s">
        <v>3462</v>
      </c>
      <c r="L296" s="835">
        <v>117.46</v>
      </c>
      <c r="M296" s="835">
        <v>352.38</v>
      </c>
      <c r="N296" s="832">
        <v>3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5" customHeight="1" x14ac:dyDescent="0.2">
      <c r="A297" s="831">
        <v>30</v>
      </c>
      <c r="B297" s="832" t="s">
        <v>2898</v>
      </c>
      <c r="C297" s="832" t="s">
        <v>2906</v>
      </c>
      <c r="D297" s="833" t="s">
        <v>4253</v>
      </c>
      <c r="E297" s="834" t="s">
        <v>2912</v>
      </c>
      <c r="F297" s="832" t="s">
        <v>2899</v>
      </c>
      <c r="G297" s="832" t="s">
        <v>3459</v>
      </c>
      <c r="H297" s="832" t="s">
        <v>569</v>
      </c>
      <c r="I297" s="832" t="s">
        <v>3463</v>
      </c>
      <c r="J297" s="832" t="s">
        <v>3461</v>
      </c>
      <c r="K297" s="832" t="s">
        <v>3464</v>
      </c>
      <c r="L297" s="835">
        <v>58.73</v>
      </c>
      <c r="M297" s="835">
        <v>293.64999999999998</v>
      </c>
      <c r="N297" s="832">
        <v>5</v>
      </c>
      <c r="O297" s="836">
        <v>2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30</v>
      </c>
      <c r="B298" s="832" t="s">
        <v>2898</v>
      </c>
      <c r="C298" s="832" t="s">
        <v>2906</v>
      </c>
      <c r="D298" s="833" t="s">
        <v>4253</v>
      </c>
      <c r="E298" s="834" t="s">
        <v>2912</v>
      </c>
      <c r="F298" s="832" t="s">
        <v>2899</v>
      </c>
      <c r="G298" s="832" t="s">
        <v>3111</v>
      </c>
      <c r="H298" s="832" t="s">
        <v>569</v>
      </c>
      <c r="I298" s="832" t="s">
        <v>3465</v>
      </c>
      <c r="J298" s="832" t="s">
        <v>3113</v>
      </c>
      <c r="K298" s="832" t="s">
        <v>1129</v>
      </c>
      <c r="L298" s="835">
        <v>1544.99</v>
      </c>
      <c r="M298" s="835">
        <v>1544.99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30</v>
      </c>
      <c r="B299" s="832" t="s">
        <v>2898</v>
      </c>
      <c r="C299" s="832" t="s">
        <v>2906</v>
      </c>
      <c r="D299" s="833" t="s">
        <v>4253</v>
      </c>
      <c r="E299" s="834" t="s">
        <v>2912</v>
      </c>
      <c r="F299" s="832" t="s">
        <v>2899</v>
      </c>
      <c r="G299" s="832" t="s">
        <v>3466</v>
      </c>
      <c r="H299" s="832" t="s">
        <v>569</v>
      </c>
      <c r="I299" s="832" t="s">
        <v>3467</v>
      </c>
      <c r="J299" s="832" t="s">
        <v>3468</v>
      </c>
      <c r="K299" s="832" t="s">
        <v>3469</v>
      </c>
      <c r="L299" s="835">
        <v>352.3</v>
      </c>
      <c r="M299" s="835">
        <v>1761.5</v>
      </c>
      <c r="N299" s="832">
        <v>5</v>
      </c>
      <c r="O299" s="836">
        <v>2</v>
      </c>
      <c r="P299" s="835">
        <v>1761.5</v>
      </c>
      <c r="Q299" s="837">
        <v>1</v>
      </c>
      <c r="R299" s="832">
        <v>5</v>
      </c>
      <c r="S299" s="837">
        <v>1</v>
      </c>
      <c r="T299" s="836">
        <v>2</v>
      </c>
      <c r="U299" s="838">
        <v>1</v>
      </c>
    </row>
    <row r="300" spans="1:21" ht="14.45" customHeight="1" x14ac:dyDescent="0.2">
      <c r="A300" s="831">
        <v>30</v>
      </c>
      <c r="B300" s="832" t="s">
        <v>2898</v>
      </c>
      <c r="C300" s="832" t="s">
        <v>2906</v>
      </c>
      <c r="D300" s="833" t="s">
        <v>4253</v>
      </c>
      <c r="E300" s="834" t="s">
        <v>2912</v>
      </c>
      <c r="F300" s="832" t="s">
        <v>2899</v>
      </c>
      <c r="G300" s="832" t="s">
        <v>3466</v>
      </c>
      <c r="H300" s="832" t="s">
        <v>569</v>
      </c>
      <c r="I300" s="832" t="s">
        <v>3470</v>
      </c>
      <c r="J300" s="832" t="s">
        <v>3468</v>
      </c>
      <c r="K300" s="832" t="s">
        <v>3471</v>
      </c>
      <c r="L300" s="835">
        <v>566.19000000000005</v>
      </c>
      <c r="M300" s="835">
        <v>1698.5700000000002</v>
      </c>
      <c r="N300" s="832">
        <v>3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30</v>
      </c>
      <c r="B301" s="832" t="s">
        <v>2898</v>
      </c>
      <c r="C301" s="832" t="s">
        <v>2906</v>
      </c>
      <c r="D301" s="833" t="s">
        <v>4253</v>
      </c>
      <c r="E301" s="834" t="s">
        <v>2912</v>
      </c>
      <c r="F301" s="832" t="s">
        <v>2899</v>
      </c>
      <c r="G301" s="832" t="s">
        <v>3115</v>
      </c>
      <c r="H301" s="832" t="s">
        <v>569</v>
      </c>
      <c r="I301" s="832" t="s">
        <v>3472</v>
      </c>
      <c r="J301" s="832" t="s">
        <v>3117</v>
      </c>
      <c r="K301" s="832" t="s">
        <v>3216</v>
      </c>
      <c r="L301" s="835">
        <v>430.05</v>
      </c>
      <c r="M301" s="835">
        <v>1720.2</v>
      </c>
      <c r="N301" s="832">
        <v>4</v>
      </c>
      <c r="O301" s="836">
        <v>3.5</v>
      </c>
      <c r="P301" s="835">
        <v>1290.1500000000001</v>
      </c>
      <c r="Q301" s="837">
        <v>0.75</v>
      </c>
      <c r="R301" s="832">
        <v>3</v>
      </c>
      <c r="S301" s="837">
        <v>0.75</v>
      </c>
      <c r="T301" s="836">
        <v>2.5</v>
      </c>
      <c r="U301" s="838">
        <v>0.7142857142857143</v>
      </c>
    </row>
    <row r="302" spans="1:21" ht="14.45" customHeight="1" x14ac:dyDescent="0.2">
      <c r="A302" s="831">
        <v>30</v>
      </c>
      <c r="B302" s="832" t="s">
        <v>2898</v>
      </c>
      <c r="C302" s="832" t="s">
        <v>2906</v>
      </c>
      <c r="D302" s="833" t="s">
        <v>4253</v>
      </c>
      <c r="E302" s="834" t="s">
        <v>2912</v>
      </c>
      <c r="F302" s="832" t="s">
        <v>2899</v>
      </c>
      <c r="G302" s="832" t="s">
        <v>3115</v>
      </c>
      <c r="H302" s="832" t="s">
        <v>569</v>
      </c>
      <c r="I302" s="832" t="s">
        <v>3473</v>
      </c>
      <c r="J302" s="832" t="s">
        <v>3474</v>
      </c>
      <c r="K302" s="832" t="s">
        <v>3216</v>
      </c>
      <c r="L302" s="835">
        <v>430.05</v>
      </c>
      <c r="M302" s="835">
        <v>430.05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30</v>
      </c>
      <c r="B303" s="832" t="s">
        <v>2898</v>
      </c>
      <c r="C303" s="832" t="s">
        <v>2906</v>
      </c>
      <c r="D303" s="833" t="s">
        <v>4253</v>
      </c>
      <c r="E303" s="834" t="s">
        <v>2912</v>
      </c>
      <c r="F303" s="832" t="s">
        <v>2899</v>
      </c>
      <c r="G303" s="832" t="s">
        <v>3115</v>
      </c>
      <c r="H303" s="832" t="s">
        <v>569</v>
      </c>
      <c r="I303" s="832" t="s">
        <v>3475</v>
      </c>
      <c r="J303" s="832" t="s">
        <v>3476</v>
      </c>
      <c r="K303" s="832" t="s">
        <v>3216</v>
      </c>
      <c r="L303" s="835">
        <v>430.05</v>
      </c>
      <c r="M303" s="835">
        <v>430.05</v>
      </c>
      <c r="N303" s="832">
        <v>1</v>
      </c>
      <c r="O303" s="836">
        <v>0.5</v>
      </c>
      <c r="P303" s="835">
        <v>430.05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5" customHeight="1" x14ac:dyDescent="0.2">
      <c r="A304" s="831">
        <v>30</v>
      </c>
      <c r="B304" s="832" t="s">
        <v>2898</v>
      </c>
      <c r="C304" s="832" t="s">
        <v>2906</v>
      </c>
      <c r="D304" s="833" t="s">
        <v>4253</v>
      </c>
      <c r="E304" s="834" t="s">
        <v>2912</v>
      </c>
      <c r="F304" s="832" t="s">
        <v>2899</v>
      </c>
      <c r="G304" s="832" t="s">
        <v>3115</v>
      </c>
      <c r="H304" s="832" t="s">
        <v>569</v>
      </c>
      <c r="I304" s="832" t="s">
        <v>3477</v>
      </c>
      <c r="J304" s="832" t="s">
        <v>3478</v>
      </c>
      <c r="K304" s="832" t="s">
        <v>3216</v>
      </c>
      <c r="L304" s="835">
        <v>430.05</v>
      </c>
      <c r="M304" s="835">
        <v>860.1</v>
      </c>
      <c r="N304" s="832">
        <v>2</v>
      </c>
      <c r="O304" s="836">
        <v>1.5</v>
      </c>
      <c r="P304" s="835">
        <v>430.05</v>
      </c>
      <c r="Q304" s="837">
        <v>0.5</v>
      </c>
      <c r="R304" s="832">
        <v>1</v>
      </c>
      <c r="S304" s="837">
        <v>0.5</v>
      </c>
      <c r="T304" s="836">
        <v>0.5</v>
      </c>
      <c r="U304" s="838">
        <v>0.33333333333333331</v>
      </c>
    </row>
    <row r="305" spans="1:21" ht="14.45" customHeight="1" x14ac:dyDescent="0.2">
      <c r="A305" s="831">
        <v>30</v>
      </c>
      <c r="B305" s="832" t="s">
        <v>2898</v>
      </c>
      <c r="C305" s="832" t="s">
        <v>2906</v>
      </c>
      <c r="D305" s="833" t="s">
        <v>4253</v>
      </c>
      <c r="E305" s="834" t="s">
        <v>2912</v>
      </c>
      <c r="F305" s="832" t="s">
        <v>2899</v>
      </c>
      <c r="G305" s="832" t="s">
        <v>3479</v>
      </c>
      <c r="H305" s="832" t="s">
        <v>569</v>
      </c>
      <c r="I305" s="832" t="s">
        <v>3480</v>
      </c>
      <c r="J305" s="832" t="s">
        <v>3481</v>
      </c>
      <c r="K305" s="832" t="s">
        <v>3482</v>
      </c>
      <c r="L305" s="835">
        <v>0</v>
      </c>
      <c r="M305" s="835">
        <v>0</v>
      </c>
      <c r="N305" s="832">
        <v>2</v>
      </c>
      <c r="O305" s="836">
        <v>1</v>
      </c>
      <c r="P305" s="835">
        <v>0</v>
      </c>
      <c r="Q305" s="837"/>
      <c r="R305" s="832">
        <v>1</v>
      </c>
      <c r="S305" s="837">
        <v>0.5</v>
      </c>
      <c r="T305" s="836">
        <v>0.5</v>
      </c>
      <c r="U305" s="838">
        <v>0.5</v>
      </c>
    </row>
    <row r="306" spans="1:21" ht="14.45" customHeight="1" x14ac:dyDescent="0.2">
      <c r="A306" s="831">
        <v>30</v>
      </c>
      <c r="B306" s="832" t="s">
        <v>2898</v>
      </c>
      <c r="C306" s="832" t="s">
        <v>2906</v>
      </c>
      <c r="D306" s="833" t="s">
        <v>4253</v>
      </c>
      <c r="E306" s="834" t="s">
        <v>2912</v>
      </c>
      <c r="F306" s="832" t="s">
        <v>2899</v>
      </c>
      <c r="G306" s="832" t="s">
        <v>3483</v>
      </c>
      <c r="H306" s="832" t="s">
        <v>569</v>
      </c>
      <c r="I306" s="832" t="s">
        <v>3484</v>
      </c>
      <c r="J306" s="832" t="s">
        <v>883</v>
      </c>
      <c r="K306" s="832" t="s">
        <v>3485</v>
      </c>
      <c r="L306" s="835">
        <v>0</v>
      </c>
      <c r="M306" s="835">
        <v>0</v>
      </c>
      <c r="N306" s="832">
        <v>2</v>
      </c>
      <c r="O306" s="836">
        <v>0.5</v>
      </c>
      <c r="P306" s="835">
        <v>0</v>
      </c>
      <c r="Q306" s="837"/>
      <c r="R306" s="832">
        <v>2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30</v>
      </c>
      <c r="B307" s="832" t="s">
        <v>2898</v>
      </c>
      <c r="C307" s="832" t="s">
        <v>2906</v>
      </c>
      <c r="D307" s="833" t="s">
        <v>4253</v>
      </c>
      <c r="E307" s="834" t="s">
        <v>2912</v>
      </c>
      <c r="F307" s="832" t="s">
        <v>2899</v>
      </c>
      <c r="G307" s="832" t="s">
        <v>3486</v>
      </c>
      <c r="H307" s="832" t="s">
        <v>569</v>
      </c>
      <c r="I307" s="832" t="s">
        <v>3487</v>
      </c>
      <c r="J307" s="832" t="s">
        <v>3488</v>
      </c>
      <c r="K307" s="832" t="s">
        <v>3489</v>
      </c>
      <c r="L307" s="835">
        <v>0</v>
      </c>
      <c r="M307" s="835">
        <v>0</v>
      </c>
      <c r="N307" s="832">
        <v>1</v>
      </c>
      <c r="O307" s="836">
        <v>1</v>
      </c>
      <c r="P307" s="835">
        <v>0</v>
      </c>
      <c r="Q307" s="837"/>
      <c r="R307" s="832">
        <v>1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30</v>
      </c>
      <c r="B308" s="832" t="s">
        <v>2898</v>
      </c>
      <c r="C308" s="832" t="s">
        <v>2906</v>
      </c>
      <c r="D308" s="833" t="s">
        <v>4253</v>
      </c>
      <c r="E308" s="834" t="s">
        <v>2912</v>
      </c>
      <c r="F308" s="832" t="s">
        <v>2899</v>
      </c>
      <c r="G308" s="832" t="s">
        <v>3486</v>
      </c>
      <c r="H308" s="832" t="s">
        <v>569</v>
      </c>
      <c r="I308" s="832" t="s">
        <v>3490</v>
      </c>
      <c r="J308" s="832" t="s">
        <v>1120</v>
      </c>
      <c r="K308" s="832" t="s">
        <v>653</v>
      </c>
      <c r="L308" s="835">
        <v>0</v>
      </c>
      <c r="M308" s="835">
        <v>0</v>
      </c>
      <c r="N308" s="832">
        <v>3</v>
      </c>
      <c r="O308" s="836">
        <v>0.5</v>
      </c>
      <c r="P308" s="835">
        <v>0</v>
      </c>
      <c r="Q308" s="837"/>
      <c r="R308" s="832">
        <v>3</v>
      </c>
      <c r="S308" s="837">
        <v>1</v>
      </c>
      <c r="T308" s="836">
        <v>0.5</v>
      </c>
      <c r="U308" s="838">
        <v>1</v>
      </c>
    </row>
    <row r="309" spans="1:21" ht="14.45" customHeight="1" x14ac:dyDescent="0.2">
      <c r="A309" s="831">
        <v>30</v>
      </c>
      <c r="B309" s="832" t="s">
        <v>2898</v>
      </c>
      <c r="C309" s="832" t="s">
        <v>2906</v>
      </c>
      <c r="D309" s="833" t="s">
        <v>4253</v>
      </c>
      <c r="E309" s="834" t="s">
        <v>2912</v>
      </c>
      <c r="F309" s="832" t="s">
        <v>2899</v>
      </c>
      <c r="G309" s="832" t="s">
        <v>3486</v>
      </c>
      <c r="H309" s="832" t="s">
        <v>569</v>
      </c>
      <c r="I309" s="832" t="s">
        <v>3491</v>
      </c>
      <c r="J309" s="832" t="s">
        <v>1120</v>
      </c>
      <c r="K309" s="832" t="s">
        <v>3492</v>
      </c>
      <c r="L309" s="835">
        <v>0</v>
      </c>
      <c r="M309" s="835">
        <v>0</v>
      </c>
      <c r="N309" s="832">
        <v>2</v>
      </c>
      <c r="O309" s="836">
        <v>1.5</v>
      </c>
      <c r="P309" s="835">
        <v>0</v>
      </c>
      <c r="Q309" s="837"/>
      <c r="R309" s="832">
        <v>1</v>
      </c>
      <c r="S309" s="837">
        <v>0.5</v>
      </c>
      <c r="T309" s="836">
        <v>1</v>
      </c>
      <c r="U309" s="838">
        <v>0.66666666666666663</v>
      </c>
    </row>
    <row r="310" spans="1:21" ht="14.45" customHeight="1" x14ac:dyDescent="0.2">
      <c r="A310" s="831">
        <v>30</v>
      </c>
      <c r="B310" s="832" t="s">
        <v>2898</v>
      </c>
      <c r="C310" s="832" t="s">
        <v>2906</v>
      </c>
      <c r="D310" s="833" t="s">
        <v>4253</v>
      </c>
      <c r="E310" s="834" t="s">
        <v>2912</v>
      </c>
      <c r="F310" s="832" t="s">
        <v>2899</v>
      </c>
      <c r="G310" s="832" t="s">
        <v>3493</v>
      </c>
      <c r="H310" s="832" t="s">
        <v>599</v>
      </c>
      <c r="I310" s="832" t="s">
        <v>2431</v>
      </c>
      <c r="J310" s="832" t="s">
        <v>1411</v>
      </c>
      <c r="K310" s="832" t="s">
        <v>1413</v>
      </c>
      <c r="L310" s="835">
        <v>155.30000000000001</v>
      </c>
      <c r="M310" s="835">
        <v>155.30000000000001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30</v>
      </c>
      <c r="B311" s="832" t="s">
        <v>2898</v>
      </c>
      <c r="C311" s="832" t="s">
        <v>2906</v>
      </c>
      <c r="D311" s="833" t="s">
        <v>4253</v>
      </c>
      <c r="E311" s="834" t="s">
        <v>2912</v>
      </c>
      <c r="F311" s="832" t="s">
        <v>2899</v>
      </c>
      <c r="G311" s="832" t="s">
        <v>3119</v>
      </c>
      <c r="H311" s="832" t="s">
        <v>599</v>
      </c>
      <c r="I311" s="832" t="s">
        <v>2593</v>
      </c>
      <c r="J311" s="832" t="s">
        <v>1270</v>
      </c>
      <c r="K311" s="832" t="s">
        <v>1272</v>
      </c>
      <c r="L311" s="835">
        <v>0</v>
      </c>
      <c r="M311" s="835">
        <v>0</v>
      </c>
      <c r="N311" s="832">
        <v>15</v>
      </c>
      <c r="O311" s="836">
        <v>3.5</v>
      </c>
      <c r="P311" s="835">
        <v>0</v>
      </c>
      <c r="Q311" s="837"/>
      <c r="R311" s="832">
        <v>8</v>
      </c>
      <c r="S311" s="837">
        <v>0.53333333333333333</v>
      </c>
      <c r="T311" s="836">
        <v>2</v>
      </c>
      <c r="U311" s="838">
        <v>0.5714285714285714</v>
      </c>
    </row>
    <row r="312" spans="1:21" ht="14.45" customHeight="1" x14ac:dyDescent="0.2">
      <c r="A312" s="831">
        <v>30</v>
      </c>
      <c r="B312" s="832" t="s">
        <v>2898</v>
      </c>
      <c r="C312" s="832" t="s">
        <v>2906</v>
      </c>
      <c r="D312" s="833" t="s">
        <v>4253</v>
      </c>
      <c r="E312" s="834" t="s">
        <v>2912</v>
      </c>
      <c r="F312" s="832" t="s">
        <v>2899</v>
      </c>
      <c r="G312" s="832" t="s">
        <v>3494</v>
      </c>
      <c r="H312" s="832" t="s">
        <v>569</v>
      </c>
      <c r="I312" s="832" t="s">
        <v>3495</v>
      </c>
      <c r="J312" s="832" t="s">
        <v>3496</v>
      </c>
      <c r="K312" s="832" t="s">
        <v>3497</v>
      </c>
      <c r="L312" s="835">
        <v>120.14</v>
      </c>
      <c r="M312" s="835">
        <v>120.14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30</v>
      </c>
      <c r="B313" s="832" t="s">
        <v>2898</v>
      </c>
      <c r="C313" s="832" t="s">
        <v>2906</v>
      </c>
      <c r="D313" s="833" t="s">
        <v>4253</v>
      </c>
      <c r="E313" s="834" t="s">
        <v>2912</v>
      </c>
      <c r="F313" s="832" t="s">
        <v>2899</v>
      </c>
      <c r="G313" s="832" t="s">
        <v>3124</v>
      </c>
      <c r="H313" s="832" t="s">
        <v>569</v>
      </c>
      <c r="I313" s="832" t="s">
        <v>3125</v>
      </c>
      <c r="J313" s="832" t="s">
        <v>700</v>
      </c>
      <c r="K313" s="832" t="s">
        <v>3126</v>
      </c>
      <c r="L313" s="835">
        <v>42.54</v>
      </c>
      <c r="M313" s="835">
        <v>42.54</v>
      </c>
      <c r="N313" s="832">
        <v>1</v>
      </c>
      <c r="O313" s="836">
        <v>1</v>
      </c>
      <c r="P313" s="835">
        <v>42.54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30</v>
      </c>
      <c r="B314" s="832" t="s">
        <v>2898</v>
      </c>
      <c r="C314" s="832" t="s">
        <v>2906</v>
      </c>
      <c r="D314" s="833" t="s">
        <v>4253</v>
      </c>
      <c r="E314" s="834" t="s">
        <v>2912</v>
      </c>
      <c r="F314" s="832" t="s">
        <v>2899</v>
      </c>
      <c r="G314" s="832" t="s">
        <v>3124</v>
      </c>
      <c r="H314" s="832" t="s">
        <v>569</v>
      </c>
      <c r="I314" s="832" t="s">
        <v>3498</v>
      </c>
      <c r="J314" s="832" t="s">
        <v>3499</v>
      </c>
      <c r="K314" s="832" t="s">
        <v>3500</v>
      </c>
      <c r="L314" s="835">
        <v>33.44</v>
      </c>
      <c r="M314" s="835">
        <v>33.44</v>
      </c>
      <c r="N314" s="832">
        <v>1</v>
      </c>
      <c r="O314" s="836">
        <v>1</v>
      </c>
      <c r="P314" s="835">
        <v>33.44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30</v>
      </c>
      <c r="B315" s="832" t="s">
        <v>2898</v>
      </c>
      <c r="C315" s="832" t="s">
        <v>2906</v>
      </c>
      <c r="D315" s="833" t="s">
        <v>4253</v>
      </c>
      <c r="E315" s="834" t="s">
        <v>2912</v>
      </c>
      <c r="F315" s="832" t="s">
        <v>2899</v>
      </c>
      <c r="G315" s="832" t="s">
        <v>3124</v>
      </c>
      <c r="H315" s="832" t="s">
        <v>569</v>
      </c>
      <c r="I315" s="832" t="s">
        <v>3501</v>
      </c>
      <c r="J315" s="832" t="s">
        <v>3499</v>
      </c>
      <c r="K315" s="832" t="s">
        <v>3502</v>
      </c>
      <c r="L315" s="835">
        <v>66.88</v>
      </c>
      <c r="M315" s="835">
        <v>133.76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30</v>
      </c>
      <c r="B316" s="832" t="s">
        <v>2898</v>
      </c>
      <c r="C316" s="832" t="s">
        <v>2906</v>
      </c>
      <c r="D316" s="833" t="s">
        <v>4253</v>
      </c>
      <c r="E316" s="834" t="s">
        <v>2912</v>
      </c>
      <c r="F316" s="832" t="s">
        <v>2899</v>
      </c>
      <c r="G316" s="832" t="s">
        <v>3127</v>
      </c>
      <c r="H316" s="832" t="s">
        <v>569</v>
      </c>
      <c r="I316" s="832" t="s">
        <v>3128</v>
      </c>
      <c r="J316" s="832" t="s">
        <v>1559</v>
      </c>
      <c r="K316" s="832" t="s">
        <v>1560</v>
      </c>
      <c r="L316" s="835">
        <v>657.67</v>
      </c>
      <c r="M316" s="835">
        <v>2630.68</v>
      </c>
      <c r="N316" s="832">
        <v>4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30</v>
      </c>
      <c r="B317" s="832" t="s">
        <v>2898</v>
      </c>
      <c r="C317" s="832" t="s">
        <v>2906</v>
      </c>
      <c r="D317" s="833" t="s">
        <v>4253</v>
      </c>
      <c r="E317" s="834" t="s">
        <v>2912</v>
      </c>
      <c r="F317" s="832" t="s">
        <v>2899</v>
      </c>
      <c r="G317" s="832" t="s">
        <v>3127</v>
      </c>
      <c r="H317" s="832" t="s">
        <v>569</v>
      </c>
      <c r="I317" s="832" t="s">
        <v>3503</v>
      </c>
      <c r="J317" s="832" t="s">
        <v>1559</v>
      </c>
      <c r="K317" s="832" t="s">
        <v>3504</v>
      </c>
      <c r="L317" s="835">
        <v>1578.41</v>
      </c>
      <c r="M317" s="835">
        <v>6313.64</v>
      </c>
      <c r="N317" s="832">
        <v>4</v>
      </c>
      <c r="O317" s="836">
        <v>2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30</v>
      </c>
      <c r="B318" s="832" t="s">
        <v>2898</v>
      </c>
      <c r="C318" s="832" t="s">
        <v>2906</v>
      </c>
      <c r="D318" s="833" t="s">
        <v>4253</v>
      </c>
      <c r="E318" s="834" t="s">
        <v>2912</v>
      </c>
      <c r="F318" s="832" t="s">
        <v>2899</v>
      </c>
      <c r="G318" s="832" t="s">
        <v>3127</v>
      </c>
      <c r="H318" s="832" t="s">
        <v>569</v>
      </c>
      <c r="I318" s="832" t="s">
        <v>3505</v>
      </c>
      <c r="J318" s="832" t="s">
        <v>1559</v>
      </c>
      <c r="K318" s="832" t="s">
        <v>3506</v>
      </c>
      <c r="L318" s="835">
        <v>789.2</v>
      </c>
      <c r="M318" s="835">
        <v>789.2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30</v>
      </c>
      <c r="B319" s="832" t="s">
        <v>2898</v>
      </c>
      <c r="C319" s="832" t="s">
        <v>2906</v>
      </c>
      <c r="D319" s="833" t="s">
        <v>4253</v>
      </c>
      <c r="E319" s="834" t="s">
        <v>2912</v>
      </c>
      <c r="F319" s="832" t="s">
        <v>2899</v>
      </c>
      <c r="G319" s="832" t="s">
        <v>3507</v>
      </c>
      <c r="H319" s="832" t="s">
        <v>599</v>
      </c>
      <c r="I319" s="832" t="s">
        <v>2648</v>
      </c>
      <c r="J319" s="832" t="s">
        <v>2649</v>
      </c>
      <c r="K319" s="832" t="s">
        <v>2350</v>
      </c>
      <c r="L319" s="835">
        <v>72.58</v>
      </c>
      <c r="M319" s="835">
        <v>72.58</v>
      </c>
      <c r="N319" s="832">
        <v>1</v>
      </c>
      <c r="O319" s="836">
        <v>0.5</v>
      </c>
      <c r="P319" s="835">
        <v>72.58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5" customHeight="1" x14ac:dyDescent="0.2">
      <c r="A320" s="831">
        <v>30</v>
      </c>
      <c r="B320" s="832" t="s">
        <v>2898</v>
      </c>
      <c r="C320" s="832" t="s">
        <v>2906</v>
      </c>
      <c r="D320" s="833" t="s">
        <v>4253</v>
      </c>
      <c r="E320" s="834" t="s">
        <v>2912</v>
      </c>
      <c r="F320" s="832" t="s">
        <v>2899</v>
      </c>
      <c r="G320" s="832" t="s">
        <v>3137</v>
      </c>
      <c r="H320" s="832" t="s">
        <v>569</v>
      </c>
      <c r="I320" s="832" t="s">
        <v>3508</v>
      </c>
      <c r="J320" s="832" t="s">
        <v>3509</v>
      </c>
      <c r="K320" s="832" t="s">
        <v>1461</v>
      </c>
      <c r="L320" s="835">
        <v>96.8</v>
      </c>
      <c r="M320" s="835">
        <v>290.39999999999998</v>
      </c>
      <c r="N320" s="832">
        <v>3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5" customHeight="1" x14ac:dyDescent="0.2">
      <c r="A321" s="831">
        <v>30</v>
      </c>
      <c r="B321" s="832" t="s">
        <v>2898</v>
      </c>
      <c r="C321" s="832" t="s">
        <v>2906</v>
      </c>
      <c r="D321" s="833" t="s">
        <v>4253</v>
      </c>
      <c r="E321" s="834" t="s">
        <v>2912</v>
      </c>
      <c r="F321" s="832" t="s">
        <v>2899</v>
      </c>
      <c r="G321" s="832" t="s">
        <v>3137</v>
      </c>
      <c r="H321" s="832" t="s">
        <v>569</v>
      </c>
      <c r="I321" s="832" t="s">
        <v>3510</v>
      </c>
      <c r="J321" s="832" t="s">
        <v>3509</v>
      </c>
      <c r="K321" s="832" t="s">
        <v>3511</v>
      </c>
      <c r="L321" s="835">
        <v>80.94</v>
      </c>
      <c r="M321" s="835">
        <v>80.94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30</v>
      </c>
      <c r="B322" s="832" t="s">
        <v>2898</v>
      </c>
      <c r="C322" s="832" t="s">
        <v>2906</v>
      </c>
      <c r="D322" s="833" t="s">
        <v>4253</v>
      </c>
      <c r="E322" s="834" t="s">
        <v>2912</v>
      </c>
      <c r="F322" s="832" t="s">
        <v>2899</v>
      </c>
      <c r="G322" s="832" t="s">
        <v>3512</v>
      </c>
      <c r="H322" s="832" t="s">
        <v>569</v>
      </c>
      <c r="I322" s="832" t="s">
        <v>3513</v>
      </c>
      <c r="J322" s="832" t="s">
        <v>3514</v>
      </c>
      <c r="K322" s="832" t="s">
        <v>2658</v>
      </c>
      <c r="L322" s="835">
        <v>192.28</v>
      </c>
      <c r="M322" s="835">
        <v>384.56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30</v>
      </c>
      <c r="B323" s="832" t="s">
        <v>2898</v>
      </c>
      <c r="C323" s="832" t="s">
        <v>2906</v>
      </c>
      <c r="D323" s="833" t="s">
        <v>4253</v>
      </c>
      <c r="E323" s="834" t="s">
        <v>2912</v>
      </c>
      <c r="F323" s="832" t="s">
        <v>2899</v>
      </c>
      <c r="G323" s="832" t="s">
        <v>3515</v>
      </c>
      <c r="H323" s="832" t="s">
        <v>569</v>
      </c>
      <c r="I323" s="832" t="s">
        <v>3516</v>
      </c>
      <c r="J323" s="832" t="s">
        <v>1969</v>
      </c>
      <c r="K323" s="832" t="s">
        <v>3517</v>
      </c>
      <c r="L323" s="835">
        <v>139.04</v>
      </c>
      <c r="M323" s="835">
        <v>139.04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30</v>
      </c>
      <c r="B324" s="832" t="s">
        <v>2898</v>
      </c>
      <c r="C324" s="832" t="s">
        <v>2906</v>
      </c>
      <c r="D324" s="833" t="s">
        <v>4253</v>
      </c>
      <c r="E324" s="834" t="s">
        <v>2912</v>
      </c>
      <c r="F324" s="832" t="s">
        <v>2899</v>
      </c>
      <c r="G324" s="832" t="s">
        <v>3515</v>
      </c>
      <c r="H324" s="832" t="s">
        <v>569</v>
      </c>
      <c r="I324" s="832" t="s">
        <v>3518</v>
      </c>
      <c r="J324" s="832" t="s">
        <v>1967</v>
      </c>
      <c r="K324" s="832" t="s">
        <v>3519</v>
      </c>
      <c r="L324" s="835">
        <v>57.85</v>
      </c>
      <c r="M324" s="835">
        <v>57.85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30</v>
      </c>
      <c r="B325" s="832" t="s">
        <v>2898</v>
      </c>
      <c r="C325" s="832" t="s">
        <v>2906</v>
      </c>
      <c r="D325" s="833" t="s">
        <v>4253</v>
      </c>
      <c r="E325" s="834" t="s">
        <v>2912</v>
      </c>
      <c r="F325" s="832" t="s">
        <v>2899</v>
      </c>
      <c r="G325" s="832" t="s">
        <v>3146</v>
      </c>
      <c r="H325" s="832" t="s">
        <v>569</v>
      </c>
      <c r="I325" s="832" t="s">
        <v>3520</v>
      </c>
      <c r="J325" s="832" t="s">
        <v>1472</v>
      </c>
      <c r="K325" s="832" t="s">
        <v>3521</v>
      </c>
      <c r="L325" s="835">
        <v>115.81</v>
      </c>
      <c r="M325" s="835">
        <v>115.81</v>
      </c>
      <c r="N325" s="832">
        <v>1</v>
      </c>
      <c r="O325" s="836">
        <v>1</v>
      </c>
      <c r="P325" s="835">
        <v>115.81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30</v>
      </c>
      <c r="B326" s="832" t="s">
        <v>2898</v>
      </c>
      <c r="C326" s="832" t="s">
        <v>2906</v>
      </c>
      <c r="D326" s="833" t="s">
        <v>4253</v>
      </c>
      <c r="E326" s="834" t="s">
        <v>2912</v>
      </c>
      <c r="F326" s="832" t="s">
        <v>2899</v>
      </c>
      <c r="G326" s="832" t="s">
        <v>3146</v>
      </c>
      <c r="H326" s="832" t="s">
        <v>569</v>
      </c>
      <c r="I326" s="832" t="s">
        <v>3147</v>
      </c>
      <c r="J326" s="832" t="s">
        <v>1472</v>
      </c>
      <c r="K326" s="832" t="s">
        <v>2562</v>
      </c>
      <c r="L326" s="835">
        <v>122.73</v>
      </c>
      <c r="M326" s="835">
        <v>245.46</v>
      </c>
      <c r="N326" s="832">
        <v>2</v>
      </c>
      <c r="O326" s="836">
        <v>2</v>
      </c>
      <c r="P326" s="835">
        <v>122.73</v>
      </c>
      <c r="Q326" s="837">
        <v>0.5</v>
      </c>
      <c r="R326" s="832">
        <v>1</v>
      </c>
      <c r="S326" s="837">
        <v>0.5</v>
      </c>
      <c r="T326" s="836">
        <v>1</v>
      </c>
      <c r="U326" s="838">
        <v>0.5</v>
      </c>
    </row>
    <row r="327" spans="1:21" ht="14.45" customHeight="1" x14ac:dyDescent="0.2">
      <c r="A327" s="831">
        <v>30</v>
      </c>
      <c r="B327" s="832" t="s">
        <v>2898</v>
      </c>
      <c r="C327" s="832" t="s">
        <v>2906</v>
      </c>
      <c r="D327" s="833" t="s">
        <v>4253</v>
      </c>
      <c r="E327" s="834" t="s">
        <v>2912</v>
      </c>
      <c r="F327" s="832" t="s">
        <v>2899</v>
      </c>
      <c r="G327" s="832" t="s">
        <v>3522</v>
      </c>
      <c r="H327" s="832" t="s">
        <v>569</v>
      </c>
      <c r="I327" s="832" t="s">
        <v>3523</v>
      </c>
      <c r="J327" s="832" t="s">
        <v>3524</v>
      </c>
      <c r="K327" s="832" t="s">
        <v>3525</v>
      </c>
      <c r="L327" s="835">
        <v>264</v>
      </c>
      <c r="M327" s="835">
        <v>1320</v>
      </c>
      <c r="N327" s="832">
        <v>5</v>
      </c>
      <c r="O327" s="836">
        <v>4.5</v>
      </c>
      <c r="P327" s="835">
        <v>792</v>
      </c>
      <c r="Q327" s="837">
        <v>0.6</v>
      </c>
      <c r="R327" s="832">
        <v>3</v>
      </c>
      <c r="S327" s="837">
        <v>0.6</v>
      </c>
      <c r="T327" s="836">
        <v>3</v>
      </c>
      <c r="U327" s="838">
        <v>0.66666666666666663</v>
      </c>
    </row>
    <row r="328" spans="1:21" ht="14.45" customHeight="1" x14ac:dyDescent="0.2">
      <c r="A328" s="831">
        <v>30</v>
      </c>
      <c r="B328" s="832" t="s">
        <v>2898</v>
      </c>
      <c r="C328" s="832" t="s">
        <v>2906</v>
      </c>
      <c r="D328" s="833" t="s">
        <v>4253</v>
      </c>
      <c r="E328" s="834" t="s">
        <v>2912</v>
      </c>
      <c r="F328" s="832" t="s">
        <v>2899</v>
      </c>
      <c r="G328" s="832" t="s">
        <v>3526</v>
      </c>
      <c r="H328" s="832" t="s">
        <v>569</v>
      </c>
      <c r="I328" s="832" t="s">
        <v>3527</v>
      </c>
      <c r="J328" s="832" t="s">
        <v>3528</v>
      </c>
      <c r="K328" s="832" t="s">
        <v>3529</v>
      </c>
      <c r="L328" s="835">
        <v>25.12</v>
      </c>
      <c r="M328" s="835">
        <v>25.12</v>
      </c>
      <c r="N328" s="832">
        <v>1</v>
      </c>
      <c r="O328" s="836">
        <v>0.5</v>
      </c>
      <c r="P328" s="835">
        <v>25.12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30</v>
      </c>
      <c r="B329" s="832" t="s">
        <v>2898</v>
      </c>
      <c r="C329" s="832" t="s">
        <v>2906</v>
      </c>
      <c r="D329" s="833" t="s">
        <v>4253</v>
      </c>
      <c r="E329" s="834" t="s">
        <v>2912</v>
      </c>
      <c r="F329" s="832" t="s">
        <v>2899</v>
      </c>
      <c r="G329" s="832" t="s">
        <v>3526</v>
      </c>
      <c r="H329" s="832" t="s">
        <v>569</v>
      </c>
      <c r="I329" s="832" t="s">
        <v>3530</v>
      </c>
      <c r="J329" s="832" t="s">
        <v>3531</v>
      </c>
      <c r="K329" s="832" t="s">
        <v>3532</v>
      </c>
      <c r="L329" s="835">
        <v>57.19</v>
      </c>
      <c r="M329" s="835">
        <v>57.19</v>
      </c>
      <c r="N329" s="832">
        <v>1</v>
      </c>
      <c r="O329" s="836">
        <v>0.5</v>
      </c>
      <c r="P329" s="835">
        <v>57.19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30</v>
      </c>
      <c r="B330" s="832" t="s">
        <v>2898</v>
      </c>
      <c r="C330" s="832" t="s">
        <v>2906</v>
      </c>
      <c r="D330" s="833" t="s">
        <v>4253</v>
      </c>
      <c r="E330" s="834" t="s">
        <v>2912</v>
      </c>
      <c r="F330" s="832" t="s">
        <v>2899</v>
      </c>
      <c r="G330" s="832" t="s">
        <v>3533</v>
      </c>
      <c r="H330" s="832" t="s">
        <v>569</v>
      </c>
      <c r="I330" s="832" t="s">
        <v>3534</v>
      </c>
      <c r="J330" s="832" t="s">
        <v>3535</v>
      </c>
      <c r="K330" s="832" t="s">
        <v>3536</v>
      </c>
      <c r="L330" s="835">
        <v>33.18</v>
      </c>
      <c r="M330" s="835">
        <v>99.539999999999992</v>
      </c>
      <c r="N330" s="832">
        <v>3</v>
      </c>
      <c r="O330" s="836">
        <v>2.5</v>
      </c>
      <c r="P330" s="835">
        <v>33.18</v>
      </c>
      <c r="Q330" s="837">
        <v>0.33333333333333337</v>
      </c>
      <c r="R330" s="832">
        <v>1</v>
      </c>
      <c r="S330" s="837">
        <v>0.33333333333333331</v>
      </c>
      <c r="T330" s="836">
        <v>1</v>
      </c>
      <c r="U330" s="838">
        <v>0.4</v>
      </c>
    </row>
    <row r="331" spans="1:21" ht="14.45" customHeight="1" x14ac:dyDescent="0.2">
      <c r="A331" s="831">
        <v>30</v>
      </c>
      <c r="B331" s="832" t="s">
        <v>2898</v>
      </c>
      <c r="C331" s="832" t="s">
        <v>2906</v>
      </c>
      <c r="D331" s="833" t="s">
        <v>4253</v>
      </c>
      <c r="E331" s="834" t="s">
        <v>2912</v>
      </c>
      <c r="F331" s="832" t="s">
        <v>2899</v>
      </c>
      <c r="G331" s="832" t="s">
        <v>3537</v>
      </c>
      <c r="H331" s="832" t="s">
        <v>569</v>
      </c>
      <c r="I331" s="832" t="s">
        <v>3538</v>
      </c>
      <c r="J331" s="832" t="s">
        <v>861</v>
      </c>
      <c r="K331" s="832" t="s">
        <v>3539</v>
      </c>
      <c r="L331" s="835">
        <v>43.94</v>
      </c>
      <c r="M331" s="835">
        <v>87.88</v>
      </c>
      <c r="N331" s="832">
        <v>2</v>
      </c>
      <c r="O331" s="836">
        <v>2</v>
      </c>
      <c r="P331" s="835">
        <v>43.94</v>
      </c>
      <c r="Q331" s="837">
        <v>0.5</v>
      </c>
      <c r="R331" s="832">
        <v>1</v>
      </c>
      <c r="S331" s="837">
        <v>0.5</v>
      </c>
      <c r="T331" s="836">
        <v>1</v>
      </c>
      <c r="U331" s="838">
        <v>0.5</v>
      </c>
    </row>
    <row r="332" spans="1:21" ht="14.45" customHeight="1" x14ac:dyDescent="0.2">
      <c r="A332" s="831">
        <v>30</v>
      </c>
      <c r="B332" s="832" t="s">
        <v>2898</v>
      </c>
      <c r="C332" s="832" t="s">
        <v>2906</v>
      </c>
      <c r="D332" s="833" t="s">
        <v>4253</v>
      </c>
      <c r="E332" s="834" t="s">
        <v>2912</v>
      </c>
      <c r="F332" s="832" t="s">
        <v>2899</v>
      </c>
      <c r="G332" s="832" t="s">
        <v>3159</v>
      </c>
      <c r="H332" s="832" t="s">
        <v>569</v>
      </c>
      <c r="I332" s="832" t="s">
        <v>3160</v>
      </c>
      <c r="J332" s="832" t="s">
        <v>736</v>
      </c>
      <c r="K332" s="832" t="s">
        <v>3161</v>
      </c>
      <c r="L332" s="835">
        <v>311.02</v>
      </c>
      <c r="M332" s="835">
        <v>2799.18</v>
      </c>
      <c r="N332" s="832">
        <v>9</v>
      </c>
      <c r="O332" s="836">
        <v>6.5</v>
      </c>
      <c r="P332" s="835">
        <v>1244.08</v>
      </c>
      <c r="Q332" s="837">
        <v>0.44444444444444442</v>
      </c>
      <c r="R332" s="832">
        <v>4</v>
      </c>
      <c r="S332" s="837">
        <v>0.44444444444444442</v>
      </c>
      <c r="T332" s="836">
        <v>3</v>
      </c>
      <c r="U332" s="838">
        <v>0.46153846153846156</v>
      </c>
    </row>
    <row r="333" spans="1:21" ht="14.45" customHeight="1" x14ac:dyDescent="0.2">
      <c r="A333" s="831">
        <v>30</v>
      </c>
      <c r="B333" s="832" t="s">
        <v>2898</v>
      </c>
      <c r="C333" s="832" t="s">
        <v>2906</v>
      </c>
      <c r="D333" s="833" t="s">
        <v>4253</v>
      </c>
      <c r="E333" s="834" t="s">
        <v>2912</v>
      </c>
      <c r="F333" s="832" t="s">
        <v>2899</v>
      </c>
      <c r="G333" s="832" t="s">
        <v>3540</v>
      </c>
      <c r="H333" s="832" t="s">
        <v>569</v>
      </c>
      <c r="I333" s="832" t="s">
        <v>3541</v>
      </c>
      <c r="J333" s="832" t="s">
        <v>3542</v>
      </c>
      <c r="K333" s="832" t="s">
        <v>3543</v>
      </c>
      <c r="L333" s="835">
        <v>145.82</v>
      </c>
      <c r="M333" s="835">
        <v>145.82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30</v>
      </c>
      <c r="B334" s="832" t="s">
        <v>2898</v>
      </c>
      <c r="C334" s="832" t="s">
        <v>2906</v>
      </c>
      <c r="D334" s="833" t="s">
        <v>4253</v>
      </c>
      <c r="E334" s="834" t="s">
        <v>2912</v>
      </c>
      <c r="F334" s="832" t="s">
        <v>2899</v>
      </c>
      <c r="G334" s="832" t="s">
        <v>3165</v>
      </c>
      <c r="H334" s="832" t="s">
        <v>599</v>
      </c>
      <c r="I334" s="832" t="s">
        <v>3544</v>
      </c>
      <c r="J334" s="832" t="s">
        <v>1812</v>
      </c>
      <c r="K334" s="832" t="s">
        <v>3545</v>
      </c>
      <c r="L334" s="835">
        <v>0</v>
      </c>
      <c r="M334" s="835">
        <v>0</v>
      </c>
      <c r="N334" s="832">
        <v>2</v>
      </c>
      <c r="O334" s="836">
        <v>0.5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30</v>
      </c>
      <c r="B335" s="832" t="s">
        <v>2898</v>
      </c>
      <c r="C335" s="832" t="s">
        <v>2906</v>
      </c>
      <c r="D335" s="833" t="s">
        <v>4253</v>
      </c>
      <c r="E335" s="834" t="s">
        <v>2912</v>
      </c>
      <c r="F335" s="832" t="s">
        <v>2899</v>
      </c>
      <c r="G335" s="832" t="s">
        <v>3166</v>
      </c>
      <c r="H335" s="832" t="s">
        <v>569</v>
      </c>
      <c r="I335" s="832" t="s">
        <v>3546</v>
      </c>
      <c r="J335" s="832" t="s">
        <v>1211</v>
      </c>
      <c r="K335" s="832" t="s">
        <v>3547</v>
      </c>
      <c r="L335" s="835">
        <v>0</v>
      </c>
      <c r="M335" s="835">
        <v>0</v>
      </c>
      <c r="N335" s="832">
        <v>4</v>
      </c>
      <c r="O335" s="836">
        <v>2.5</v>
      </c>
      <c r="P335" s="835">
        <v>0</v>
      </c>
      <c r="Q335" s="837"/>
      <c r="R335" s="832">
        <v>1</v>
      </c>
      <c r="S335" s="837">
        <v>0.25</v>
      </c>
      <c r="T335" s="836">
        <v>0.5</v>
      </c>
      <c r="U335" s="838">
        <v>0.2</v>
      </c>
    </row>
    <row r="336" spans="1:21" ht="14.45" customHeight="1" x14ac:dyDescent="0.2">
      <c r="A336" s="831">
        <v>30</v>
      </c>
      <c r="B336" s="832" t="s">
        <v>2898</v>
      </c>
      <c r="C336" s="832" t="s">
        <v>2906</v>
      </c>
      <c r="D336" s="833" t="s">
        <v>4253</v>
      </c>
      <c r="E336" s="834" t="s">
        <v>2912</v>
      </c>
      <c r="F336" s="832" t="s">
        <v>2899</v>
      </c>
      <c r="G336" s="832" t="s">
        <v>3168</v>
      </c>
      <c r="H336" s="832" t="s">
        <v>569</v>
      </c>
      <c r="I336" s="832" t="s">
        <v>3548</v>
      </c>
      <c r="J336" s="832" t="s">
        <v>3172</v>
      </c>
      <c r="K336" s="832" t="s">
        <v>2394</v>
      </c>
      <c r="L336" s="835">
        <v>184.74</v>
      </c>
      <c r="M336" s="835">
        <v>184.74</v>
      </c>
      <c r="N336" s="832">
        <v>1</v>
      </c>
      <c r="O336" s="836">
        <v>0.5</v>
      </c>
      <c r="P336" s="835">
        <v>184.74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30</v>
      </c>
      <c r="B337" s="832" t="s">
        <v>2898</v>
      </c>
      <c r="C337" s="832" t="s">
        <v>2906</v>
      </c>
      <c r="D337" s="833" t="s">
        <v>4253</v>
      </c>
      <c r="E337" s="834" t="s">
        <v>2912</v>
      </c>
      <c r="F337" s="832" t="s">
        <v>2899</v>
      </c>
      <c r="G337" s="832" t="s">
        <v>3174</v>
      </c>
      <c r="H337" s="832" t="s">
        <v>569</v>
      </c>
      <c r="I337" s="832" t="s">
        <v>3175</v>
      </c>
      <c r="J337" s="832" t="s">
        <v>1593</v>
      </c>
      <c r="K337" s="832" t="s">
        <v>2660</v>
      </c>
      <c r="L337" s="835">
        <v>0</v>
      </c>
      <c r="M337" s="835">
        <v>0</v>
      </c>
      <c r="N337" s="832">
        <v>6</v>
      </c>
      <c r="O337" s="836">
        <v>2.5</v>
      </c>
      <c r="P337" s="835">
        <v>0</v>
      </c>
      <c r="Q337" s="837"/>
      <c r="R337" s="832">
        <v>2</v>
      </c>
      <c r="S337" s="837">
        <v>0.33333333333333331</v>
      </c>
      <c r="T337" s="836">
        <v>0.5</v>
      </c>
      <c r="U337" s="838">
        <v>0.2</v>
      </c>
    </row>
    <row r="338" spans="1:21" ht="14.45" customHeight="1" x14ac:dyDescent="0.2">
      <c r="A338" s="831">
        <v>30</v>
      </c>
      <c r="B338" s="832" t="s">
        <v>2898</v>
      </c>
      <c r="C338" s="832" t="s">
        <v>2906</v>
      </c>
      <c r="D338" s="833" t="s">
        <v>4253</v>
      </c>
      <c r="E338" s="834" t="s">
        <v>2912</v>
      </c>
      <c r="F338" s="832" t="s">
        <v>2899</v>
      </c>
      <c r="G338" s="832" t="s">
        <v>3174</v>
      </c>
      <c r="H338" s="832" t="s">
        <v>569</v>
      </c>
      <c r="I338" s="832" t="s">
        <v>3549</v>
      </c>
      <c r="J338" s="832" t="s">
        <v>1593</v>
      </c>
      <c r="K338" s="832" t="s">
        <v>2660</v>
      </c>
      <c r="L338" s="835">
        <v>0</v>
      </c>
      <c r="M338" s="835">
        <v>0</v>
      </c>
      <c r="N338" s="832">
        <v>1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30</v>
      </c>
      <c r="B339" s="832" t="s">
        <v>2898</v>
      </c>
      <c r="C339" s="832" t="s">
        <v>2906</v>
      </c>
      <c r="D339" s="833" t="s">
        <v>4253</v>
      </c>
      <c r="E339" s="834" t="s">
        <v>2912</v>
      </c>
      <c r="F339" s="832" t="s">
        <v>2899</v>
      </c>
      <c r="G339" s="832" t="s">
        <v>3174</v>
      </c>
      <c r="H339" s="832" t="s">
        <v>569</v>
      </c>
      <c r="I339" s="832" t="s">
        <v>2657</v>
      </c>
      <c r="J339" s="832" t="s">
        <v>1593</v>
      </c>
      <c r="K339" s="832" t="s">
        <v>2658</v>
      </c>
      <c r="L339" s="835">
        <v>0</v>
      </c>
      <c r="M339" s="835">
        <v>0</v>
      </c>
      <c r="N339" s="832">
        <v>8</v>
      </c>
      <c r="O339" s="836">
        <v>5.5</v>
      </c>
      <c r="P339" s="835">
        <v>0</v>
      </c>
      <c r="Q339" s="837"/>
      <c r="R339" s="832">
        <v>7</v>
      </c>
      <c r="S339" s="837">
        <v>0.875</v>
      </c>
      <c r="T339" s="836">
        <v>4.5</v>
      </c>
      <c r="U339" s="838">
        <v>0.81818181818181823</v>
      </c>
    </row>
    <row r="340" spans="1:21" ht="14.45" customHeight="1" x14ac:dyDescent="0.2">
      <c r="A340" s="831">
        <v>30</v>
      </c>
      <c r="B340" s="832" t="s">
        <v>2898</v>
      </c>
      <c r="C340" s="832" t="s">
        <v>2906</v>
      </c>
      <c r="D340" s="833" t="s">
        <v>4253</v>
      </c>
      <c r="E340" s="834" t="s">
        <v>2912</v>
      </c>
      <c r="F340" s="832" t="s">
        <v>2899</v>
      </c>
      <c r="G340" s="832" t="s">
        <v>3174</v>
      </c>
      <c r="H340" s="832" t="s">
        <v>569</v>
      </c>
      <c r="I340" s="832" t="s">
        <v>3550</v>
      </c>
      <c r="J340" s="832" t="s">
        <v>3551</v>
      </c>
      <c r="K340" s="832" t="s">
        <v>2660</v>
      </c>
      <c r="L340" s="835">
        <v>0</v>
      </c>
      <c r="M340" s="835">
        <v>0</v>
      </c>
      <c r="N340" s="832">
        <v>2</v>
      </c>
      <c r="O340" s="836">
        <v>0.5</v>
      </c>
      <c r="P340" s="835">
        <v>0</v>
      </c>
      <c r="Q340" s="837"/>
      <c r="R340" s="832">
        <v>2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30</v>
      </c>
      <c r="B341" s="832" t="s">
        <v>2898</v>
      </c>
      <c r="C341" s="832" t="s">
        <v>2906</v>
      </c>
      <c r="D341" s="833" t="s">
        <v>4253</v>
      </c>
      <c r="E341" s="834" t="s">
        <v>2912</v>
      </c>
      <c r="F341" s="832" t="s">
        <v>2899</v>
      </c>
      <c r="G341" s="832" t="s">
        <v>3174</v>
      </c>
      <c r="H341" s="832" t="s">
        <v>599</v>
      </c>
      <c r="I341" s="832" t="s">
        <v>2659</v>
      </c>
      <c r="J341" s="832" t="s">
        <v>1593</v>
      </c>
      <c r="K341" s="832" t="s">
        <v>2660</v>
      </c>
      <c r="L341" s="835">
        <v>0</v>
      </c>
      <c r="M341" s="835">
        <v>0</v>
      </c>
      <c r="N341" s="832">
        <v>3</v>
      </c>
      <c r="O341" s="836">
        <v>0.5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30</v>
      </c>
      <c r="B342" s="832" t="s">
        <v>2898</v>
      </c>
      <c r="C342" s="832" t="s">
        <v>2906</v>
      </c>
      <c r="D342" s="833" t="s">
        <v>4253</v>
      </c>
      <c r="E342" s="834" t="s">
        <v>2912</v>
      </c>
      <c r="F342" s="832" t="s">
        <v>2899</v>
      </c>
      <c r="G342" s="832" t="s">
        <v>3552</v>
      </c>
      <c r="H342" s="832" t="s">
        <v>569</v>
      </c>
      <c r="I342" s="832" t="s">
        <v>3553</v>
      </c>
      <c r="J342" s="832" t="s">
        <v>3554</v>
      </c>
      <c r="K342" s="832" t="s">
        <v>3555</v>
      </c>
      <c r="L342" s="835">
        <v>32.130000000000003</v>
      </c>
      <c r="M342" s="835">
        <v>64.260000000000005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30</v>
      </c>
      <c r="B343" s="832" t="s">
        <v>2898</v>
      </c>
      <c r="C343" s="832" t="s">
        <v>2906</v>
      </c>
      <c r="D343" s="833" t="s">
        <v>4253</v>
      </c>
      <c r="E343" s="834" t="s">
        <v>2912</v>
      </c>
      <c r="F343" s="832" t="s">
        <v>2899</v>
      </c>
      <c r="G343" s="832" t="s">
        <v>3552</v>
      </c>
      <c r="H343" s="832" t="s">
        <v>569</v>
      </c>
      <c r="I343" s="832" t="s">
        <v>3556</v>
      </c>
      <c r="J343" s="832" t="s">
        <v>3554</v>
      </c>
      <c r="K343" s="832" t="s">
        <v>3557</v>
      </c>
      <c r="L343" s="835">
        <v>16.059999999999999</v>
      </c>
      <c r="M343" s="835">
        <v>16.059999999999999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30</v>
      </c>
      <c r="B344" s="832" t="s">
        <v>2898</v>
      </c>
      <c r="C344" s="832" t="s">
        <v>2906</v>
      </c>
      <c r="D344" s="833" t="s">
        <v>4253</v>
      </c>
      <c r="E344" s="834" t="s">
        <v>2912</v>
      </c>
      <c r="F344" s="832" t="s">
        <v>2899</v>
      </c>
      <c r="G344" s="832" t="s">
        <v>3176</v>
      </c>
      <c r="H344" s="832" t="s">
        <v>599</v>
      </c>
      <c r="I344" s="832" t="s">
        <v>3558</v>
      </c>
      <c r="J344" s="832" t="s">
        <v>867</v>
      </c>
      <c r="K344" s="832" t="s">
        <v>3559</v>
      </c>
      <c r="L344" s="835">
        <v>5339.52</v>
      </c>
      <c r="M344" s="835">
        <v>5339.52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30</v>
      </c>
      <c r="B345" s="832" t="s">
        <v>2898</v>
      </c>
      <c r="C345" s="832" t="s">
        <v>2906</v>
      </c>
      <c r="D345" s="833" t="s">
        <v>4253</v>
      </c>
      <c r="E345" s="834" t="s">
        <v>2912</v>
      </c>
      <c r="F345" s="832" t="s">
        <v>2899</v>
      </c>
      <c r="G345" s="832" t="s">
        <v>3176</v>
      </c>
      <c r="H345" s="832" t="s">
        <v>599</v>
      </c>
      <c r="I345" s="832" t="s">
        <v>3177</v>
      </c>
      <c r="J345" s="832" t="s">
        <v>867</v>
      </c>
      <c r="K345" s="832" t="s">
        <v>3178</v>
      </c>
      <c r="L345" s="835">
        <v>2376.9299999999998</v>
      </c>
      <c r="M345" s="835">
        <v>7130.7899999999991</v>
      </c>
      <c r="N345" s="832">
        <v>3</v>
      </c>
      <c r="O345" s="836">
        <v>2</v>
      </c>
      <c r="P345" s="835">
        <v>4753.8599999999997</v>
      </c>
      <c r="Q345" s="837">
        <v>0.66666666666666674</v>
      </c>
      <c r="R345" s="832">
        <v>2</v>
      </c>
      <c r="S345" s="837">
        <v>0.66666666666666663</v>
      </c>
      <c r="T345" s="836">
        <v>1</v>
      </c>
      <c r="U345" s="838">
        <v>0.5</v>
      </c>
    </row>
    <row r="346" spans="1:21" ht="14.45" customHeight="1" x14ac:dyDescent="0.2">
      <c r="A346" s="831">
        <v>30</v>
      </c>
      <c r="B346" s="832" t="s">
        <v>2898</v>
      </c>
      <c r="C346" s="832" t="s">
        <v>2906</v>
      </c>
      <c r="D346" s="833" t="s">
        <v>4253</v>
      </c>
      <c r="E346" s="834" t="s">
        <v>2912</v>
      </c>
      <c r="F346" s="832" t="s">
        <v>2899</v>
      </c>
      <c r="G346" s="832" t="s">
        <v>3176</v>
      </c>
      <c r="H346" s="832" t="s">
        <v>599</v>
      </c>
      <c r="I346" s="832" t="s">
        <v>3177</v>
      </c>
      <c r="J346" s="832" t="s">
        <v>867</v>
      </c>
      <c r="K346" s="832" t="s">
        <v>3178</v>
      </c>
      <c r="L346" s="835">
        <v>1544.99</v>
      </c>
      <c r="M346" s="835">
        <v>3089.98</v>
      </c>
      <c r="N346" s="832">
        <v>2</v>
      </c>
      <c r="O346" s="836">
        <v>0.5</v>
      </c>
      <c r="P346" s="835">
        <v>3089.98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30</v>
      </c>
      <c r="B347" s="832" t="s">
        <v>2898</v>
      </c>
      <c r="C347" s="832" t="s">
        <v>2906</v>
      </c>
      <c r="D347" s="833" t="s">
        <v>4253</v>
      </c>
      <c r="E347" s="834" t="s">
        <v>2912</v>
      </c>
      <c r="F347" s="832" t="s">
        <v>2899</v>
      </c>
      <c r="G347" s="832" t="s">
        <v>3176</v>
      </c>
      <c r="H347" s="832" t="s">
        <v>599</v>
      </c>
      <c r="I347" s="832" t="s">
        <v>2786</v>
      </c>
      <c r="J347" s="832" t="s">
        <v>867</v>
      </c>
      <c r="K347" s="832" t="s">
        <v>2787</v>
      </c>
      <c r="L347" s="835">
        <v>2669.75</v>
      </c>
      <c r="M347" s="835">
        <v>2669.75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30</v>
      </c>
      <c r="B348" s="832" t="s">
        <v>2898</v>
      </c>
      <c r="C348" s="832" t="s">
        <v>2906</v>
      </c>
      <c r="D348" s="833" t="s">
        <v>4253</v>
      </c>
      <c r="E348" s="834" t="s">
        <v>2912</v>
      </c>
      <c r="F348" s="832" t="s">
        <v>2899</v>
      </c>
      <c r="G348" s="832" t="s">
        <v>3560</v>
      </c>
      <c r="H348" s="832" t="s">
        <v>569</v>
      </c>
      <c r="I348" s="832" t="s">
        <v>3561</v>
      </c>
      <c r="J348" s="832" t="s">
        <v>3562</v>
      </c>
      <c r="K348" s="832" t="s">
        <v>3563</v>
      </c>
      <c r="L348" s="835">
        <v>654.95000000000005</v>
      </c>
      <c r="M348" s="835">
        <v>2619.8000000000002</v>
      </c>
      <c r="N348" s="832">
        <v>4</v>
      </c>
      <c r="O348" s="836">
        <v>2</v>
      </c>
      <c r="P348" s="835">
        <v>2619.8000000000002</v>
      </c>
      <c r="Q348" s="837">
        <v>1</v>
      </c>
      <c r="R348" s="832">
        <v>4</v>
      </c>
      <c r="S348" s="837">
        <v>1</v>
      </c>
      <c r="T348" s="836">
        <v>2</v>
      </c>
      <c r="U348" s="838">
        <v>1</v>
      </c>
    </row>
    <row r="349" spans="1:21" ht="14.45" customHeight="1" x14ac:dyDescent="0.2">
      <c r="A349" s="831">
        <v>30</v>
      </c>
      <c r="B349" s="832" t="s">
        <v>2898</v>
      </c>
      <c r="C349" s="832" t="s">
        <v>2906</v>
      </c>
      <c r="D349" s="833" t="s">
        <v>4253</v>
      </c>
      <c r="E349" s="834" t="s">
        <v>2912</v>
      </c>
      <c r="F349" s="832" t="s">
        <v>2899</v>
      </c>
      <c r="G349" s="832" t="s">
        <v>3560</v>
      </c>
      <c r="H349" s="832" t="s">
        <v>569</v>
      </c>
      <c r="I349" s="832" t="s">
        <v>3564</v>
      </c>
      <c r="J349" s="832" t="s">
        <v>3562</v>
      </c>
      <c r="K349" s="832" t="s">
        <v>3565</v>
      </c>
      <c r="L349" s="835">
        <v>327.49</v>
      </c>
      <c r="M349" s="835">
        <v>1637.45</v>
      </c>
      <c r="N349" s="832">
        <v>5</v>
      </c>
      <c r="O349" s="836">
        <v>2.5</v>
      </c>
      <c r="P349" s="835">
        <v>1309.96</v>
      </c>
      <c r="Q349" s="837">
        <v>0.8</v>
      </c>
      <c r="R349" s="832">
        <v>4</v>
      </c>
      <c r="S349" s="837">
        <v>0.8</v>
      </c>
      <c r="T349" s="836">
        <v>2</v>
      </c>
      <c r="U349" s="838">
        <v>0.8</v>
      </c>
    </row>
    <row r="350" spans="1:21" ht="14.45" customHeight="1" x14ac:dyDescent="0.2">
      <c r="A350" s="831">
        <v>30</v>
      </c>
      <c r="B350" s="832" t="s">
        <v>2898</v>
      </c>
      <c r="C350" s="832" t="s">
        <v>2906</v>
      </c>
      <c r="D350" s="833" t="s">
        <v>4253</v>
      </c>
      <c r="E350" s="834" t="s">
        <v>2912</v>
      </c>
      <c r="F350" s="832" t="s">
        <v>2899</v>
      </c>
      <c r="G350" s="832" t="s">
        <v>3560</v>
      </c>
      <c r="H350" s="832" t="s">
        <v>569</v>
      </c>
      <c r="I350" s="832" t="s">
        <v>3566</v>
      </c>
      <c r="J350" s="832" t="s">
        <v>3567</v>
      </c>
      <c r="K350" s="832" t="s">
        <v>3568</v>
      </c>
      <c r="L350" s="835">
        <v>327.49</v>
      </c>
      <c r="M350" s="835">
        <v>327.49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30</v>
      </c>
      <c r="B351" s="832" t="s">
        <v>2898</v>
      </c>
      <c r="C351" s="832" t="s">
        <v>2906</v>
      </c>
      <c r="D351" s="833" t="s">
        <v>4253</v>
      </c>
      <c r="E351" s="834" t="s">
        <v>2912</v>
      </c>
      <c r="F351" s="832" t="s">
        <v>2899</v>
      </c>
      <c r="G351" s="832" t="s">
        <v>3569</v>
      </c>
      <c r="H351" s="832" t="s">
        <v>599</v>
      </c>
      <c r="I351" s="832" t="s">
        <v>2772</v>
      </c>
      <c r="J351" s="832" t="s">
        <v>1921</v>
      </c>
      <c r="K351" s="832" t="s">
        <v>2773</v>
      </c>
      <c r="L351" s="835">
        <v>414.07</v>
      </c>
      <c r="M351" s="835">
        <v>1656.28</v>
      </c>
      <c r="N351" s="832">
        <v>4</v>
      </c>
      <c r="O351" s="836">
        <v>1.5</v>
      </c>
      <c r="P351" s="835">
        <v>1242.21</v>
      </c>
      <c r="Q351" s="837">
        <v>0.75</v>
      </c>
      <c r="R351" s="832">
        <v>3</v>
      </c>
      <c r="S351" s="837">
        <v>0.75</v>
      </c>
      <c r="T351" s="836">
        <v>1</v>
      </c>
      <c r="U351" s="838">
        <v>0.66666666666666663</v>
      </c>
    </row>
    <row r="352" spans="1:21" ht="14.45" customHeight="1" x14ac:dyDescent="0.2">
      <c r="A352" s="831">
        <v>30</v>
      </c>
      <c r="B352" s="832" t="s">
        <v>2898</v>
      </c>
      <c r="C352" s="832" t="s">
        <v>2906</v>
      </c>
      <c r="D352" s="833" t="s">
        <v>4253</v>
      </c>
      <c r="E352" s="834" t="s">
        <v>2912</v>
      </c>
      <c r="F352" s="832" t="s">
        <v>2899</v>
      </c>
      <c r="G352" s="832" t="s">
        <v>3570</v>
      </c>
      <c r="H352" s="832" t="s">
        <v>569</v>
      </c>
      <c r="I352" s="832" t="s">
        <v>3571</v>
      </c>
      <c r="J352" s="832" t="s">
        <v>1468</v>
      </c>
      <c r="K352" s="832" t="s">
        <v>3572</v>
      </c>
      <c r="L352" s="835">
        <v>0</v>
      </c>
      <c r="M352" s="835">
        <v>0</v>
      </c>
      <c r="N352" s="832">
        <v>1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30</v>
      </c>
      <c r="B353" s="832" t="s">
        <v>2898</v>
      </c>
      <c r="C353" s="832" t="s">
        <v>2906</v>
      </c>
      <c r="D353" s="833" t="s">
        <v>4253</v>
      </c>
      <c r="E353" s="834" t="s">
        <v>2912</v>
      </c>
      <c r="F353" s="832" t="s">
        <v>2899</v>
      </c>
      <c r="G353" s="832" t="s">
        <v>3179</v>
      </c>
      <c r="H353" s="832" t="s">
        <v>569</v>
      </c>
      <c r="I353" s="832" t="s">
        <v>3573</v>
      </c>
      <c r="J353" s="832" t="s">
        <v>3574</v>
      </c>
      <c r="K353" s="832" t="s">
        <v>3575</v>
      </c>
      <c r="L353" s="835">
        <v>150.94</v>
      </c>
      <c r="M353" s="835">
        <v>150.94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30</v>
      </c>
      <c r="B354" s="832" t="s">
        <v>2898</v>
      </c>
      <c r="C354" s="832" t="s">
        <v>2906</v>
      </c>
      <c r="D354" s="833" t="s">
        <v>4253</v>
      </c>
      <c r="E354" s="834" t="s">
        <v>2912</v>
      </c>
      <c r="F354" s="832" t="s">
        <v>2899</v>
      </c>
      <c r="G354" s="832" t="s">
        <v>3179</v>
      </c>
      <c r="H354" s="832" t="s">
        <v>569</v>
      </c>
      <c r="I354" s="832" t="s">
        <v>3181</v>
      </c>
      <c r="J354" s="832" t="s">
        <v>1583</v>
      </c>
      <c r="K354" s="832" t="s">
        <v>3182</v>
      </c>
      <c r="L354" s="835">
        <v>50.32</v>
      </c>
      <c r="M354" s="835">
        <v>50.32</v>
      </c>
      <c r="N354" s="832">
        <v>1</v>
      </c>
      <c r="O354" s="836">
        <v>0.5</v>
      </c>
      <c r="P354" s="835">
        <v>50.32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30</v>
      </c>
      <c r="B355" s="832" t="s">
        <v>2898</v>
      </c>
      <c r="C355" s="832" t="s">
        <v>2906</v>
      </c>
      <c r="D355" s="833" t="s">
        <v>4253</v>
      </c>
      <c r="E355" s="834" t="s">
        <v>2912</v>
      </c>
      <c r="F355" s="832" t="s">
        <v>2899</v>
      </c>
      <c r="G355" s="832" t="s">
        <v>3576</v>
      </c>
      <c r="H355" s="832" t="s">
        <v>569</v>
      </c>
      <c r="I355" s="832" t="s">
        <v>3577</v>
      </c>
      <c r="J355" s="832" t="s">
        <v>3578</v>
      </c>
      <c r="K355" s="832" t="s">
        <v>2404</v>
      </c>
      <c r="L355" s="835">
        <v>66.2</v>
      </c>
      <c r="M355" s="835">
        <v>1853.6000000000004</v>
      </c>
      <c r="N355" s="832">
        <v>28</v>
      </c>
      <c r="O355" s="836">
        <v>8.5</v>
      </c>
      <c r="P355" s="835">
        <v>662.00000000000011</v>
      </c>
      <c r="Q355" s="837">
        <v>0.35714285714285715</v>
      </c>
      <c r="R355" s="832">
        <v>10</v>
      </c>
      <c r="S355" s="837">
        <v>0.35714285714285715</v>
      </c>
      <c r="T355" s="836">
        <v>3</v>
      </c>
      <c r="U355" s="838">
        <v>0.35294117647058826</v>
      </c>
    </row>
    <row r="356" spans="1:21" ht="14.45" customHeight="1" x14ac:dyDescent="0.2">
      <c r="A356" s="831">
        <v>30</v>
      </c>
      <c r="B356" s="832" t="s">
        <v>2898</v>
      </c>
      <c r="C356" s="832" t="s">
        <v>2906</v>
      </c>
      <c r="D356" s="833" t="s">
        <v>4253</v>
      </c>
      <c r="E356" s="834" t="s">
        <v>2912</v>
      </c>
      <c r="F356" s="832" t="s">
        <v>2899</v>
      </c>
      <c r="G356" s="832" t="s">
        <v>3576</v>
      </c>
      <c r="H356" s="832" t="s">
        <v>569</v>
      </c>
      <c r="I356" s="832" t="s">
        <v>3579</v>
      </c>
      <c r="J356" s="832" t="s">
        <v>3578</v>
      </c>
      <c r="K356" s="832" t="s">
        <v>3580</v>
      </c>
      <c r="L356" s="835">
        <v>97.29</v>
      </c>
      <c r="M356" s="835">
        <v>583.74</v>
      </c>
      <c r="N356" s="832">
        <v>6</v>
      </c>
      <c r="O356" s="836">
        <v>3</v>
      </c>
      <c r="P356" s="835">
        <v>486.45000000000005</v>
      </c>
      <c r="Q356" s="837">
        <v>0.83333333333333337</v>
      </c>
      <c r="R356" s="832">
        <v>5</v>
      </c>
      <c r="S356" s="837">
        <v>0.83333333333333337</v>
      </c>
      <c r="T356" s="836">
        <v>2</v>
      </c>
      <c r="U356" s="838">
        <v>0.66666666666666663</v>
      </c>
    </row>
    <row r="357" spans="1:21" ht="14.45" customHeight="1" x14ac:dyDescent="0.2">
      <c r="A357" s="831">
        <v>30</v>
      </c>
      <c r="B357" s="832" t="s">
        <v>2898</v>
      </c>
      <c r="C357" s="832" t="s">
        <v>2906</v>
      </c>
      <c r="D357" s="833" t="s">
        <v>4253</v>
      </c>
      <c r="E357" s="834" t="s">
        <v>2912</v>
      </c>
      <c r="F357" s="832" t="s">
        <v>2899</v>
      </c>
      <c r="G357" s="832" t="s">
        <v>3581</v>
      </c>
      <c r="H357" s="832" t="s">
        <v>599</v>
      </c>
      <c r="I357" s="832" t="s">
        <v>2480</v>
      </c>
      <c r="J357" s="832" t="s">
        <v>1673</v>
      </c>
      <c r="K357" s="832" t="s">
        <v>2481</v>
      </c>
      <c r="L357" s="835">
        <v>154.36000000000001</v>
      </c>
      <c r="M357" s="835">
        <v>154.36000000000001</v>
      </c>
      <c r="N357" s="832">
        <v>1</v>
      </c>
      <c r="O357" s="836">
        <v>1</v>
      </c>
      <c r="P357" s="835">
        <v>154.36000000000001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30</v>
      </c>
      <c r="B358" s="832" t="s">
        <v>2898</v>
      </c>
      <c r="C358" s="832" t="s">
        <v>2906</v>
      </c>
      <c r="D358" s="833" t="s">
        <v>4253</v>
      </c>
      <c r="E358" s="834" t="s">
        <v>2912</v>
      </c>
      <c r="F358" s="832" t="s">
        <v>2899</v>
      </c>
      <c r="G358" s="832" t="s">
        <v>3581</v>
      </c>
      <c r="H358" s="832" t="s">
        <v>569</v>
      </c>
      <c r="I358" s="832" t="s">
        <v>3582</v>
      </c>
      <c r="J358" s="832" t="s">
        <v>1673</v>
      </c>
      <c r="K358" s="832" t="s">
        <v>2481</v>
      </c>
      <c r="L358" s="835">
        <v>154.36000000000001</v>
      </c>
      <c r="M358" s="835">
        <v>154.36000000000001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30</v>
      </c>
      <c r="B359" s="832" t="s">
        <v>2898</v>
      </c>
      <c r="C359" s="832" t="s">
        <v>2906</v>
      </c>
      <c r="D359" s="833" t="s">
        <v>4253</v>
      </c>
      <c r="E359" s="834" t="s">
        <v>2912</v>
      </c>
      <c r="F359" s="832" t="s">
        <v>2899</v>
      </c>
      <c r="G359" s="832" t="s">
        <v>3581</v>
      </c>
      <c r="H359" s="832" t="s">
        <v>569</v>
      </c>
      <c r="I359" s="832" t="s">
        <v>3583</v>
      </c>
      <c r="J359" s="832" t="s">
        <v>1673</v>
      </c>
      <c r="K359" s="832" t="s">
        <v>3584</v>
      </c>
      <c r="L359" s="835">
        <v>225.06</v>
      </c>
      <c r="M359" s="835">
        <v>225.06</v>
      </c>
      <c r="N359" s="832">
        <v>1</v>
      </c>
      <c r="O359" s="836">
        <v>1</v>
      </c>
      <c r="P359" s="835">
        <v>225.06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30</v>
      </c>
      <c r="B360" s="832" t="s">
        <v>2898</v>
      </c>
      <c r="C360" s="832" t="s">
        <v>2906</v>
      </c>
      <c r="D360" s="833" t="s">
        <v>4253</v>
      </c>
      <c r="E360" s="834" t="s">
        <v>2912</v>
      </c>
      <c r="F360" s="832" t="s">
        <v>2899</v>
      </c>
      <c r="G360" s="832" t="s">
        <v>3183</v>
      </c>
      <c r="H360" s="832" t="s">
        <v>569</v>
      </c>
      <c r="I360" s="832" t="s">
        <v>3585</v>
      </c>
      <c r="J360" s="832" t="s">
        <v>1116</v>
      </c>
      <c r="K360" s="832" t="s">
        <v>1117</v>
      </c>
      <c r="L360" s="835">
        <v>374.79</v>
      </c>
      <c r="M360" s="835">
        <v>374.79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30</v>
      </c>
      <c r="B361" s="832" t="s">
        <v>2898</v>
      </c>
      <c r="C361" s="832" t="s">
        <v>2906</v>
      </c>
      <c r="D361" s="833" t="s">
        <v>4253</v>
      </c>
      <c r="E361" s="834" t="s">
        <v>2912</v>
      </c>
      <c r="F361" s="832" t="s">
        <v>2899</v>
      </c>
      <c r="G361" s="832" t="s">
        <v>3183</v>
      </c>
      <c r="H361" s="832" t="s">
        <v>569</v>
      </c>
      <c r="I361" s="832" t="s">
        <v>3586</v>
      </c>
      <c r="J361" s="832" t="s">
        <v>1116</v>
      </c>
      <c r="K361" s="832" t="s">
        <v>1117</v>
      </c>
      <c r="L361" s="835">
        <v>374.79</v>
      </c>
      <c r="M361" s="835">
        <v>749.58</v>
      </c>
      <c r="N361" s="832">
        <v>2</v>
      </c>
      <c r="O361" s="836">
        <v>0.5</v>
      </c>
      <c r="P361" s="835">
        <v>749.58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30</v>
      </c>
      <c r="B362" s="832" t="s">
        <v>2898</v>
      </c>
      <c r="C362" s="832" t="s">
        <v>2906</v>
      </c>
      <c r="D362" s="833" t="s">
        <v>4253</v>
      </c>
      <c r="E362" s="834" t="s">
        <v>2912</v>
      </c>
      <c r="F362" s="832" t="s">
        <v>2899</v>
      </c>
      <c r="G362" s="832" t="s">
        <v>3189</v>
      </c>
      <c r="H362" s="832" t="s">
        <v>599</v>
      </c>
      <c r="I362" s="832" t="s">
        <v>2460</v>
      </c>
      <c r="J362" s="832" t="s">
        <v>2458</v>
      </c>
      <c r="K362" s="832" t="s">
        <v>2461</v>
      </c>
      <c r="L362" s="835">
        <v>115.33</v>
      </c>
      <c r="M362" s="835">
        <v>230.66</v>
      </c>
      <c r="N362" s="832">
        <v>2</v>
      </c>
      <c r="O362" s="836">
        <v>1.5</v>
      </c>
      <c r="P362" s="835">
        <v>230.66</v>
      </c>
      <c r="Q362" s="837">
        <v>1</v>
      </c>
      <c r="R362" s="832">
        <v>2</v>
      </c>
      <c r="S362" s="837">
        <v>1</v>
      </c>
      <c r="T362" s="836">
        <v>1.5</v>
      </c>
      <c r="U362" s="838">
        <v>1</v>
      </c>
    </row>
    <row r="363" spans="1:21" ht="14.45" customHeight="1" x14ac:dyDescent="0.2">
      <c r="A363" s="831">
        <v>30</v>
      </c>
      <c r="B363" s="832" t="s">
        <v>2898</v>
      </c>
      <c r="C363" s="832" t="s">
        <v>2906</v>
      </c>
      <c r="D363" s="833" t="s">
        <v>4253</v>
      </c>
      <c r="E363" s="834" t="s">
        <v>2912</v>
      </c>
      <c r="F363" s="832" t="s">
        <v>2899</v>
      </c>
      <c r="G363" s="832" t="s">
        <v>3189</v>
      </c>
      <c r="H363" s="832" t="s">
        <v>599</v>
      </c>
      <c r="I363" s="832" t="s">
        <v>2465</v>
      </c>
      <c r="J363" s="832" t="s">
        <v>2463</v>
      </c>
      <c r="K363" s="832" t="s">
        <v>2466</v>
      </c>
      <c r="L363" s="835">
        <v>63.14</v>
      </c>
      <c r="M363" s="835">
        <v>126.28</v>
      </c>
      <c r="N363" s="832">
        <v>2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30</v>
      </c>
      <c r="B364" s="832" t="s">
        <v>2898</v>
      </c>
      <c r="C364" s="832" t="s">
        <v>2906</v>
      </c>
      <c r="D364" s="833" t="s">
        <v>4253</v>
      </c>
      <c r="E364" s="834" t="s">
        <v>2912</v>
      </c>
      <c r="F364" s="832" t="s">
        <v>2899</v>
      </c>
      <c r="G364" s="832" t="s">
        <v>3189</v>
      </c>
      <c r="H364" s="832" t="s">
        <v>599</v>
      </c>
      <c r="I364" s="832" t="s">
        <v>2467</v>
      </c>
      <c r="J364" s="832" t="s">
        <v>2463</v>
      </c>
      <c r="K364" s="832" t="s">
        <v>2468</v>
      </c>
      <c r="L364" s="835">
        <v>84.18</v>
      </c>
      <c r="M364" s="835">
        <v>84.18</v>
      </c>
      <c r="N364" s="832">
        <v>1</v>
      </c>
      <c r="O364" s="836">
        <v>0.5</v>
      </c>
      <c r="P364" s="835">
        <v>84.18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30</v>
      </c>
      <c r="B365" s="832" t="s">
        <v>2898</v>
      </c>
      <c r="C365" s="832" t="s">
        <v>2906</v>
      </c>
      <c r="D365" s="833" t="s">
        <v>4253</v>
      </c>
      <c r="E365" s="834" t="s">
        <v>2912</v>
      </c>
      <c r="F365" s="832" t="s">
        <v>2899</v>
      </c>
      <c r="G365" s="832" t="s">
        <v>3189</v>
      </c>
      <c r="H365" s="832" t="s">
        <v>599</v>
      </c>
      <c r="I365" s="832" t="s">
        <v>2473</v>
      </c>
      <c r="J365" s="832" t="s">
        <v>2458</v>
      </c>
      <c r="K365" s="832" t="s">
        <v>2474</v>
      </c>
      <c r="L365" s="835">
        <v>49.08</v>
      </c>
      <c r="M365" s="835">
        <v>49.08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30</v>
      </c>
      <c r="B366" s="832" t="s">
        <v>2898</v>
      </c>
      <c r="C366" s="832" t="s">
        <v>2906</v>
      </c>
      <c r="D366" s="833" t="s">
        <v>4253</v>
      </c>
      <c r="E366" s="834" t="s">
        <v>2912</v>
      </c>
      <c r="F366" s="832" t="s">
        <v>2899</v>
      </c>
      <c r="G366" s="832" t="s">
        <v>3189</v>
      </c>
      <c r="H366" s="832" t="s">
        <v>599</v>
      </c>
      <c r="I366" s="832" t="s">
        <v>3587</v>
      </c>
      <c r="J366" s="832" t="s">
        <v>2458</v>
      </c>
      <c r="K366" s="832" t="s">
        <v>3588</v>
      </c>
      <c r="L366" s="835">
        <v>84.18</v>
      </c>
      <c r="M366" s="835">
        <v>168.36</v>
      </c>
      <c r="N366" s="832">
        <v>2</v>
      </c>
      <c r="O366" s="836">
        <v>1</v>
      </c>
      <c r="P366" s="835">
        <v>168.36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30</v>
      </c>
      <c r="B367" s="832" t="s">
        <v>2898</v>
      </c>
      <c r="C367" s="832" t="s">
        <v>2906</v>
      </c>
      <c r="D367" s="833" t="s">
        <v>4253</v>
      </c>
      <c r="E367" s="834" t="s">
        <v>2912</v>
      </c>
      <c r="F367" s="832" t="s">
        <v>2899</v>
      </c>
      <c r="G367" s="832" t="s">
        <v>3589</v>
      </c>
      <c r="H367" s="832" t="s">
        <v>599</v>
      </c>
      <c r="I367" s="832" t="s">
        <v>2245</v>
      </c>
      <c r="J367" s="832" t="s">
        <v>2246</v>
      </c>
      <c r="K367" s="832" t="s">
        <v>2247</v>
      </c>
      <c r="L367" s="835">
        <v>672.95</v>
      </c>
      <c r="M367" s="835">
        <v>672.95</v>
      </c>
      <c r="N367" s="832">
        <v>1</v>
      </c>
      <c r="O367" s="836">
        <v>1</v>
      </c>
      <c r="P367" s="835">
        <v>672.95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30</v>
      </c>
      <c r="B368" s="832" t="s">
        <v>2898</v>
      </c>
      <c r="C368" s="832" t="s">
        <v>2906</v>
      </c>
      <c r="D368" s="833" t="s">
        <v>4253</v>
      </c>
      <c r="E368" s="834" t="s">
        <v>2912</v>
      </c>
      <c r="F368" s="832" t="s">
        <v>2899</v>
      </c>
      <c r="G368" s="832" t="s">
        <v>3590</v>
      </c>
      <c r="H368" s="832" t="s">
        <v>569</v>
      </c>
      <c r="I368" s="832" t="s">
        <v>3591</v>
      </c>
      <c r="J368" s="832" t="s">
        <v>3592</v>
      </c>
      <c r="K368" s="832" t="s">
        <v>3593</v>
      </c>
      <c r="L368" s="835">
        <v>414.73</v>
      </c>
      <c r="M368" s="835">
        <v>1244.19</v>
      </c>
      <c r="N368" s="832">
        <v>3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30</v>
      </c>
      <c r="B369" s="832" t="s">
        <v>2898</v>
      </c>
      <c r="C369" s="832" t="s">
        <v>2906</v>
      </c>
      <c r="D369" s="833" t="s">
        <v>4253</v>
      </c>
      <c r="E369" s="834" t="s">
        <v>2912</v>
      </c>
      <c r="F369" s="832" t="s">
        <v>2899</v>
      </c>
      <c r="G369" s="832" t="s">
        <v>3192</v>
      </c>
      <c r="H369" s="832" t="s">
        <v>569</v>
      </c>
      <c r="I369" s="832" t="s">
        <v>3193</v>
      </c>
      <c r="J369" s="832" t="s">
        <v>1188</v>
      </c>
      <c r="K369" s="832" t="s">
        <v>1189</v>
      </c>
      <c r="L369" s="835">
        <v>107.27</v>
      </c>
      <c r="M369" s="835">
        <v>2574.48</v>
      </c>
      <c r="N369" s="832">
        <v>24</v>
      </c>
      <c r="O369" s="836">
        <v>7</v>
      </c>
      <c r="P369" s="835">
        <v>643.62</v>
      </c>
      <c r="Q369" s="837">
        <v>0.25</v>
      </c>
      <c r="R369" s="832">
        <v>6</v>
      </c>
      <c r="S369" s="837">
        <v>0.25</v>
      </c>
      <c r="T369" s="836">
        <v>1.5</v>
      </c>
      <c r="U369" s="838">
        <v>0.21428571428571427</v>
      </c>
    </row>
    <row r="370" spans="1:21" ht="14.45" customHeight="1" x14ac:dyDescent="0.2">
      <c r="A370" s="831">
        <v>30</v>
      </c>
      <c r="B370" s="832" t="s">
        <v>2898</v>
      </c>
      <c r="C370" s="832" t="s">
        <v>2906</v>
      </c>
      <c r="D370" s="833" t="s">
        <v>4253</v>
      </c>
      <c r="E370" s="834" t="s">
        <v>2912</v>
      </c>
      <c r="F370" s="832" t="s">
        <v>2899</v>
      </c>
      <c r="G370" s="832" t="s">
        <v>3594</v>
      </c>
      <c r="H370" s="832" t="s">
        <v>569</v>
      </c>
      <c r="I370" s="832" t="s">
        <v>3595</v>
      </c>
      <c r="J370" s="832" t="s">
        <v>1892</v>
      </c>
      <c r="K370" s="832" t="s">
        <v>3596</v>
      </c>
      <c r="L370" s="835">
        <v>177.04</v>
      </c>
      <c r="M370" s="835">
        <v>177.04</v>
      </c>
      <c r="N370" s="832">
        <v>1</v>
      </c>
      <c r="O370" s="836">
        <v>1</v>
      </c>
      <c r="P370" s="835">
        <v>177.04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30</v>
      </c>
      <c r="B371" s="832" t="s">
        <v>2898</v>
      </c>
      <c r="C371" s="832" t="s">
        <v>2906</v>
      </c>
      <c r="D371" s="833" t="s">
        <v>4253</v>
      </c>
      <c r="E371" s="834" t="s">
        <v>2912</v>
      </c>
      <c r="F371" s="832" t="s">
        <v>2900</v>
      </c>
      <c r="G371" s="832" t="s">
        <v>3194</v>
      </c>
      <c r="H371" s="832" t="s">
        <v>569</v>
      </c>
      <c r="I371" s="832" t="s">
        <v>3597</v>
      </c>
      <c r="J371" s="832" t="s">
        <v>3196</v>
      </c>
      <c r="K371" s="832"/>
      <c r="L371" s="835">
        <v>0</v>
      </c>
      <c r="M371" s="835">
        <v>0</v>
      </c>
      <c r="N371" s="832">
        <v>1</v>
      </c>
      <c r="O371" s="836">
        <v>1</v>
      </c>
      <c r="P371" s="835">
        <v>0</v>
      </c>
      <c r="Q371" s="837"/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30</v>
      </c>
      <c r="B372" s="832" t="s">
        <v>2898</v>
      </c>
      <c r="C372" s="832" t="s">
        <v>2906</v>
      </c>
      <c r="D372" s="833" t="s">
        <v>4253</v>
      </c>
      <c r="E372" s="834" t="s">
        <v>2912</v>
      </c>
      <c r="F372" s="832" t="s">
        <v>2901</v>
      </c>
      <c r="G372" s="832" t="s">
        <v>3598</v>
      </c>
      <c r="H372" s="832" t="s">
        <v>569</v>
      </c>
      <c r="I372" s="832" t="s">
        <v>3599</v>
      </c>
      <c r="J372" s="832" t="s">
        <v>3600</v>
      </c>
      <c r="K372" s="832" t="s">
        <v>3601</v>
      </c>
      <c r="L372" s="835">
        <v>100</v>
      </c>
      <c r="M372" s="835">
        <v>800</v>
      </c>
      <c r="N372" s="832">
        <v>8</v>
      </c>
      <c r="O372" s="836">
        <v>3</v>
      </c>
      <c r="P372" s="835">
        <v>600</v>
      </c>
      <c r="Q372" s="837">
        <v>0.75</v>
      </c>
      <c r="R372" s="832">
        <v>6</v>
      </c>
      <c r="S372" s="837">
        <v>0.75</v>
      </c>
      <c r="T372" s="836">
        <v>2</v>
      </c>
      <c r="U372" s="838">
        <v>0.66666666666666663</v>
      </c>
    </row>
    <row r="373" spans="1:21" ht="14.45" customHeight="1" x14ac:dyDescent="0.2">
      <c r="A373" s="831">
        <v>30</v>
      </c>
      <c r="B373" s="832" t="s">
        <v>2898</v>
      </c>
      <c r="C373" s="832" t="s">
        <v>2906</v>
      </c>
      <c r="D373" s="833" t="s">
        <v>4253</v>
      </c>
      <c r="E373" s="834" t="s">
        <v>2912</v>
      </c>
      <c r="F373" s="832" t="s">
        <v>2901</v>
      </c>
      <c r="G373" s="832" t="s">
        <v>3598</v>
      </c>
      <c r="H373" s="832" t="s">
        <v>569</v>
      </c>
      <c r="I373" s="832" t="s">
        <v>3602</v>
      </c>
      <c r="J373" s="832" t="s">
        <v>3603</v>
      </c>
      <c r="K373" s="832" t="s">
        <v>3604</v>
      </c>
      <c r="L373" s="835">
        <v>120</v>
      </c>
      <c r="M373" s="835">
        <v>720</v>
      </c>
      <c r="N373" s="832">
        <v>6</v>
      </c>
      <c r="O373" s="836">
        <v>2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30</v>
      </c>
      <c r="B374" s="832" t="s">
        <v>2898</v>
      </c>
      <c r="C374" s="832" t="s">
        <v>2906</v>
      </c>
      <c r="D374" s="833" t="s">
        <v>4253</v>
      </c>
      <c r="E374" s="834" t="s">
        <v>2912</v>
      </c>
      <c r="F374" s="832" t="s">
        <v>2901</v>
      </c>
      <c r="G374" s="832" t="s">
        <v>3598</v>
      </c>
      <c r="H374" s="832" t="s">
        <v>569</v>
      </c>
      <c r="I374" s="832" t="s">
        <v>3605</v>
      </c>
      <c r="J374" s="832" t="s">
        <v>3606</v>
      </c>
      <c r="K374" s="832" t="s">
        <v>3607</v>
      </c>
      <c r="L374" s="835">
        <v>25</v>
      </c>
      <c r="M374" s="835">
        <v>300</v>
      </c>
      <c r="N374" s="832">
        <v>12</v>
      </c>
      <c r="O374" s="836">
        <v>4</v>
      </c>
      <c r="P374" s="835">
        <v>150</v>
      </c>
      <c r="Q374" s="837">
        <v>0.5</v>
      </c>
      <c r="R374" s="832">
        <v>6</v>
      </c>
      <c r="S374" s="837">
        <v>0.5</v>
      </c>
      <c r="T374" s="836">
        <v>2</v>
      </c>
      <c r="U374" s="838">
        <v>0.5</v>
      </c>
    </row>
    <row r="375" spans="1:21" ht="14.45" customHeight="1" x14ac:dyDescent="0.2">
      <c r="A375" s="831">
        <v>30</v>
      </c>
      <c r="B375" s="832" t="s">
        <v>2898</v>
      </c>
      <c r="C375" s="832" t="s">
        <v>2906</v>
      </c>
      <c r="D375" s="833" t="s">
        <v>4253</v>
      </c>
      <c r="E375" s="834" t="s">
        <v>2912</v>
      </c>
      <c r="F375" s="832" t="s">
        <v>2901</v>
      </c>
      <c r="G375" s="832" t="s">
        <v>3598</v>
      </c>
      <c r="H375" s="832" t="s">
        <v>569</v>
      </c>
      <c r="I375" s="832" t="s">
        <v>3608</v>
      </c>
      <c r="J375" s="832" t="s">
        <v>3609</v>
      </c>
      <c r="K375" s="832" t="s">
        <v>3610</v>
      </c>
      <c r="L375" s="835">
        <v>774.12</v>
      </c>
      <c r="M375" s="835">
        <v>2322.36</v>
      </c>
      <c r="N375" s="832">
        <v>3</v>
      </c>
      <c r="O375" s="836">
        <v>2</v>
      </c>
      <c r="P375" s="835">
        <v>2322.36</v>
      </c>
      <c r="Q375" s="837">
        <v>1</v>
      </c>
      <c r="R375" s="832">
        <v>3</v>
      </c>
      <c r="S375" s="837">
        <v>1</v>
      </c>
      <c r="T375" s="836">
        <v>2</v>
      </c>
      <c r="U375" s="838">
        <v>1</v>
      </c>
    </row>
    <row r="376" spans="1:21" ht="14.45" customHeight="1" x14ac:dyDescent="0.2">
      <c r="A376" s="831">
        <v>30</v>
      </c>
      <c r="B376" s="832" t="s">
        <v>2898</v>
      </c>
      <c r="C376" s="832" t="s">
        <v>2906</v>
      </c>
      <c r="D376" s="833" t="s">
        <v>4253</v>
      </c>
      <c r="E376" s="834" t="s">
        <v>2912</v>
      </c>
      <c r="F376" s="832" t="s">
        <v>2901</v>
      </c>
      <c r="G376" s="832" t="s">
        <v>3598</v>
      </c>
      <c r="H376" s="832" t="s">
        <v>569</v>
      </c>
      <c r="I376" s="832" t="s">
        <v>3611</v>
      </c>
      <c r="J376" s="832" t="s">
        <v>3612</v>
      </c>
      <c r="K376" s="832" t="s">
        <v>3613</v>
      </c>
      <c r="L376" s="835">
        <v>1495</v>
      </c>
      <c r="M376" s="835">
        <v>1495</v>
      </c>
      <c r="N376" s="832">
        <v>1</v>
      </c>
      <c r="O376" s="836">
        <v>1</v>
      </c>
      <c r="P376" s="835">
        <v>1495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30</v>
      </c>
      <c r="B377" s="832" t="s">
        <v>2898</v>
      </c>
      <c r="C377" s="832" t="s">
        <v>2906</v>
      </c>
      <c r="D377" s="833" t="s">
        <v>4253</v>
      </c>
      <c r="E377" s="834" t="s">
        <v>2912</v>
      </c>
      <c r="F377" s="832" t="s">
        <v>2901</v>
      </c>
      <c r="G377" s="832" t="s">
        <v>3598</v>
      </c>
      <c r="H377" s="832" t="s">
        <v>569</v>
      </c>
      <c r="I377" s="832" t="s">
        <v>3614</v>
      </c>
      <c r="J377" s="832" t="s">
        <v>3615</v>
      </c>
      <c r="K377" s="832" t="s">
        <v>3616</v>
      </c>
      <c r="L377" s="835">
        <v>178</v>
      </c>
      <c r="M377" s="835">
        <v>178</v>
      </c>
      <c r="N377" s="832">
        <v>1</v>
      </c>
      <c r="O377" s="836">
        <v>1</v>
      </c>
      <c r="P377" s="835">
        <v>178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30</v>
      </c>
      <c r="B378" s="832" t="s">
        <v>2898</v>
      </c>
      <c r="C378" s="832" t="s">
        <v>2906</v>
      </c>
      <c r="D378" s="833" t="s">
        <v>4253</v>
      </c>
      <c r="E378" s="834" t="s">
        <v>2912</v>
      </c>
      <c r="F378" s="832" t="s">
        <v>2901</v>
      </c>
      <c r="G378" s="832" t="s">
        <v>3598</v>
      </c>
      <c r="H378" s="832" t="s">
        <v>569</v>
      </c>
      <c r="I378" s="832" t="s">
        <v>3617</v>
      </c>
      <c r="J378" s="832" t="s">
        <v>3618</v>
      </c>
      <c r="K378" s="832" t="s">
        <v>3619</v>
      </c>
      <c r="L378" s="835">
        <v>740.48</v>
      </c>
      <c r="M378" s="835">
        <v>1480.96</v>
      </c>
      <c r="N378" s="832">
        <v>2</v>
      </c>
      <c r="O378" s="836">
        <v>1</v>
      </c>
      <c r="P378" s="835">
        <v>1480.96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30</v>
      </c>
      <c r="B379" s="832" t="s">
        <v>2898</v>
      </c>
      <c r="C379" s="832" t="s">
        <v>2906</v>
      </c>
      <c r="D379" s="833" t="s">
        <v>4253</v>
      </c>
      <c r="E379" s="834" t="s">
        <v>2912</v>
      </c>
      <c r="F379" s="832" t="s">
        <v>2901</v>
      </c>
      <c r="G379" s="832" t="s">
        <v>3598</v>
      </c>
      <c r="H379" s="832" t="s">
        <v>569</v>
      </c>
      <c r="I379" s="832" t="s">
        <v>3620</v>
      </c>
      <c r="J379" s="832" t="s">
        <v>3621</v>
      </c>
      <c r="K379" s="832" t="s">
        <v>3622</v>
      </c>
      <c r="L379" s="835">
        <v>625.39</v>
      </c>
      <c r="M379" s="835">
        <v>625.39</v>
      </c>
      <c r="N379" s="832">
        <v>1</v>
      </c>
      <c r="O379" s="836">
        <v>1</v>
      </c>
      <c r="P379" s="835">
        <v>625.39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5" customHeight="1" x14ac:dyDescent="0.2">
      <c r="A380" s="831">
        <v>30</v>
      </c>
      <c r="B380" s="832" t="s">
        <v>2898</v>
      </c>
      <c r="C380" s="832" t="s">
        <v>2906</v>
      </c>
      <c r="D380" s="833" t="s">
        <v>4253</v>
      </c>
      <c r="E380" s="834" t="s">
        <v>2912</v>
      </c>
      <c r="F380" s="832" t="s">
        <v>2901</v>
      </c>
      <c r="G380" s="832" t="s">
        <v>3623</v>
      </c>
      <c r="H380" s="832" t="s">
        <v>569</v>
      </c>
      <c r="I380" s="832" t="s">
        <v>3624</v>
      </c>
      <c r="J380" s="832" t="s">
        <v>3625</v>
      </c>
      <c r="K380" s="832" t="s">
        <v>3626</v>
      </c>
      <c r="L380" s="835">
        <v>410</v>
      </c>
      <c r="M380" s="835">
        <v>1230</v>
      </c>
      <c r="N380" s="832">
        <v>3</v>
      </c>
      <c r="O380" s="836">
        <v>3</v>
      </c>
      <c r="P380" s="835">
        <v>410</v>
      </c>
      <c r="Q380" s="837">
        <v>0.33333333333333331</v>
      </c>
      <c r="R380" s="832">
        <v>1</v>
      </c>
      <c r="S380" s="837">
        <v>0.33333333333333331</v>
      </c>
      <c r="T380" s="836">
        <v>1</v>
      </c>
      <c r="U380" s="838">
        <v>0.33333333333333331</v>
      </c>
    </row>
    <row r="381" spans="1:21" ht="14.45" customHeight="1" x14ac:dyDescent="0.2">
      <c r="A381" s="831">
        <v>30</v>
      </c>
      <c r="B381" s="832" t="s">
        <v>2898</v>
      </c>
      <c r="C381" s="832" t="s">
        <v>2906</v>
      </c>
      <c r="D381" s="833" t="s">
        <v>4253</v>
      </c>
      <c r="E381" s="834" t="s">
        <v>2912</v>
      </c>
      <c r="F381" s="832" t="s">
        <v>2901</v>
      </c>
      <c r="G381" s="832" t="s">
        <v>3623</v>
      </c>
      <c r="H381" s="832" t="s">
        <v>569</v>
      </c>
      <c r="I381" s="832" t="s">
        <v>3627</v>
      </c>
      <c r="J381" s="832" t="s">
        <v>3628</v>
      </c>
      <c r="K381" s="832" t="s">
        <v>3629</v>
      </c>
      <c r="L381" s="835">
        <v>566</v>
      </c>
      <c r="M381" s="835">
        <v>566</v>
      </c>
      <c r="N381" s="832">
        <v>1</v>
      </c>
      <c r="O381" s="836">
        <v>1</v>
      </c>
      <c r="P381" s="835">
        <v>566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30</v>
      </c>
      <c r="B382" s="832" t="s">
        <v>2898</v>
      </c>
      <c r="C382" s="832" t="s">
        <v>2906</v>
      </c>
      <c r="D382" s="833" t="s">
        <v>4253</v>
      </c>
      <c r="E382" s="834" t="s">
        <v>2912</v>
      </c>
      <c r="F382" s="832" t="s">
        <v>2901</v>
      </c>
      <c r="G382" s="832" t="s">
        <v>3630</v>
      </c>
      <c r="H382" s="832" t="s">
        <v>569</v>
      </c>
      <c r="I382" s="832" t="s">
        <v>3631</v>
      </c>
      <c r="J382" s="832" t="s">
        <v>3632</v>
      </c>
      <c r="K382" s="832" t="s">
        <v>3633</v>
      </c>
      <c r="L382" s="835">
        <v>339.57</v>
      </c>
      <c r="M382" s="835">
        <v>339.57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30</v>
      </c>
      <c r="B383" s="832" t="s">
        <v>2898</v>
      </c>
      <c r="C383" s="832" t="s">
        <v>2906</v>
      </c>
      <c r="D383" s="833" t="s">
        <v>4253</v>
      </c>
      <c r="E383" s="834" t="s">
        <v>2912</v>
      </c>
      <c r="F383" s="832" t="s">
        <v>2901</v>
      </c>
      <c r="G383" s="832" t="s">
        <v>3630</v>
      </c>
      <c r="H383" s="832" t="s">
        <v>569</v>
      </c>
      <c r="I383" s="832" t="s">
        <v>3634</v>
      </c>
      <c r="J383" s="832" t="s">
        <v>3635</v>
      </c>
      <c r="K383" s="832" t="s">
        <v>3636</v>
      </c>
      <c r="L383" s="835">
        <v>315.74</v>
      </c>
      <c r="M383" s="835">
        <v>947.22</v>
      </c>
      <c r="N383" s="832">
        <v>3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30</v>
      </c>
      <c r="B384" s="832" t="s">
        <v>2898</v>
      </c>
      <c r="C384" s="832" t="s">
        <v>2906</v>
      </c>
      <c r="D384" s="833" t="s">
        <v>4253</v>
      </c>
      <c r="E384" s="834" t="s">
        <v>2912</v>
      </c>
      <c r="F384" s="832" t="s">
        <v>2901</v>
      </c>
      <c r="G384" s="832" t="s">
        <v>3630</v>
      </c>
      <c r="H384" s="832" t="s">
        <v>569</v>
      </c>
      <c r="I384" s="832" t="s">
        <v>3637</v>
      </c>
      <c r="J384" s="832" t="s">
        <v>3638</v>
      </c>
      <c r="K384" s="832" t="s">
        <v>3639</v>
      </c>
      <c r="L384" s="835">
        <v>396.17</v>
      </c>
      <c r="M384" s="835">
        <v>4754.04</v>
      </c>
      <c r="N384" s="832">
        <v>12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5" customHeight="1" x14ac:dyDescent="0.2">
      <c r="A385" s="831">
        <v>30</v>
      </c>
      <c r="B385" s="832" t="s">
        <v>2898</v>
      </c>
      <c r="C385" s="832" t="s">
        <v>2906</v>
      </c>
      <c r="D385" s="833" t="s">
        <v>4253</v>
      </c>
      <c r="E385" s="834" t="s">
        <v>2914</v>
      </c>
      <c r="F385" s="832" t="s">
        <v>2899</v>
      </c>
      <c r="G385" s="832" t="s">
        <v>2921</v>
      </c>
      <c r="H385" s="832" t="s">
        <v>599</v>
      </c>
      <c r="I385" s="832" t="s">
        <v>2926</v>
      </c>
      <c r="J385" s="832" t="s">
        <v>626</v>
      </c>
      <c r="K385" s="832" t="s">
        <v>2927</v>
      </c>
      <c r="L385" s="835">
        <v>21.76</v>
      </c>
      <c r="M385" s="835">
        <v>152.32000000000002</v>
      </c>
      <c r="N385" s="832">
        <v>7</v>
      </c>
      <c r="O385" s="836">
        <v>3.5</v>
      </c>
      <c r="P385" s="835">
        <v>108.80000000000001</v>
      </c>
      <c r="Q385" s="837">
        <v>0.7142857142857143</v>
      </c>
      <c r="R385" s="832">
        <v>5</v>
      </c>
      <c r="S385" s="837">
        <v>0.7142857142857143</v>
      </c>
      <c r="T385" s="836">
        <v>2.5</v>
      </c>
      <c r="U385" s="838">
        <v>0.7142857142857143</v>
      </c>
    </row>
    <row r="386" spans="1:21" ht="14.45" customHeight="1" x14ac:dyDescent="0.2">
      <c r="A386" s="831">
        <v>30</v>
      </c>
      <c r="B386" s="832" t="s">
        <v>2898</v>
      </c>
      <c r="C386" s="832" t="s">
        <v>2906</v>
      </c>
      <c r="D386" s="833" t="s">
        <v>4253</v>
      </c>
      <c r="E386" s="834" t="s">
        <v>2914</v>
      </c>
      <c r="F386" s="832" t="s">
        <v>2899</v>
      </c>
      <c r="G386" s="832" t="s">
        <v>3640</v>
      </c>
      <c r="H386" s="832" t="s">
        <v>599</v>
      </c>
      <c r="I386" s="832" t="s">
        <v>2302</v>
      </c>
      <c r="J386" s="832" t="s">
        <v>786</v>
      </c>
      <c r="K386" s="832" t="s">
        <v>2303</v>
      </c>
      <c r="L386" s="835">
        <v>80.010000000000005</v>
      </c>
      <c r="M386" s="835">
        <v>80.010000000000005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30</v>
      </c>
      <c r="B387" s="832" t="s">
        <v>2898</v>
      </c>
      <c r="C387" s="832" t="s">
        <v>2906</v>
      </c>
      <c r="D387" s="833" t="s">
        <v>4253</v>
      </c>
      <c r="E387" s="834" t="s">
        <v>2914</v>
      </c>
      <c r="F387" s="832" t="s">
        <v>2899</v>
      </c>
      <c r="G387" s="832" t="s">
        <v>2929</v>
      </c>
      <c r="H387" s="832" t="s">
        <v>599</v>
      </c>
      <c r="I387" s="832" t="s">
        <v>2369</v>
      </c>
      <c r="J387" s="832" t="s">
        <v>2365</v>
      </c>
      <c r="K387" s="832" t="s">
        <v>2370</v>
      </c>
      <c r="L387" s="835">
        <v>31.09</v>
      </c>
      <c r="M387" s="835">
        <v>62.18</v>
      </c>
      <c r="N387" s="832">
        <v>2</v>
      </c>
      <c r="O387" s="836">
        <v>1</v>
      </c>
      <c r="P387" s="835">
        <v>31.09</v>
      </c>
      <c r="Q387" s="837">
        <v>0.5</v>
      </c>
      <c r="R387" s="832">
        <v>1</v>
      </c>
      <c r="S387" s="837">
        <v>0.5</v>
      </c>
      <c r="T387" s="836">
        <v>0.5</v>
      </c>
      <c r="U387" s="838">
        <v>0.5</v>
      </c>
    </row>
    <row r="388" spans="1:21" ht="14.45" customHeight="1" x14ac:dyDescent="0.2">
      <c r="A388" s="831">
        <v>30</v>
      </c>
      <c r="B388" s="832" t="s">
        <v>2898</v>
      </c>
      <c r="C388" s="832" t="s">
        <v>2906</v>
      </c>
      <c r="D388" s="833" t="s">
        <v>4253</v>
      </c>
      <c r="E388" s="834" t="s">
        <v>2914</v>
      </c>
      <c r="F388" s="832" t="s">
        <v>2899</v>
      </c>
      <c r="G388" s="832" t="s">
        <v>3641</v>
      </c>
      <c r="H388" s="832" t="s">
        <v>599</v>
      </c>
      <c r="I388" s="832" t="s">
        <v>2241</v>
      </c>
      <c r="J388" s="832" t="s">
        <v>1368</v>
      </c>
      <c r="K388" s="832" t="s">
        <v>2242</v>
      </c>
      <c r="L388" s="835">
        <v>0</v>
      </c>
      <c r="M388" s="835">
        <v>0</v>
      </c>
      <c r="N388" s="832">
        <v>1</v>
      </c>
      <c r="O388" s="836">
        <v>0.5</v>
      </c>
      <c r="P388" s="835">
        <v>0</v>
      </c>
      <c r="Q388" s="837"/>
      <c r="R388" s="832">
        <v>1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30</v>
      </c>
      <c r="B389" s="832" t="s">
        <v>2898</v>
      </c>
      <c r="C389" s="832" t="s">
        <v>2906</v>
      </c>
      <c r="D389" s="833" t="s">
        <v>4253</v>
      </c>
      <c r="E389" s="834" t="s">
        <v>2914</v>
      </c>
      <c r="F389" s="832" t="s">
        <v>2899</v>
      </c>
      <c r="G389" s="832" t="s">
        <v>2930</v>
      </c>
      <c r="H389" s="832" t="s">
        <v>599</v>
      </c>
      <c r="I389" s="832" t="s">
        <v>2442</v>
      </c>
      <c r="J389" s="832" t="s">
        <v>2440</v>
      </c>
      <c r="K389" s="832" t="s">
        <v>2443</v>
      </c>
      <c r="L389" s="835">
        <v>93.18</v>
      </c>
      <c r="M389" s="835">
        <v>186.36</v>
      </c>
      <c r="N389" s="832">
        <v>2</v>
      </c>
      <c r="O389" s="836">
        <v>1</v>
      </c>
      <c r="P389" s="835">
        <v>186.36</v>
      </c>
      <c r="Q389" s="837">
        <v>1</v>
      </c>
      <c r="R389" s="832">
        <v>2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30</v>
      </c>
      <c r="B390" s="832" t="s">
        <v>2898</v>
      </c>
      <c r="C390" s="832" t="s">
        <v>2906</v>
      </c>
      <c r="D390" s="833" t="s">
        <v>4253</v>
      </c>
      <c r="E390" s="834" t="s">
        <v>2914</v>
      </c>
      <c r="F390" s="832" t="s">
        <v>2899</v>
      </c>
      <c r="G390" s="832" t="s">
        <v>2930</v>
      </c>
      <c r="H390" s="832" t="s">
        <v>569</v>
      </c>
      <c r="I390" s="832" t="s">
        <v>3642</v>
      </c>
      <c r="J390" s="832" t="s">
        <v>2440</v>
      </c>
      <c r="K390" s="832" t="s">
        <v>2933</v>
      </c>
      <c r="L390" s="835">
        <v>143.35</v>
      </c>
      <c r="M390" s="835">
        <v>143.35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30</v>
      </c>
      <c r="B391" s="832" t="s">
        <v>2898</v>
      </c>
      <c r="C391" s="832" t="s">
        <v>2906</v>
      </c>
      <c r="D391" s="833" t="s">
        <v>4253</v>
      </c>
      <c r="E391" s="834" t="s">
        <v>2914</v>
      </c>
      <c r="F391" s="832" t="s">
        <v>2899</v>
      </c>
      <c r="G391" s="832" t="s">
        <v>3643</v>
      </c>
      <c r="H391" s="832" t="s">
        <v>569</v>
      </c>
      <c r="I391" s="832" t="s">
        <v>3644</v>
      </c>
      <c r="J391" s="832" t="s">
        <v>678</v>
      </c>
      <c r="K391" s="832" t="s">
        <v>679</v>
      </c>
      <c r="L391" s="835">
        <v>103.8</v>
      </c>
      <c r="M391" s="835">
        <v>103.8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30</v>
      </c>
      <c r="B392" s="832" t="s">
        <v>2898</v>
      </c>
      <c r="C392" s="832" t="s">
        <v>2906</v>
      </c>
      <c r="D392" s="833" t="s">
        <v>4253</v>
      </c>
      <c r="E392" s="834" t="s">
        <v>2914</v>
      </c>
      <c r="F392" s="832" t="s">
        <v>2899</v>
      </c>
      <c r="G392" s="832" t="s">
        <v>3643</v>
      </c>
      <c r="H392" s="832" t="s">
        <v>599</v>
      </c>
      <c r="I392" s="832" t="s">
        <v>3645</v>
      </c>
      <c r="J392" s="832" t="s">
        <v>692</v>
      </c>
      <c r="K392" s="832" t="s">
        <v>679</v>
      </c>
      <c r="L392" s="835">
        <v>103.8</v>
      </c>
      <c r="M392" s="835">
        <v>103.8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30</v>
      </c>
      <c r="B393" s="832" t="s">
        <v>2898</v>
      </c>
      <c r="C393" s="832" t="s">
        <v>2906</v>
      </c>
      <c r="D393" s="833" t="s">
        <v>4253</v>
      </c>
      <c r="E393" s="834" t="s">
        <v>2914</v>
      </c>
      <c r="F393" s="832" t="s">
        <v>2899</v>
      </c>
      <c r="G393" s="832" t="s">
        <v>2940</v>
      </c>
      <c r="H393" s="832" t="s">
        <v>599</v>
      </c>
      <c r="I393" s="832" t="s">
        <v>2352</v>
      </c>
      <c r="J393" s="832" t="s">
        <v>2353</v>
      </c>
      <c r="K393" s="832" t="s">
        <v>2354</v>
      </c>
      <c r="L393" s="835">
        <v>65.540000000000006</v>
      </c>
      <c r="M393" s="835">
        <v>65.540000000000006</v>
      </c>
      <c r="N393" s="832">
        <v>1</v>
      </c>
      <c r="O393" s="836">
        <v>0.5</v>
      </c>
      <c r="P393" s="835">
        <v>65.540000000000006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30</v>
      </c>
      <c r="B394" s="832" t="s">
        <v>2898</v>
      </c>
      <c r="C394" s="832" t="s">
        <v>2906</v>
      </c>
      <c r="D394" s="833" t="s">
        <v>4253</v>
      </c>
      <c r="E394" s="834" t="s">
        <v>2914</v>
      </c>
      <c r="F394" s="832" t="s">
        <v>2899</v>
      </c>
      <c r="G394" s="832" t="s">
        <v>3646</v>
      </c>
      <c r="H394" s="832" t="s">
        <v>569</v>
      </c>
      <c r="I394" s="832" t="s">
        <v>3647</v>
      </c>
      <c r="J394" s="832" t="s">
        <v>3648</v>
      </c>
      <c r="K394" s="832" t="s">
        <v>897</v>
      </c>
      <c r="L394" s="835">
        <v>29.39</v>
      </c>
      <c r="M394" s="835">
        <v>29.39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5" customHeight="1" x14ac:dyDescent="0.2">
      <c r="A395" s="831">
        <v>30</v>
      </c>
      <c r="B395" s="832" t="s">
        <v>2898</v>
      </c>
      <c r="C395" s="832" t="s">
        <v>2906</v>
      </c>
      <c r="D395" s="833" t="s">
        <v>4253</v>
      </c>
      <c r="E395" s="834" t="s">
        <v>2914</v>
      </c>
      <c r="F395" s="832" t="s">
        <v>2899</v>
      </c>
      <c r="G395" s="832" t="s">
        <v>2944</v>
      </c>
      <c r="H395" s="832" t="s">
        <v>599</v>
      </c>
      <c r="I395" s="832" t="s">
        <v>2358</v>
      </c>
      <c r="J395" s="832" t="s">
        <v>702</v>
      </c>
      <c r="K395" s="832" t="s">
        <v>703</v>
      </c>
      <c r="L395" s="835">
        <v>70.23</v>
      </c>
      <c r="M395" s="835">
        <v>70.23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30</v>
      </c>
      <c r="B396" s="832" t="s">
        <v>2898</v>
      </c>
      <c r="C396" s="832" t="s">
        <v>2906</v>
      </c>
      <c r="D396" s="833" t="s">
        <v>4253</v>
      </c>
      <c r="E396" s="834" t="s">
        <v>2914</v>
      </c>
      <c r="F396" s="832" t="s">
        <v>2899</v>
      </c>
      <c r="G396" s="832" t="s">
        <v>2944</v>
      </c>
      <c r="H396" s="832" t="s">
        <v>569</v>
      </c>
      <c r="I396" s="832" t="s">
        <v>2356</v>
      </c>
      <c r="J396" s="832" t="s">
        <v>702</v>
      </c>
      <c r="K396" s="832" t="s">
        <v>707</v>
      </c>
      <c r="L396" s="835">
        <v>17.559999999999999</v>
      </c>
      <c r="M396" s="835">
        <v>87.799999999999983</v>
      </c>
      <c r="N396" s="832">
        <v>5</v>
      </c>
      <c r="O396" s="836">
        <v>2.5</v>
      </c>
      <c r="P396" s="835">
        <v>35.119999999999997</v>
      </c>
      <c r="Q396" s="837">
        <v>0.4</v>
      </c>
      <c r="R396" s="832">
        <v>2</v>
      </c>
      <c r="S396" s="837">
        <v>0.4</v>
      </c>
      <c r="T396" s="836">
        <v>1</v>
      </c>
      <c r="U396" s="838">
        <v>0.4</v>
      </c>
    </row>
    <row r="397" spans="1:21" ht="14.45" customHeight="1" x14ac:dyDescent="0.2">
      <c r="A397" s="831">
        <v>30</v>
      </c>
      <c r="B397" s="832" t="s">
        <v>2898</v>
      </c>
      <c r="C397" s="832" t="s">
        <v>2906</v>
      </c>
      <c r="D397" s="833" t="s">
        <v>4253</v>
      </c>
      <c r="E397" s="834" t="s">
        <v>2914</v>
      </c>
      <c r="F397" s="832" t="s">
        <v>2899</v>
      </c>
      <c r="G397" s="832" t="s">
        <v>2944</v>
      </c>
      <c r="H397" s="832" t="s">
        <v>569</v>
      </c>
      <c r="I397" s="832" t="s">
        <v>2357</v>
      </c>
      <c r="J397" s="832" t="s">
        <v>702</v>
      </c>
      <c r="K397" s="832" t="s">
        <v>710</v>
      </c>
      <c r="L397" s="835">
        <v>35.11</v>
      </c>
      <c r="M397" s="835">
        <v>105.33</v>
      </c>
      <c r="N397" s="832">
        <v>3</v>
      </c>
      <c r="O397" s="836">
        <v>1.5</v>
      </c>
      <c r="P397" s="835">
        <v>35.11</v>
      </c>
      <c r="Q397" s="837">
        <v>0.33333333333333331</v>
      </c>
      <c r="R397" s="832">
        <v>1</v>
      </c>
      <c r="S397" s="837">
        <v>0.33333333333333331</v>
      </c>
      <c r="T397" s="836">
        <v>0.5</v>
      </c>
      <c r="U397" s="838">
        <v>0.33333333333333331</v>
      </c>
    </row>
    <row r="398" spans="1:21" ht="14.45" customHeight="1" x14ac:dyDescent="0.2">
      <c r="A398" s="831">
        <v>30</v>
      </c>
      <c r="B398" s="832" t="s">
        <v>2898</v>
      </c>
      <c r="C398" s="832" t="s">
        <v>2906</v>
      </c>
      <c r="D398" s="833" t="s">
        <v>4253</v>
      </c>
      <c r="E398" s="834" t="s">
        <v>2914</v>
      </c>
      <c r="F398" s="832" t="s">
        <v>2899</v>
      </c>
      <c r="G398" s="832" t="s">
        <v>2944</v>
      </c>
      <c r="H398" s="832" t="s">
        <v>599</v>
      </c>
      <c r="I398" s="832" t="s">
        <v>2360</v>
      </c>
      <c r="J398" s="832" t="s">
        <v>702</v>
      </c>
      <c r="K398" s="832" t="s">
        <v>707</v>
      </c>
      <c r="L398" s="835">
        <v>17.559999999999999</v>
      </c>
      <c r="M398" s="835">
        <v>35.119999999999997</v>
      </c>
      <c r="N398" s="832">
        <v>2</v>
      </c>
      <c r="O398" s="836">
        <v>1</v>
      </c>
      <c r="P398" s="835">
        <v>17.559999999999999</v>
      </c>
      <c r="Q398" s="837">
        <v>0.5</v>
      </c>
      <c r="R398" s="832">
        <v>1</v>
      </c>
      <c r="S398" s="837">
        <v>0.5</v>
      </c>
      <c r="T398" s="836">
        <v>0.5</v>
      </c>
      <c r="U398" s="838">
        <v>0.5</v>
      </c>
    </row>
    <row r="399" spans="1:21" ht="14.45" customHeight="1" x14ac:dyDescent="0.2">
      <c r="A399" s="831">
        <v>30</v>
      </c>
      <c r="B399" s="832" t="s">
        <v>2898</v>
      </c>
      <c r="C399" s="832" t="s">
        <v>2906</v>
      </c>
      <c r="D399" s="833" t="s">
        <v>4253</v>
      </c>
      <c r="E399" s="834" t="s">
        <v>2914</v>
      </c>
      <c r="F399" s="832" t="s">
        <v>2899</v>
      </c>
      <c r="G399" s="832" t="s">
        <v>3230</v>
      </c>
      <c r="H399" s="832" t="s">
        <v>599</v>
      </c>
      <c r="I399" s="832" t="s">
        <v>2719</v>
      </c>
      <c r="J399" s="832" t="s">
        <v>1587</v>
      </c>
      <c r="K399" s="832" t="s">
        <v>703</v>
      </c>
      <c r="L399" s="835">
        <v>58.77</v>
      </c>
      <c r="M399" s="835">
        <v>58.77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30</v>
      </c>
      <c r="B400" s="832" t="s">
        <v>2898</v>
      </c>
      <c r="C400" s="832" t="s">
        <v>2906</v>
      </c>
      <c r="D400" s="833" t="s">
        <v>4253</v>
      </c>
      <c r="E400" s="834" t="s">
        <v>2914</v>
      </c>
      <c r="F400" s="832" t="s">
        <v>2899</v>
      </c>
      <c r="G400" s="832" t="s">
        <v>2954</v>
      </c>
      <c r="H400" s="832" t="s">
        <v>599</v>
      </c>
      <c r="I400" s="832" t="s">
        <v>2956</v>
      </c>
      <c r="J400" s="832" t="s">
        <v>767</v>
      </c>
      <c r="K400" s="832" t="s">
        <v>768</v>
      </c>
      <c r="L400" s="835">
        <v>132</v>
      </c>
      <c r="M400" s="835">
        <v>132</v>
      </c>
      <c r="N400" s="832">
        <v>1</v>
      </c>
      <c r="O400" s="836">
        <v>0.5</v>
      </c>
      <c r="P400" s="835">
        <v>132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30</v>
      </c>
      <c r="B401" s="832" t="s">
        <v>2898</v>
      </c>
      <c r="C401" s="832" t="s">
        <v>2906</v>
      </c>
      <c r="D401" s="833" t="s">
        <v>4253</v>
      </c>
      <c r="E401" s="834" t="s">
        <v>2914</v>
      </c>
      <c r="F401" s="832" t="s">
        <v>2899</v>
      </c>
      <c r="G401" s="832" t="s">
        <v>2957</v>
      </c>
      <c r="H401" s="832" t="s">
        <v>569</v>
      </c>
      <c r="I401" s="832" t="s">
        <v>2961</v>
      </c>
      <c r="J401" s="832" t="s">
        <v>2959</v>
      </c>
      <c r="K401" s="832" t="s">
        <v>2962</v>
      </c>
      <c r="L401" s="835">
        <v>23.72</v>
      </c>
      <c r="M401" s="835">
        <v>47.44</v>
      </c>
      <c r="N401" s="832">
        <v>2</v>
      </c>
      <c r="O401" s="836">
        <v>1</v>
      </c>
      <c r="P401" s="835">
        <v>47.44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30</v>
      </c>
      <c r="B402" s="832" t="s">
        <v>2898</v>
      </c>
      <c r="C402" s="832" t="s">
        <v>2906</v>
      </c>
      <c r="D402" s="833" t="s">
        <v>4253</v>
      </c>
      <c r="E402" s="834" t="s">
        <v>2914</v>
      </c>
      <c r="F402" s="832" t="s">
        <v>2899</v>
      </c>
      <c r="G402" s="832" t="s">
        <v>3238</v>
      </c>
      <c r="H402" s="832" t="s">
        <v>569</v>
      </c>
      <c r="I402" s="832" t="s">
        <v>3239</v>
      </c>
      <c r="J402" s="832" t="s">
        <v>3240</v>
      </c>
      <c r="K402" s="832" t="s">
        <v>3241</v>
      </c>
      <c r="L402" s="835">
        <v>140.94999999999999</v>
      </c>
      <c r="M402" s="835">
        <v>140.94999999999999</v>
      </c>
      <c r="N402" s="832">
        <v>1</v>
      </c>
      <c r="O402" s="836">
        <v>1</v>
      </c>
      <c r="P402" s="835">
        <v>140.94999999999999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5" customHeight="1" x14ac:dyDescent="0.2">
      <c r="A403" s="831">
        <v>30</v>
      </c>
      <c r="B403" s="832" t="s">
        <v>2898</v>
      </c>
      <c r="C403" s="832" t="s">
        <v>2906</v>
      </c>
      <c r="D403" s="833" t="s">
        <v>4253</v>
      </c>
      <c r="E403" s="834" t="s">
        <v>2914</v>
      </c>
      <c r="F403" s="832" t="s">
        <v>2899</v>
      </c>
      <c r="G403" s="832" t="s">
        <v>2969</v>
      </c>
      <c r="H403" s="832" t="s">
        <v>569</v>
      </c>
      <c r="I403" s="832" t="s">
        <v>2970</v>
      </c>
      <c r="J403" s="832" t="s">
        <v>802</v>
      </c>
      <c r="K403" s="832" t="s">
        <v>2971</v>
      </c>
      <c r="L403" s="835">
        <v>91.11</v>
      </c>
      <c r="M403" s="835">
        <v>273.33</v>
      </c>
      <c r="N403" s="832">
        <v>3</v>
      </c>
      <c r="O403" s="836">
        <v>1.5</v>
      </c>
      <c r="P403" s="835">
        <v>182.22</v>
      </c>
      <c r="Q403" s="837">
        <v>0.66666666666666674</v>
      </c>
      <c r="R403" s="832">
        <v>2</v>
      </c>
      <c r="S403" s="837">
        <v>0.66666666666666663</v>
      </c>
      <c r="T403" s="836">
        <v>1</v>
      </c>
      <c r="U403" s="838">
        <v>0.66666666666666663</v>
      </c>
    </row>
    <row r="404" spans="1:21" ht="14.45" customHeight="1" x14ac:dyDescent="0.2">
      <c r="A404" s="831">
        <v>30</v>
      </c>
      <c r="B404" s="832" t="s">
        <v>2898</v>
      </c>
      <c r="C404" s="832" t="s">
        <v>2906</v>
      </c>
      <c r="D404" s="833" t="s">
        <v>4253</v>
      </c>
      <c r="E404" s="834" t="s">
        <v>2914</v>
      </c>
      <c r="F404" s="832" t="s">
        <v>2899</v>
      </c>
      <c r="G404" s="832" t="s">
        <v>2969</v>
      </c>
      <c r="H404" s="832" t="s">
        <v>569</v>
      </c>
      <c r="I404" s="832" t="s">
        <v>2972</v>
      </c>
      <c r="J404" s="832" t="s">
        <v>802</v>
      </c>
      <c r="K404" s="832" t="s">
        <v>2973</v>
      </c>
      <c r="L404" s="835">
        <v>45.56</v>
      </c>
      <c r="M404" s="835">
        <v>45.56</v>
      </c>
      <c r="N404" s="832">
        <v>1</v>
      </c>
      <c r="O404" s="836">
        <v>0.5</v>
      </c>
      <c r="P404" s="835">
        <v>45.56</v>
      </c>
      <c r="Q404" s="837">
        <v>1</v>
      </c>
      <c r="R404" s="832">
        <v>1</v>
      </c>
      <c r="S404" s="837">
        <v>1</v>
      </c>
      <c r="T404" s="836">
        <v>0.5</v>
      </c>
      <c r="U404" s="838">
        <v>1</v>
      </c>
    </row>
    <row r="405" spans="1:21" ht="14.45" customHeight="1" x14ac:dyDescent="0.2">
      <c r="A405" s="831">
        <v>30</v>
      </c>
      <c r="B405" s="832" t="s">
        <v>2898</v>
      </c>
      <c r="C405" s="832" t="s">
        <v>2906</v>
      </c>
      <c r="D405" s="833" t="s">
        <v>4253</v>
      </c>
      <c r="E405" s="834" t="s">
        <v>2914</v>
      </c>
      <c r="F405" s="832" t="s">
        <v>2899</v>
      </c>
      <c r="G405" s="832" t="s">
        <v>2969</v>
      </c>
      <c r="H405" s="832" t="s">
        <v>569</v>
      </c>
      <c r="I405" s="832" t="s">
        <v>3254</v>
      </c>
      <c r="J405" s="832" t="s">
        <v>802</v>
      </c>
      <c r="K405" s="832" t="s">
        <v>3255</v>
      </c>
      <c r="L405" s="835">
        <v>182.22</v>
      </c>
      <c r="M405" s="835">
        <v>182.22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30</v>
      </c>
      <c r="B406" s="832" t="s">
        <v>2898</v>
      </c>
      <c r="C406" s="832" t="s">
        <v>2906</v>
      </c>
      <c r="D406" s="833" t="s">
        <v>4253</v>
      </c>
      <c r="E406" s="834" t="s">
        <v>2914</v>
      </c>
      <c r="F406" s="832" t="s">
        <v>2899</v>
      </c>
      <c r="G406" s="832" t="s">
        <v>3649</v>
      </c>
      <c r="H406" s="832" t="s">
        <v>569</v>
      </c>
      <c r="I406" s="832" t="s">
        <v>3650</v>
      </c>
      <c r="J406" s="832" t="s">
        <v>3651</v>
      </c>
      <c r="K406" s="832" t="s">
        <v>3652</v>
      </c>
      <c r="L406" s="835">
        <v>83.35</v>
      </c>
      <c r="M406" s="835">
        <v>83.35</v>
      </c>
      <c r="N406" s="832">
        <v>1</v>
      </c>
      <c r="O406" s="836">
        <v>0.5</v>
      </c>
      <c r="P406" s="835">
        <v>83.35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30</v>
      </c>
      <c r="B407" s="832" t="s">
        <v>2898</v>
      </c>
      <c r="C407" s="832" t="s">
        <v>2906</v>
      </c>
      <c r="D407" s="833" t="s">
        <v>4253</v>
      </c>
      <c r="E407" s="834" t="s">
        <v>2914</v>
      </c>
      <c r="F407" s="832" t="s">
        <v>2899</v>
      </c>
      <c r="G407" s="832" t="s">
        <v>2974</v>
      </c>
      <c r="H407" s="832" t="s">
        <v>599</v>
      </c>
      <c r="I407" s="832" t="s">
        <v>2876</v>
      </c>
      <c r="J407" s="832" t="s">
        <v>1848</v>
      </c>
      <c r="K407" s="832" t="s">
        <v>1849</v>
      </c>
      <c r="L407" s="835">
        <v>264.23</v>
      </c>
      <c r="M407" s="835">
        <v>264.23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30</v>
      </c>
      <c r="B408" s="832" t="s">
        <v>2898</v>
      </c>
      <c r="C408" s="832" t="s">
        <v>2906</v>
      </c>
      <c r="D408" s="833" t="s">
        <v>4253</v>
      </c>
      <c r="E408" s="834" t="s">
        <v>2914</v>
      </c>
      <c r="F408" s="832" t="s">
        <v>2899</v>
      </c>
      <c r="G408" s="832" t="s">
        <v>3256</v>
      </c>
      <c r="H408" s="832" t="s">
        <v>599</v>
      </c>
      <c r="I408" s="832" t="s">
        <v>2317</v>
      </c>
      <c r="J408" s="832" t="s">
        <v>2318</v>
      </c>
      <c r="K408" s="832" t="s">
        <v>2319</v>
      </c>
      <c r="L408" s="835">
        <v>300.31</v>
      </c>
      <c r="M408" s="835">
        <v>600.62</v>
      </c>
      <c r="N408" s="832">
        <v>2</v>
      </c>
      <c r="O408" s="836">
        <v>1</v>
      </c>
      <c r="P408" s="835">
        <v>300.31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0.5</v>
      </c>
    </row>
    <row r="409" spans="1:21" ht="14.45" customHeight="1" x14ac:dyDescent="0.2">
      <c r="A409" s="831">
        <v>30</v>
      </c>
      <c r="B409" s="832" t="s">
        <v>2898</v>
      </c>
      <c r="C409" s="832" t="s">
        <v>2906</v>
      </c>
      <c r="D409" s="833" t="s">
        <v>4253</v>
      </c>
      <c r="E409" s="834" t="s">
        <v>2914</v>
      </c>
      <c r="F409" s="832" t="s">
        <v>2899</v>
      </c>
      <c r="G409" s="832" t="s">
        <v>3653</v>
      </c>
      <c r="H409" s="832" t="s">
        <v>569</v>
      </c>
      <c r="I409" s="832" t="s">
        <v>3654</v>
      </c>
      <c r="J409" s="832" t="s">
        <v>744</v>
      </c>
      <c r="K409" s="832" t="s">
        <v>3655</v>
      </c>
      <c r="L409" s="835">
        <v>0</v>
      </c>
      <c r="M409" s="835">
        <v>0</v>
      </c>
      <c r="N409" s="832">
        <v>2</v>
      </c>
      <c r="O409" s="836">
        <v>1</v>
      </c>
      <c r="P409" s="835">
        <v>0</v>
      </c>
      <c r="Q409" s="837"/>
      <c r="R409" s="832">
        <v>1</v>
      </c>
      <c r="S409" s="837">
        <v>0.5</v>
      </c>
      <c r="T409" s="836">
        <v>0.5</v>
      </c>
      <c r="U409" s="838">
        <v>0.5</v>
      </c>
    </row>
    <row r="410" spans="1:21" ht="14.45" customHeight="1" x14ac:dyDescent="0.2">
      <c r="A410" s="831">
        <v>30</v>
      </c>
      <c r="B410" s="832" t="s">
        <v>2898</v>
      </c>
      <c r="C410" s="832" t="s">
        <v>2906</v>
      </c>
      <c r="D410" s="833" t="s">
        <v>4253</v>
      </c>
      <c r="E410" s="834" t="s">
        <v>2914</v>
      </c>
      <c r="F410" s="832" t="s">
        <v>2899</v>
      </c>
      <c r="G410" s="832" t="s">
        <v>2979</v>
      </c>
      <c r="H410" s="832" t="s">
        <v>599</v>
      </c>
      <c r="I410" s="832" t="s">
        <v>2668</v>
      </c>
      <c r="J410" s="832" t="s">
        <v>2669</v>
      </c>
      <c r="K410" s="832" t="s">
        <v>2670</v>
      </c>
      <c r="L410" s="835">
        <v>123.2</v>
      </c>
      <c r="M410" s="835">
        <v>123.2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30</v>
      </c>
      <c r="B411" s="832" t="s">
        <v>2898</v>
      </c>
      <c r="C411" s="832" t="s">
        <v>2906</v>
      </c>
      <c r="D411" s="833" t="s">
        <v>4253</v>
      </c>
      <c r="E411" s="834" t="s">
        <v>2914</v>
      </c>
      <c r="F411" s="832" t="s">
        <v>2899</v>
      </c>
      <c r="G411" s="832" t="s">
        <v>2979</v>
      </c>
      <c r="H411" s="832" t="s">
        <v>599</v>
      </c>
      <c r="I411" s="832" t="s">
        <v>2671</v>
      </c>
      <c r="J411" s="832" t="s">
        <v>2669</v>
      </c>
      <c r="K411" s="832" t="s">
        <v>2672</v>
      </c>
      <c r="L411" s="835">
        <v>246.39</v>
      </c>
      <c r="M411" s="835">
        <v>246.39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30</v>
      </c>
      <c r="B412" s="832" t="s">
        <v>2898</v>
      </c>
      <c r="C412" s="832" t="s">
        <v>2906</v>
      </c>
      <c r="D412" s="833" t="s">
        <v>4253</v>
      </c>
      <c r="E412" s="834" t="s">
        <v>2914</v>
      </c>
      <c r="F412" s="832" t="s">
        <v>2899</v>
      </c>
      <c r="G412" s="832" t="s">
        <v>2983</v>
      </c>
      <c r="H412" s="832" t="s">
        <v>569</v>
      </c>
      <c r="I412" s="832" t="s">
        <v>2984</v>
      </c>
      <c r="J412" s="832" t="s">
        <v>1299</v>
      </c>
      <c r="K412" s="832" t="s">
        <v>2562</v>
      </c>
      <c r="L412" s="835">
        <v>0</v>
      </c>
      <c r="M412" s="835">
        <v>0</v>
      </c>
      <c r="N412" s="832">
        <v>2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30</v>
      </c>
      <c r="B413" s="832" t="s">
        <v>2898</v>
      </c>
      <c r="C413" s="832" t="s">
        <v>2906</v>
      </c>
      <c r="D413" s="833" t="s">
        <v>4253</v>
      </c>
      <c r="E413" s="834" t="s">
        <v>2914</v>
      </c>
      <c r="F413" s="832" t="s">
        <v>2899</v>
      </c>
      <c r="G413" s="832" t="s">
        <v>3656</v>
      </c>
      <c r="H413" s="832" t="s">
        <v>569</v>
      </c>
      <c r="I413" s="832" t="s">
        <v>3657</v>
      </c>
      <c r="J413" s="832" t="s">
        <v>3658</v>
      </c>
      <c r="K413" s="832" t="s">
        <v>3659</v>
      </c>
      <c r="L413" s="835">
        <v>31.09</v>
      </c>
      <c r="M413" s="835">
        <v>31.09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30</v>
      </c>
      <c r="B414" s="832" t="s">
        <v>2898</v>
      </c>
      <c r="C414" s="832" t="s">
        <v>2906</v>
      </c>
      <c r="D414" s="833" t="s">
        <v>4253</v>
      </c>
      <c r="E414" s="834" t="s">
        <v>2914</v>
      </c>
      <c r="F414" s="832" t="s">
        <v>2899</v>
      </c>
      <c r="G414" s="832" t="s">
        <v>2987</v>
      </c>
      <c r="H414" s="832" t="s">
        <v>599</v>
      </c>
      <c r="I414" s="832" t="s">
        <v>2322</v>
      </c>
      <c r="J414" s="832" t="s">
        <v>963</v>
      </c>
      <c r="K414" s="832" t="s">
        <v>2323</v>
      </c>
      <c r="L414" s="835">
        <v>42.51</v>
      </c>
      <c r="M414" s="835">
        <v>765.18</v>
      </c>
      <c r="N414" s="832">
        <v>18</v>
      </c>
      <c r="O414" s="836">
        <v>9.5</v>
      </c>
      <c r="P414" s="835">
        <v>382.59</v>
      </c>
      <c r="Q414" s="837">
        <v>0.5</v>
      </c>
      <c r="R414" s="832">
        <v>9</v>
      </c>
      <c r="S414" s="837">
        <v>0.5</v>
      </c>
      <c r="T414" s="836">
        <v>4.5</v>
      </c>
      <c r="U414" s="838">
        <v>0.47368421052631576</v>
      </c>
    </row>
    <row r="415" spans="1:21" ht="14.45" customHeight="1" x14ac:dyDescent="0.2">
      <c r="A415" s="831">
        <v>30</v>
      </c>
      <c r="B415" s="832" t="s">
        <v>2898</v>
      </c>
      <c r="C415" s="832" t="s">
        <v>2906</v>
      </c>
      <c r="D415" s="833" t="s">
        <v>4253</v>
      </c>
      <c r="E415" s="834" t="s">
        <v>2914</v>
      </c>
      <c r="F415" s="832" t="s">
        <v>2899</v>
      </c>
      <c r="G415" s="832" t="s">
        <v>2987</v>
      </c>
      <c r="H415" s="832" t="s">
        <v>599</v>
      </c>
      <c r="I415" s="832" t="s">
        <v>3660</v>
      </c>
      <c r="J415" s="832" t="s">
        <v>960</v>
      </c>
      <c r="K415" s="832" t="s">
        <v>3661</v>
      </c>
      <c r="L415" s="835">
        <v>58.97</v>
      </c>
      <c r="M415" s="835">
        <v>58.97</v>
      </c>
      <c r="N415" s="832">
        <v>1</v>
      </c>
      <c r="O415" s="836">
        <v>0.5</v>
      </c>
      <c r="P415" s="835">
        <v>58.97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5" customHeight="1" x14ac:dyDescent="0.2">
      <c r="A416" s="831">
        <v>30</v>
      </c>
      <c r="B416" s="832" t="s">
        <v>2898</v>
      </c>
      <c r="C416" s="832" t="s">
        <v>2906</v>
      </c>
      <c r="D416" s="833" t="s">
        <v>4253</v>
      </c>
      <c r="E416" s="834" t="s">
        <v>2914</v>
      </c>
      <c r="F416" s="832" t="s">
        <v>2899</v>
      </c>
      <c r="G416" s="832" t="s">
        <v>3270</v>
      </c>
      <c r="H416" s="832" t="s">
        <v>599</v>
      </c>
      <c r="I416" s="832" t="s">
        <v>2609</v>
      </c>
      <c r="J416" s="832" t="s">
        <v>2610</v>
      </c>
      <c r="K416" s="832" t="s">
        <v>2611</v>
      </c>
      <c r="L416" s="835">
        <v>113.16</v>
      </c>
      <c r="M416" s="835">
        <v>226.32</v>
      </c>
      <c r="N416" s="832">
        <v>2</v>
      </c>
      <c r="O416" s="836">
        <v>1</v>
      </c>
      <c r="P416" s="835">
        <v>226.32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30</v>
      </c>
      <c r="B417" s="832" t="s">
        <v>2898</v>
      </c>
      <c r="C417" s="832" t="s">
        <v>2906</v>
      </c>
      <c r="D417" s="833" t="s">
        <v>4253</v>
      </c>
      <c r="E417" s="834" t="s">
        <v>2914</v>
      </c>
      <c r="F417" s="832" t="s">
        <v>2899</v>
      </c>
      <c r="G417" s="832" t="s">
        <v>3270</v>
      </c>
      <c r="H417" s="832" t="s">
        <v>599</v>
      </c>
      <c r="I417" s="832" t="s">
        <v>2612</v>
      </c>
      <c r="J417" s="832" t="s">
        <v>2610</v>
      </c>
      <c r="K417" s="832" t="s">
        <v>2613</v>
      </c>
      <c r="L417" s="835">
        <v>169.73</v>
      </c>
      <c r="M417" s="835">
        <v>509.18999999999994</v>
      </c>
      <c r="N417" s="832">
        <v>3</v>
      </c>
      <c r="O417" s="836">
        <v>1.5</v>
      </c>
      <c r="P417" s="835">
        <v>169.73</v>
      </c>
      <c r="Q417" s="837">
        <v>0.33333333333333337</v>
      </c>
      <c r="R417" s="832">
        <v>1</v>
      </c>
      <c r="S417" s="837">
        <v>0.33333333333333331</v>
      </c>
      <c r="T417" s="836">
        <v>0.5</v>
      </c>
      <c r="U417" s="838">
        <v>0.33333333333333331</v>
      </c>
    </row>
    <row r="418" spans="1:21" ht="14.45" customHeight="1" x14ac:dyDescent="0.2">
      <c r="A418" s="831">
        <v>30</v>
      </c>
      <c r="B418" s="832" t="s">
        <v>2898</v>
      </c>
      <c r="C418" s="832" t="s">
        <v>2906</v>
      </c>
      <c r="D418" s="833" t="s">
        <v>4253</v>
      </c>
      <c r="E418" s="834" t="s">
        <v>2914</v>
      </c>
      <c r="F418" s="832" t="s">
        <v>2899</v>
      </c>
      <c r="G418" s="832" t="s">
        <v>2990</v>
      </c>
      <c r="H418" s="832" t="s">
        <v>569</v>
      </c>
      <c r="I418" s="832" t="s">
        <v>2991</v>
      </c>
      <c r="J418" s="832" t="s">
        <v>808</v>
      </c>
      <c r="K418" s="832" t="s">
        <v>809</v>
      </c>
      <c r="L418" s="835">
        <v>31.23</v>
      </c>
      <c r="M418" s="835">
        <v>62.46</v>
      </c>
      <c r="N418" s="832">
        <v>2</v>
      </c>
      <c r="O418" s="836">
        <v>1</v>
      </c>
      <c r="P418" s="835">
        <v>31.23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0.5</v>
      </c>
    </row>
    <row r="419" spans="1:21" ht="14.45" customHeight="1" x14ac:dyDescent="0.2">
      <c r="A419" s="831">
        <v>30</v>
      </c>
      <c r="B419" s="832" t="s">
        <v>2898</v>
      </c>
      <c r="C419" s="832" t="s">
        <v>2906</v>
      </c>
      <c r="D419" s="833" t="s">
        <v>4253</v>
      </c>
      <c r="E419" s="834" t="s">
        <v>2914</v>
      </c>
      <c r="F419" s="832" t="s">
        <v>2899</v>
      </c>
      <c r="G419" s="832" t="s">
        <v>3662</v>
      </c>
      <c r="H419" s="832" t="s">
        <v>569</v>
      </c>
      <c r="I419" s="832" t="s">
        <v>3663</v>
      </c>
      <c r="J419" s="832" t="s">
        <v>3664</v>
      </c>
      <c r="K419" s="832" t="s">
        <v>2868</v>
      </c>
      <c r="L419" s="835">
        <v>12.15</v>
      </c>
      <c r="M419" s="835">
        <v>12.15</v>
      </c>
      <c r="N419" s="832">
        <v>1</v>
      </c>
      <c r="O419" s="836">
        <v>0.5</v>
      </c>
      <c r="P419" s="835">
        <v>12.15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30</v>
      </c>
      <c r="B420" s="832" t="s">
        <v>2898</v>
      </c>
      <c r="C420" s="832" t="s">
        <v>2906</v>
      </c>
      <c r="D420" s="833" t="s">
        <v>4253</v>
      </c>
      <c r="E420" s="834" t="s">
        <v>2914</v>
      </c>
      <c r="F420" s="832" t="s">
        <v>2899</v>
      </c>
      <c r="G420" s="832" t="s">
        <v>3665</v>
      </c>
      <c r="H420" s="832" t="s">
        <v>569</v>
      </c>
      <c r="I420" s="832" t="s">
        <v>3666</v>
      </c>
      <c r="J420" s="832" t="s">
        <v>3667</v>
      </c>
      <c r="K420" s="832" t="s">
        <v>3668</v>
      </c>
      <c r="L420" s="835">
        <v>0</v>
      </c>
      <c r="M420" s="835">
        <v>0</v>
      </c>
      <c r="N420" s="832">
        <v>1</v>
      </c>
      <c r="O420" s="836">
        <v>1</v>
      </c>
      <c r="P420" s="835">
        <v>0</v>
      </c>
      <c r="Q420" s="837"/>
      <c r="R420" s="832">
        <v>1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30</v>
      </c>
      <c r="B421" s="832" t="s">
        <v>2898</v>
      </c>
      <c r="C421" s="832" t="s">
        <v>2906</v>
      </c>
      <c r="D421" s="833" t="s">
        <v>4253</v>
      </c>
      <c r="E421" s="834" t="s">
        <v>2914</v>
      </c>
      <c r="F421" s="832" t="s">
        <v>2899</v>
      </c>
      <c r="G421" s="832" t="s">
        <v>2992</v>
      </c>
      <c r="H421" s="832" t="s">
        <v>569</v>
      </c>
      <c r="I421" s="832" t="s">
        <v>3277</v>
      </c>
      <c r="J421" s="832" t="s">
        <v>3278</v>
      </c>
      <c r="K421" s="832" t="s">
        <v>3279</v>
      </c>
      <c r="L421" s="835">
        <v>50.64</v>
      </c>
      <c r="M421" s="835">
        <v>50.64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30</v>
      </c>
      <c r="B422" s="832" t="s">
        <v>2898</v>
      </c>
      <c r="C422" s="832" t="s">
        <v>2906</v>
      </c>
      <c r="D422" s="833" t="s">
        <v>4253</v>
      </c>
      <c r="E422" s="834" t="s">
        <v>2914</v>
      </c>
      <c r="F422" s="832" t="s">
        <v>2899</v>
      </c>
      <c r="G422" s="832" t="s">
        <v>3280</v>
      </c>
      <c r="H422" s="832" t="s">
        <v>569</v>
      </c>
      <c r="I422" s="832" t="s">
        <v>3669</v>
      </c>
      <c r="J422" s="832" t="s">
        <v>1070</v>
      </c>
      <c r="K422" s="832" t="s">
        <v>3670</v>
      </c>
      <c r="L422" s="835">
        <v>75.05</v>
      </c>
      <c r="M422" s="835">
        <v>75.05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30</v>
      </c>
      <c r="B423" s="832" t="s">
        <v>2898</v>
      </c>
      <c r="C423" s="832" t="s">
        <v>2906</v>
      </c>
      <c r="D423" s="833" t="s">
        <v>4253</v>
      </c>
      <c r="E423" s="834" t="s">
        <v>2914</v>
      </c>
      <c r="F423" s="832" t="s">
        <v>2899</v>
      </c>
      <c r="G423" s="832" t="s">
        <v>3280</v>
      </c>
      <c r="H423" s="832" t="s">
        <v>569</v>
      </c>
      <c r="I423" s="832" t="s">
        <v>3281</v>
      </c>
      <c r="J423" s="832" t="s">
        <v>1074</v>
      </c>
      <c r="K423" s="832" t="s">
        <v>3282</v>
      </c>
      <c r="L423" s="835">
        <v>45.03</v>
      </c>
      <c r="M423" s="835">
        <v>135.09</v>
      </c>
      <c r="N423" s="832">
        <v>3</v>
      </c>
      <c r="O423" s="836">
        <v>1.5</v>
      </c>
      <c r="P423" s="835">
        <v>90.06</v>
      </c>
      <c r="Q423" s="837">
        <v>0.66666666666666663</v>
      </c>
      <c r="R423" s="832">
        <v>2</v>
      </c>
      <c r="S423" s="837">
        <v>0.66666666666666663</v>
      </c>
      <c r="T423" s="836">
        <v>1</v>
      </c>
      <c r="U423" s="838">
        <v>0.66666666666666663</v>
      </c>
    </row>
    <row r="424" spans="1:21" ht="14.45" customHeight="1" x14ac:dyDescent="0.2">
      <c r="A424" s="831">
        <v>30</v>
      </c>
      <c r="B424" s="832" t="s">
        <v>2898</v>
      </c>
      <c r="C424" s="832" t="s">
        <v>2906</v>
      </c>
      <c r="D424" s="833" t="s">
        <v>4253</v>
      </c>
      <c r="E424" s="834" t="s">
        <v>2914</v>
      </c>
      <c r="F424" s="832" t="s">
        <v>2899</v>
      </c>
      <c r="G424" s="832" t="s">
        <v>3002</v>
      </c>
      <c r="H424" s="832" t="s">
        <v>569</v>
      </c>
      <c r="I424" s="832" t="s">
        <v>3003</v>
      </c>
      <c r="J424" s="832" t="s">
        <v>1563</v>
      </c>
      <c r="K424" s="832" t="s">
        <v>3004</v>
      </c>
      <c r="L424" s="835">
        <v>94.7</v>
      </c>
      <c r="M424" s="835">
        <v>284.10000000000002</v>
      </c>
      <c r="N424" s="832">
        <v>3</v>
      </c>
      <c r="O424" s="836">
        <v>1.5</v>
      </c>
      <c r="P424" s="835">
        <v>189.4</v>
      </c>
      <c r="Q424" s="837">
        <v>0.66666666666666663</v>
      </c>
      <c r="R424" s="832">
        <v>2</v>
      </c>
      <c r="S424" s="837">
        <v>0.66666666666666663</v>
      </c>
      <c r="T424" s="836">
        <v>1</v>
      </c>
      <c r="U424" s="838">
        <v>0.66666666666666663</v>
      </c>
    </row>
    <row r="425" spans="1:21" ht="14.45" customHeight="1" x14ac:dyDescent="0.2">
      <c r="A425" s="831">
        <v>30</v>
      </c>
      <c r="B425" s="832" t="s">
        <v>2898</v>
      </c>
      <c r="C425" s="832" t="s">
        <v>2906</v>
      </c>
      <c r="D425" s="833" t="s">
        <v>4253</v>
      </c>
      <c r="E425" s="834" t="s">
        <v>2914</v>
      </c>
      <c r="F425" s="832" t="s">
        <v>2899</v>
      </c>
      <c r="G425" s="832" t="s">
        <v>3009</v>
      </c>
      <c r="H425" s="832" t="s">
        <v>569</v>
      </c>
      <c r="I425" s="832" t="s">
        <v>3671</v>
      </c>
      <c r="J425" s="832" t="s">
        <v>1234</v>
      </c>
      <c r="K425" s="832" t="s">
        <v>3672</v>
      </c>
      <c r="L425" s="835">
        <v>118.65</v>
      </c>
      <c r="M425" s="835">
        <v>237.3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30</v>
      </c>
      <c r="B426" s="832" t="s">
        <v>2898</v>
      </c>
      <c r="C426" s="832" t="s">
        <v>2906</v>
      </c>
      <c r="D426" s="833" t="s">
        <v>4253</v>
      </c>
      <c r="E426" s="834" t="s">
        <v>2914</v>
      </c>
      <c r="F426" s="832" t="s">
        <v>2899</v>
      </c>
      <c r="G426" s="832" t="s">
        <v>3673</v>
      </c>
      <c r="H426" s="832" t="s">
        <v>569</v>
      </c>
      <c r="I426" s="832" t="s">
        <v>3674</v>
      </c>
      <c r="J426" s="832" t="s">
        <v>3675</v>
      </c>
      <c r="K426" s="832" t="s">
        <v>3676</v>
      </c>
      <c r="L426" s="835">
        <v>95.57</v>
      </c>
      <c r="M426" s="835">
        <v>95.57</v>
      </c>
      <c r="N426" s="832">
        <v>1</v>
      </c>
      <c r="O426" s="836">
        <v>0.5</v>
      </c>
      <c r="P426" s="835">
        <v>95.57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30</v>
      </c>
      <c r="B427" s="832" t="s">
        <v>2898</v>
      </c>
      <c r="C427" s="832" t="s">
        <v>2906</v>
      </c>
      <c r="D427" s="833" t="s">
        <v>4253</v>
      </c>
      <c r="E427" s="834" t="s">
        <v>2914</v>
      </c>
      <c r="F427" s="832" t="s">
        <v>2899</v>
      </c>
      <c r="G427" s="832" t="s">
        <v>3024</v>
      </c>
      <c r="H427" s="832" t="s">
        <v>599</v>
      </c>
      <c r="I427" s="832" t="s">
        <v>2286</v>
      </c>
      <c r="J427" s="832" t="s">
        <v>2287</v>
      </c>
      <c r="K427" s="832" t="s">
        <v>2288</v>
      </c>
      <c r="L427" s="835">
        <v>93.43</v>
      </c>
      <c r="M427" s="835">
        <v>467.15000000000003</v>
      </c>
      <c r="N427" s="832">
        <v>5</v>
      </c>
      <c r="O427" s="836">
        <v>2.5</v>
      </c>
      <c r="P427" s="835">
        <v>280.29000000000002</v>
      </c>
      <c r="Q427" s="837">
        <v>0.6</v>
      </c>
      <c r="R427" s="832">
        <v>3</v>
      </c>
      <c r="S427" s="837">
        <v>0.6</v>
      </c>
      <c r="T427" s="836">
        <v>1.5</v>
      </c>
      <c r="U427" s="838">
        <v>0.6</v>
      </c>
    </row>
    <row r="428" spans="1:21" ht="14.45" customHeight="1" x14ac:dyDescent="0.2">
      <c r="A428" s="831">
        <v>30</v>
      </c>
      <c r="B428" s="832" t="s">
        <v>2898</v>
      </c>
      <c r="C428" s="832" t="s">
        <v>2906</v>
      </c>
      <c r="D428" s="833" t="s">
        <v>4253</v>
      </c>
      <c r="E428" s="834" t="s">
        <v>2914</v>
      </c>
      <c r="F428" s="832" t="s">
        <v>2899</v>
      </c>
      <c r="G428" s="832" t="s">
        <v>3038</v>
      </c>
      <c r="H428" s="832" t="s">
        <v>569</v>
      </c>
      <c r="I428" s="832" t="s">
        <v>3045</v>
      </c>
      <c r="J428" s="832" t="s">
        <v>638</v>
      </c>
      <c r="K428" s="832" t="s">
        <v>3046</v>
      </c>
      <c r="L428" s="835">
        <v>10.55</v>
      </c>
      <c r="M428" s="835">
        <v>31.650000000000002</v>
      </c>
      <c r="N428" s="832">
        <v>3</v>
      </c>
      <c r="O428" s="836">
        <v>1.5</v>
      </c>
      <c r="P428" s="835">
        <v>21.1</v>
      </c>
      <c r="Q428" s="837">
        <v>0.66666666666666663</v>
      </c>
      <c r="R428" s="832">
        <v>2</v>
      </c>
      <c r="S428" s="837">
        <v>0.66666666666666663</v>
      </c>
      <c r="T428" s="836">
        <v>1</v>
      </c>
      <c r="U428" s="838">
        <v>0.66666666666666663</v>
      </c>
    </row>
    <row r="429" spans="1:21" ht="14.45" customHeight="1" x14ac:dyDescent="0.2">
      <c r="A429" s="831">
        <v>30</v>
      </c>
      <c r="B429" s="832" t="s">
        <v>2898</v>
      </c>
      <c r="C429" s="832" t="s">
        <v>2906</v>
      </c>
      <c r="D429" s="833" t="s">
        <v>4253</v>
      </c>
      <c r="E429" s="834" t="s">
        <v>2914</v>
      </c>
      <c r="F429" s="832" t="s">
        <v>2899</v>
      </c>
      <c r="G429" s="832" t="s">
        <v>3038</v>
      </c>
      <c r="H429" s="832" t="s">
        <v>569</v>
      </c>
      <c r="I429" s="832" t="s">
        <v>3047</v>
      </c>
      <c r="J429" s="832" t="s">
        <v>3040</v>
      </c>
      <c r="K429" s="832" t="s">
        <v>3048</v>
      </c>
      <c r="L429" s="835">
        <v>10.55</v>
      </c>
      <c r="M429" s="835">
        <v>31.650000000000002</v>
      </c>
      <c r="N429" s="832">
        <v>3</v>
      </c>
      <c r="O429" s="836">
        <v>1.5</v>
      </c>
      <c r="P429" s="835">
        <v>10.55</v>
      </c>
      <c r="Q429" s="837">
        <v>0.33333333333333331</v>
      </c>
      <c r="R429" s="832">
        <v>1</v>
      </c>
      <c r="S429" s="837">
        <v>0.33333333333333331</v>
      </c>
      <c r="T429" s="836">
        <v>0.5</v>
      </c>
      <c r="U429" s="838">
        <v>0.33333333333333331</v>
      </c>
    </row>
    <row r="430" spans="1:21" ht="14.45" customHeight="1" x14ac:dyDescent="0.2">
      <c r="A430" s="831">
        <v>30</v>
      </c>
      <c r="B430" s="832" t="s">
        <v>2898</v>
      </c>
      <c r="C430" s="832" t="s">
        <v>2906</v>
      </c>
      <c r="D430" s="833" t="s">
        <v>4253</v>
      </c>
      <c r="E430" s="834" t="s">
        <v>2914</v>
      </c>
      <c r="F430" s="832" t="s">
        <v>2899</v>
      </c>
      <c r="G430" s="832" t="s">
        <v>3038</v>
      </c>
      <c r="H430" s="832" t="s">
        <v>569</v>
      </c>
      <c r="I430" s="832" t="s">
        <v>3049</v>
      </c>
      <c r="J430" s="832" t="s">
        <v>3050</v>
      </c>
      <c r="K430" s="832" t="s">
        <v>3051</v>
      </c>
      <c r="L430" s="835">
        <v>31.65</v>
      </c>
      <c r="M430" s="835">
        <v>31.65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30</v>
      </c>
      <c r="B431" s="832" t="s">
        <v>2898</v>
      </c>
      <c r="C431" s="832" t="s">
        <v>2906</v>
      </c>
      <c r="D431" s="833" t="s">
        <v>4253</v>
      </c>
      <c r="E431" s="834" t="s">
        <v>2914</v>
      </c>
      <c r="F431" s="832" t="s">
        <v>2899</v>
      </c>
      <c r="G431" s="832" t="s">
        <v>3052</v>
      </c>
      <c r="H431" s="832" t="s">
        <v>569</v>
      </c>
      <c r="I431" s="832" t="s">
        <v>3053</v>
      </c>
      <c r="J431" s="832" t="s">
        <v>3054</v>
      </c>
      <c r="K431" s="832" t="s">
        <v>3055</v>
      </c>
      <c r="L431" s="835">
        <v>73.150000000000006</v>
      </c>
      <c r="M431" s="835">
        <v>146.30000000000001</v>
      </c>
      <c r="N431" s="832">
        <v>2</v>
      </c>
      <c r="O431" s="836">
        <v>1.5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30</v>
      </c>
      <c r="B432" s="832" t="s">
        <v>2898</v>
      </c>
      <c r="C432" s="832" t="s">
        <v>2906</v>
      </c>
      <c r="D432" s="833" t="s">
        <v>4253</v>
      </c>
      <c r="E432" s="834" t="s">
        <v>2914</v>
      </c>
      <c r="F432" s="832" t="s">
        <v>2899</v>
      </c>
      <c r="G432" s="832" t="s">
        <v>3052</v>
      </c>
      <c r="H432" s="832" t="s">
        <v>569</v>
      </c>
      <c r="I432" s="832" t="s">
        <v>3053</v>
      </c>
      <c r="J432" s="832" t="s">
        <v>3054</v>
      </c>
      <c r="K432" s="832" t="s">
        <v>3055</v>
      </c>
      <c r="L432" s="835">
        <v>88.76</v>
      </c>
      <c r="M432" s="835">
        <v>88.76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30</v>
      </c>
      <c r="B433" s="832" t="s">
        <v>2898</v>
      </c>
      <c r="C433" s="832" t="s">
        <v>2906</v>
      </c>
      <c r="D433" s="833" t="s">
        <v>4253</v>
      </c>
      <c r="E433" s="834" t="s">
        <v>2914</v>
      </c>
      <c r="F433" s="832" t="s">
        <v>2899</v>
      </c>
      <c r="G433" s="832" t="s">
        <v>3056</v>
      </c>
      <c r="H433" s="832" t="s">
        <v>569</v>
      </c>
      <c r="I433" s="832" t="s">
        <v>3057</v>
      </c>
      <c r="J433" s="832" t="s">
        <v>1537</v>
      </c>
      <c r="K433" s="832" t="s">
        <v>3058</v>
      </c>
      <c r="L433" s="835">
        <v>0</v>
      </c>
      <c r="M433" s="835">
        <v>0</v>
      </c>
      <c r="N433" s="832">
        <v>1</v>
      </c>
      <c r="O433" s="836">
        <v>0.5</v>
      </c>
      <c r="P433" s="835">
        <v>0</v>
      </c>
      <c r="Q433" s="837"/>
      <c r="R433" s="832">
        <v>1</v>
      </c>
      <c r="S433" s="837">
        <v>1</v>
      </c>
      <c r="T433" s="836">
        <v>0.5</v>
      </c>
      <c r="U433" s="838">
        <v>1</v>
      </c>
    </row>
    <row r="434" spans="1:21" ht="14.45" customHeight="1" x14ac:dyDescent="0.2">
      <c r="A434" s="831">
        <v>30</v>
      </c>
      <c r="B434" s="832" t="s">
        <v>2898</v>
      </c>
      <c r="C434" s="832" t="s">
        <v>2906</v>
      </c>
      <c r="D434" s="833" t="s">
        <v>4253</v>
      </c>
      <c r="E434" s="834" t="s">
        <v>2914</v>
      </c>
      <c r="F434" s="832" t="s">
        <v>2899</v>
      </c>
      <c r="G434" s="832" t="s">
        <v>3677</v>
      </c>
      <c r="H434" s="832" t="s">
        <v>599</v>
      </c>
      <c r="I434" s="832" t="s">
        <v>2546</v>
      </c>
      <c r="J434" s="832" t="s">
        <v>2547</v>
      </c>
      <c r="K434" s="832" t="s">
        <v>707</v>
      </c>
      <c r="L434" s="835">
        <v>550.39</v>
      </c>
      <c r="M434" s="835">
        <v>1100.78</v>
      </c>
      <c r="N434" s="832">
        <v>2</v>
      </c>
      <c r="O434" s="836">
        <v>1</v>
      </c>
      <c r="P434" s="835">
        <v>550.39</v>
      </c>
      <c r="Q434" s="837">
        <v>0.5</v>
      </c>
      <c r="R434" s="832">
        <v>1</v>
      </c>
      <c r="S434" s="837">
        <v>0.5</v>
      </c>
      <c r="T434" s="836">
        <v>0.5</v>
      </c>
      <c r="U434" s="838">
        <v>0.5</v>
      </c>
    </row>
    <row r="435" spans="1:21" ht="14.45" customHeight="1" x14ac:dyDescent="0.2">
      <c r="A435" s="831">
        <v>30</v>
      </c>
      <c r="B435" s="832" t="s">
        <v>2898</v>
      </c>
      <c r="C435" s="832" t="s">
        <v>2906</v>
      </c>
      <c r="D435" s="833" t="s">
        <v>4253</v>
      </c>
      <c r="E435" s="834" t="s">
        <v>2914</v>
      </c>
      <c r="F435" s="832" t="s">
        <v>2899</v>
      </c>
      <c r="G435" s="832" t="s">
        <v>3678</v>
      </c>
      <c r="H435" s="832" t="s">
        <v>569</v>
      </c>
      <c r="I435" s="832" t="s">
        <v>3679</v>
      </c>
      <c r="J435" s="832" t="s">
        <v>3680</v>
      </c>
      <c r="K435" s="832" t="s">
        <v>3681</v>
      </c>
      <c r="L435" s="835">
        <v>54.85</v>
      </c>
      <c r="M435" s="835">
        <v>54.85</v>
      </c>
      <c r="N435" s="832">
        <v>1</v>
      </c>
      <c r="O435" s="836">
        <v>0.5</v>
      </c>
      <c r="P435" s="835">
        <v>54.85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30</v>
      </c>
      <c r="B436" s="832" t="s">
        <v>2898</v>
      </c>
      <c r="C436" s="832" t="s">
        <v>2906</v>
      </c>
      <c r="D436" s="833" t="s">
        <v>4253</v>
      </c>
      <c r="E436" s="834" t="s">
        <v>2914</v>
      </c>
      <c r="F436" s="832" t="s">
        <v>2899</v>
      </c>
      <c r="G436" s="832" t="s">
        <v>3350</v>
      </c>
      <c r="H436" s="832" t="s">
        <v>569</v>
      </c>
      <c r="I436" s="832" t="s">
        <v>3682</v>
      </c>
      <c r="J436" s="832" t="s">
        <v>3352</v>
      </c>
      <c r="K436" s="832" t="s">
        <v>3683</v>
      </c>
      <c r="L436" s="835">
        <v>888.77</v>
      </c>
      <c r="M436" s="835">
        <v>2666.31</v>
      </c>
      <c r="N436" s="832">
        <v>3</v>
      </c>
      <c r="O436" s="836">
        <v>1.5</v>
      </c>
      <c r="P436" s="835">
        <v>888.77</v>
      </c>
      <c r="Q436" s="837">
        <v>0.33333333333333331</v>
      </c>
      <c r="R436" s="832">
        <v>1</v>
      </c>
      <c r="S436" s="837">
        <v>0.33333333333333331</v>
      </c>
      <c r="T436" s="836">
        <v>0.5</v>
      </c>
      <c r="U436" s="838">
        <v>0.33333333333333331</v>
      </c>
    </row>
    <row r="437" spans="1:21" ht="14.45" customHeight="1" x14ac:dyDescent="0.2">
      <c r="A437" s="831">
        <v>30</v>
      </c>
      <c r="B437" s="832" t="s">
        <v>2898</v>
      </c>
      <c r="C437" s="832" t="s">
        <v>2906</v>
      </c>
      <c r="D437" s="833" t="s">
        <v>4253</v>
      </c>
      <c r="E437" s="834" t="s">
        <v>2914</v>
      </c>
      <c r="F437" s="832" t="s">
        <v>2899</v>
      </c>
      <c r="G437" s="832" t="s">
        <v>3064</v>
      </c>
      <c r="H437" s="832" t="s">
        <v>599</v>
      </c>
      <c r="I437" s="832" t="s">
        <v>3684</v>
      </c>
      <c r="J437" s="832" t="s">
        <v>3685</v>
      </c>
      <c r="K437" s="832" t="s">
        <v>3686</v>
      </c>
      <c r="L437" s="835">
        <v>79.11</v>
      </c>
      <c r="M437" s="835">
        <v>79.11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30</v>
      </c>
      <c r="B438" s="832" t="s">
        <v>2898</v>
      </c>
      <c r="C438" s="832" t="s">
        <v>2906</v>
      </c>
      <c r="D438" s="833" t="s">
        <v>4253</v>
      </c>
      <c r="E438" s="834" t="s">
        <v>2914</v>
      </c>
      <c r="F438" s="832" t="s">
        <v>2899</v>
      </c>
      <c r="G438" s="832" t="s">
        <v>3066</v>
      </c>
      <c r="H438" s="832" t="s">
        <v>569</v>
      </c>
      <c r="I438" s="832" t="s">
        <v>3687</v>
      </c>
      <c r="J438" s="832" t="s">
        <v>1181</v>
      </c>
      <c r="K438" s="832" t="s">
        <v>3688</v>
      </c>
      <c r="L438" s="835">
        <v>0</v>
      </c>
      <c r="M438" s="835">
        <v>0</v>
      </c>
      <c r="N438" s="832">
        <v>2</v>
      </c>
      <c r="O438" s="836">
        <v>1</v>
      </c>
      <c r="P438" s="835">
        <v>0</v>
      </c>
      <c r="Q438" s="837"/>
      <c r="R438" s="832">
        <v>1</v>
      </c>
      <c r="S438" s="837">
        <v>0.5</v>
      </c>
      <c r="T438" s="836">
        <v>0.5</v>
      </c>
      <c r="U438" s="838">
        <v>0.5</v>
      </c>
    </row>
    <row r="439" spans="1:21" ht="14.45" customHeight="1" x14ac:dyDescent="0.2">
      <c r="A439" s="831">
        <v>30</v>
      </c>
      <c r="B439" s="832" t="s">
        <v>2898</v>
      </c>
      <c r="C439" s="832" t="s">
        <v>2906</v>
      </c>
      <c r="D439" s="833" t="s">
        <v>4253</v>
      </c>
      <c r="E439" s="834" t="s">
        <v>2914</v>
      </c>
      <c r="F439" s="832" t="s">
        <v>2899</v>
      </c>
      <c r="G439" s="832" t="s">
        <v>3375</v>
      </c>
      <c r="H439" s="832" t="s">
        <v>599</v>
      </c>
      <c r="I439" s="832" t="s">
        <v>3689</v>
      </c>
      <c r="J439" s="832" t="s">
        <v>2553</v>
      </c>
      <c r="K439" s="832" t="s">
        <v>1445</v>
      </c>
      <c r="L439" s="835">
        <v>46.99</v>
      </c>
      <c r="M439" s="835">
        <v>46.99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30</v>
      </c>
      <c r="B440" s="832" t="s">
        <v>2898</v>
      </c>
      <c r="C440" s="832" t="s">
        <v>2906</v>
      </c>
      <c r="D440" s="833" t="s">
        <v>4253</v>
      </c>
      <c r="E440" s="834" t="s">
        <v>2914</v>
      </c>
      <c r="F440" s="832" t="s">
        <v>2899</v>
      </c>
      <c r="G440" s="832" t="s">
        <v>3072</v>
      </c>
      <c r="H440" s="832" t="s">
        <v>569</v>
      </c>
      <c r="I440" s="832" t="s">
        <v>3073</v>
      </c>
      <c r="J440" s="832" t="s">
        <v>3074</v>
      </c>
      <c r="K440" s="832" t="s">
        <v>635</v>
      </c>
      <c r="L440" s="835">
        <v>122.73</v>
      </c>
      <c r="M440" s="835">
        <v>122.73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30</v>
      </c>
      <c r="B441" s="832" t="s">
        <v>2898</v>
      </c>
      <c r="C441" s="832" t="s">
        <v>2906</v>
      </c>
      <c r="D441" s="833" t="s">
        <v>4253</v>
      </c>
      <c r="E441" s="834" t="s">
        <v>2914</v>
      </c>
      <c r="F441" s="832" t="s">
        <v>2899</v>
      </c>
      <c r="G441" s="832" t="s">
        <v>3072</v>
      </c>
      <c r="H441" s="832" t="s">
        <v>569</v>
      </c>
      <c r="I441" s="832" t="s">
        <v>3073</v>
      </c>
      <c r="J441" s="832" t="s">
        <v>3074</v>
      </c>
      <c r="K441" s="832" t="s">
        <v>635</v>
      </c>
      <c r="L441" s="835">
        <v>137.88</v>
      </c>
      <c r="M441" s="835">
        <v>137.88</v>
      </c>
      <c r="N441" s="832">
        <v>1</v>
      </c>
      <c r="O441" s="836">
        <v>0.5</v>
      </c>
      <c r="P441" s="835">
        <v>137.88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30</v>
      </c>
      <c r="B442" s="832" t="s">
        <v>2898</v>
      </c>
      <c r="C442" s="832" t="s">
        <v>2906</v>
      </c>
      <c r="D442" s="833" t="s">
        <v>4253</v>
      </c>
      <c r="E442" s="834" t="s">
        <v>2914</v>
      </c>
      <c r="F442" s="832" t="s">
        <v>2899</v>
      </c>
      <c r="G442" s="832" t="s">
        <v>3075</v>
      </c>
      <c r="H442" s="832" t="s">
        <v>569</v>
      </c>
      <c r="I442" s="832" t="s">
        <v>3690</v>
      </c>
      <c r="J442" s="832" t="s">
        <v>3077</v>
      </c>
      <c r="K442" s="832" t="s">
        <v>3691</v>
      </c>
      <c r="L442" s="835">
        <v>1228</v>
      </c>
      <c r="M442" s="835">
        <v>1228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30</v>
      </c>
      <c r="B443" s="832" t="s">
        <v>2898</v>
      </c>
      <c r="C443" s="832" t="s">
        <v>2906</v>
      </c>
      <c r="D443" s="833" t="s">
        <v>4253</v>
      </c>
      <c r="E443" s="834" t="s">
        <v>2914</v>
      </c>
      <c r="F443" s="832" t="s">
        <v>2899</v>
      </c>
      <c r="G443" s="832" t="s">
        <v>3081</v>
      </c>
      <c r="H443" s="832" t="s">
        <v>599</v>
      </c>
      <c r="I443" s="832" t="s">
        <v>2255</v>
      </c>
      <c r="J443" s="832" t="s">
        <v>2256</v>
      </c>
      <c r="K443" s="832" t="s">
        <v>2257</v>
      </c>
      <c r="L443" s="835">
        <v>86.41</v>
      </c>
      <c r="M443" s="835">
        <v>86.41</v>
      </c>
      <c r="N443" s="832">
        <v>1</v>
      </c>
      <c r="O443" s="836">
        <v>0.5</v>
      </c>
      <c r="P443" s="835">
        <v>86.41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30</v>
      </c>
      <c r="B444" s="832" t="s">
        <v>2898</v>
      </c>
      <c r="C444" s="832" t="s">
        <v>2906</v>
      </c>
      <c r="D444" s="833" t="s">
        <v>4253</v>
      </c>
      <c r="E444" s="834" t="s">
        <v>2914</v>
      </c>
      <c r="F444" s="832" t="s">
        <v>2899</v>
      </c>
      <c r="G444" s="832" t="s">
        <v>3081</v>
      </c>
      <c r="H444" s="832" t="s">
        <v>569</v>
      </c>
      <c r="I444" s="832" t="s">
        <v>3082</v>
      </c>
      <c r="J444" s="832" t="s">
        <v>2256</v>
      </c>
      <c r="K444" s="832" t="s">
        <v>3083</v>
      </c>
      <c r="L444" s="835">
        <v>146.9</v>
      </c>
      <c r="M444" s="835">
        <v>146.9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5" customHeight="1" x14ac:dyDescent="0.2">
      <c r="A445" s="831">
        <v>30</v>
      </c>
      <c r="B445" s="832" t="s">
        <v>2898</v>
      </c>
      <c r="C445" s="832" t="s">
        <v>2906</v>
      </c>
      <c r="D445" s="833" t="s">
        <v>4253</v>
      </c>
      <c r="E445" s="834" t="s">
        <v>2914</v>
      </c>
      <c r="F445" s="832" t="s">
        <v>2899</v>
      </c>
      <c r="G445" s="832" t="s">
        <v>3081</v>
      </c>
      <c r="H445" s="832" t="s">
        <v>599</v>
      </c>
      <c r="I445" s="832" t="s">
        <v>2259</v>
      </c>
      <c r="J445" s="832" t="s">
        <v>2256</v>
      </c>
      <c r="K445" s="832" t="s">
        <v>2260</v>
      </c>
      <c r="L445" s="835">
        <v>43.21</v>
      </c>
      <c r="M445" s="835">
        <v>43.21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30</v>
      </c>
      <c r="B446" s="832" t="s">
        <v>2898</v>
      </c>
      <c r="C446" s="832" t="s">
        <v>2906</v>
      </c>
      <c r="D446" s="833" t="s">
        <v>4253</v>
      </c>
      <c r="E446" s="834" t="s">
        <v>2914</v>
      </c>
      <c r="F446" s="832" t="s">
        <v>2899</v>
      </c>
      <c r="G446" s="832" t="s">
        <v>3392</v>
      </c>
      <c r="H446" s="832" t="s">
        <v>599</v>
      </c>
      <c r="I446" s="832" t="s">
        <v>3393</v>
      </c>
      <c r="J446" s="832" t="s">
        <v>2454</v>
      </c>
      <c r="K446" s="832" t="s">
        <v>3394</v>
      </c>
      <c r="L446" s="835">
        <v>32.869999999999997</v>
      </c>
      <c r="M446" s="835">
        <v>32.869999999999997</v>
      </c>
      <c r="N446" s="832">
        <v>1</v>
      </c>
      <c r="O446" s="836">
        <v>0.5</v>
      </c>
      <c r="P446" s="835">
        <v>32.869999999999997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30</v>
      </c>
      <c r="B447" s="832" t="s">
        <v>2898</v>
      </c>
      <c r="C447" s="832" t="s">
        <v>2906</v>
      </c>
      <c r="D447" s="833" t="s">
        <v>4253</v>
      </c>
      <c r="E447" s="834" t="s">
        <v>2914</v>
      </c>
      <c r="F447" s="832" t="s">
        <v>2899</v>
      </c>
      <c r="G447" s="832" t="s">
        <v>3395</v>
      </c>
      <c r="H447" s="832" t="s">
        <v>599</v>
      </c>
      <c r="I447" s="832" t="s">
        <v>2345</v>
      </c>
      <c r="J447" s="832" t="s">
        <v>685</v>
      </c>
      <c r="K447" s="832" t="s">
        <v>688</v>
      </c>
      <c r="L447" s="835">
        <v>10.65</v>
      </c>
      <c r="M447" s="835">
        <v>42.6</v>
      </c>
      <c r="N447" s="832">
        <v>4</v>
      </c>
      <c r="O447" s="836">
        <v>2</v>
      </c>
      <c r="P447" s="835">
        <v>21.3</v>
      </c>
      <c r="Q447" s="837">
        <v>0.5</v>
      </c>
      <c r="R447" s="832">
        <v>2</v>
      </c>
      <c r="S447" s="837">
        <v>0.5</v>
      </c>
      <c r="T447" s="836">
        <v>1</v>
      </c>
      <c r="U447" s="838">
        <v>0.5</v>
      </c>
    </row>
    <row r="448" spans="1:21" ht="14.45" customHeight="1" x14ac:dyDescent="0.2">
      <c r="A448" s="831">
        <v>30</v>
      </c>
      <c r="B448" s="832" t="s">
        <v>2898</v>
      </c>
      <c r="C448" s="832" t="s">
        <v>2906</v>
      </c>
      <c r="D448" s="833" t="s">
        <v>4253</v>
      </c>
      <c r="E448" s="834" t="s">
        <v>2914</v>
      </c>
      <c r="F448" s="832" t="s">
        <v>2899</v>
      </c>
      <c r="G448" s="832" t="s">
        <v>3395</v>
      </c>
      <c r="H448" s="832" t="s">
        <v>599</v>
      </c>
      <c r="I448" s="832" t="s">
        <v>3692</v>
      </c>
      <c r="J448" s="832" t="s">
        <v>685</v>
      </c>
      <c r="K448" s="832" t="s">
        <v>2340</v>
      </c>
      <c r="L448" s="835">
        <v>35.11</v>
      </c>
      <c r="M448" s="835">
        <v>70.22</v>
      </c>
      <c r="N448" s="832">
        <v>2</v>
      </c>
      <c r="O448" s="836">
        <v>1</v>
      </c>
      <c r="P448" s="835">
        <v>35.11</v>
      </c>
      <c r="Q448" s="837">
        <v>0.5</v>
      </c>
      <c r="R448" s="832">
        <v>1</v>
      </c>
      <c r="S448" s="837">
        <v>0.5</v>
      </c>
      <c r="T448" s="836">
        <v>0.5</v>
      </c>
      <c r="U448" s="838">
        <v>0.5</v>
      </c>
    </row>
    <row r="449" spans="1:21" ht="14.45" customHeight="1" x14ac:dyDescent="0.2">
      <c r="A449" s="831">
        <v>30</v>
      </c>
      <c r="B449" s="832" t="s">
        <v>2898</v>
      </c>
      <c r="C449" s="832" t="s">
        <v>2906</v>
      </c>
      <c r="D449" s="833" t="s">
        <v>4253</v>
      </c>
      <c r="E449" s="834" t="s">
        <v>2914</v>
      </c>
      <c r="F449" s="832" t="s">
        <v>2899</v>
      </c>
      <c r="G449" s="832" t="s">
        <v>3395</v>
      </c>
      <c r="H449" s="832" t="s">
        <v>599</v>
      </c>
      <c r="I449" s="832" t="s">
        <v>2347</v>
      </c>
      <c r="J449" s="832" t="s">
        <v>682</v>
      </c>
      <c r="K449" s="832" t="s">
        <v>684</v>
      </c>
      <c r="L449" s="835">
        <v>70.23</v>
      </c>
      <c r="M449" s="835">
        <v>70.23</v>
      </c>
      <c r="N449" s="832">
        <v>1</v>
      </c>
      <c r="O449" s="836">
        <v>0.5</v>
      </c>
      <c r="P449" s="835">
        <v>70.23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5" customHeight="1" x14ac:dyDescent="0.2">
      <c r="A450" s="831">
        <v>30</v>
      </c>
      <c r="B450" s="832" t="s">
        <v>2898</v>
      </c>
      <c r="C450" s="832" t="s">
        <v>2906</v>
      </c>
      <c r="D450" s="833" t="s">
        <v>4253</v>
      </c>
      <c r="E450" s="834" t="s">
        <v>2914</v>
      </c>
      <c r="F450" s="832" t="s">
        <v>2899</v>
      </c>
      <c r="G450" s="832" t="s">
        <v>3395</v>
      </c>
      <c r="H450" s="832" t="s">
        <v>569</v>
      </c>
      <c r="I450" s="832" t="s">
        <v>3397</v>
      </c>
      <c r="J450" s="832" t="s">
        <v>685</v>
      </c>
      <c r="K450" s="832" t="s">
        <v>689</v>
      </c>
      <c r="L450" s="835">
        <v>17.559999999999999</v>
      </c>
      <c r="M450" s="835">
        <v>35.119999999999997</v>
      </c>
      <c r="N450" s="832">
        <v>2</v>
      </c>
      <c r="O450" s="836">
        <v>1</v>
      </c>
      <c r="P450" s="835">
        <v>17.559999999999999</v>
      </c>
      <c r="Q450" s="837">
        <v>0.5</v>
      </c>
      <c r="R450" s="832">
        <v>1</v>
      </c>
      <c r="S450" s="837">
        <v>0.5</v>
      </c>
      <c r="T450" s="836">
        <v>0.5</v>
      </c>
      <c r="U450" s="838">
        <v>0.5</v>
      </c>
    </row>
    <row r="451" spans="1:21" ht="14.45" customHeight="1" x14ac:dyDescent="0.2">
      <c r="A451" s="831">
        <v>30</v>
      </c>
      <c r="B451" s="832" t="s">
        <v>2898</v>
      </c>
      <c r="C451" s="832" t="s">
        <v>2906</v>
      </c>
      <c r="D451" s="833" t="s">
        <v>4253</v>
      </c>
      <c r="E451" s="834" t="s">
        <v>2914</v>
      </c>
      <c r="F451" s="832" t="s">
        <v>2899</v>
      </c>
      <c r="G451" s="832" t="s">
        <v>3084</v>
      </c>
      <c r="H451" s="832" t="s">
        <v>569</v>
      </c>
      <c r="I451" s="832" t="s">
        <v>3085</v>
      </c>
      <c r="J451" s="832" t="s">
        <v>2675</v>
      </c>
      <c r="K451" s="832" t="s">
        <v>3086</v>
      </c>
      <c r="L451" s="835">
        <v>80.53</v>
      </c>
      <c r="M451" s="835">
        <v>161.06</v>
      </c>
      <c r="N451" s="832">
        <v>2</v>
      </c>
      <c r="O451" s="836">
        <v>1</v>
      </c>
      <c r="P451" s="835">
        <v>161.06</v>
      </c>
      <c r="Q451" s="837">
        <v>1</v>
      </c>
      <c r="R451" s="832">
        <v>2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30</v>
      </c>
      <c r="B452" s="832" t="s">
        <v>2898</v>
      </c>
      <c r="C452" s="832" t="s">
        <v>2906</v>
      </c>
      <c r="D452" s="833" t="s">
        <v>4253</v>
      </c>
      <c r="E452" s="834" t="s">
        <v>2914</v>
      </c>
      <c r="F452" s="832" t="s">
        <v>2899</v>
      </c>
      <c r="G452" s="832" t="s">
        <v>3084</v>
      </c>
      <c r="H452" s="832" t="s">
        <v>569</v>
      </c>
      <c r="I452" s="832" t="s">
        <v>3693</v>
      </c>
      <c r="J452" s="832" t="s">
        <v>3694</v>
      </c>
      <c r="K452" s="832" t="s">
        <v>3695</v>
      </c>
      <c r="L452" s="835">
        <v>161.06</v>
      </c>
      <c r="M452" s="835">
        <v>161.06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30</v>
      </c>
      <c r="B453" s="832" t="s">
        <v>2898</v>
      </c>
      <c r="C453" s="832" t="s">
        <v>2906</v>
      </c>
      <c r="D453" s="833" t="s">
        <v>4253</v>
      </c>
      <c r="E453" s="834" t="s">
        <v>2914</v>
      </c>
      <c r="F453" s="832" t="s">
        <v>2899</v>
      </c>
      <c r="G453" s="832" t="s">
        <v>3087</v>
      </c>
      <c r="H453" s="832" t="s">
        <v>599</v>
      </c>
      <c r="I453" s="832" t="s">
        <v>2279</v>
      </c>
      <c r="J453" s="832" t="s">
        <v>954</v>
      </c>
      <c r="K453" s="832" t="s">
        <v>2280</v>
      </c>
      <c r="L453" s="835">
        <v>368.16</v>
      </c>
      <c r="M453" s="835">
        <v>2208.96</v>
      </c>
      <c r="N453" s="832">
        <v>6</v>
      </c>
      <c r="O453" s="836">
        <v>3.5</v>
      </c>
      <c r="P453" s="835">
        <v>736.32</v>
      </c>
      <c r="Q453" s="837">
        <v>0.33333333333333337</v>
      </c>
      <c r="R453" s="832">
        <v>2</v>
      </c>
      <c r="S453" s="837">
        <v>0.33333333333333331</v>
      </c>
      <c r="T453" s="836">
        <v>1</v>
      </c>
      <c r="U453" s="838">
        <v>0.2857142857142857</v>
      </c>
    </row>
    <row r="454" spans="1:21" ht="14.45" customHeight="1" x14ac:dyDescent="0.2">
      <c r="A454" s="831">
        <v>30</v>
      </c>
      <c r="B454" s="832" t="s">
        <v>2898</v>
      </c>
      <c r="C454" s="832" t="s">
        <v>2906</v>
      </c>
      <c r="D454" s="833" t="s">
        <v>4253</v>
      </c>
      <c r="E454" s="834" t="s">
        <v>2914</v>
      </c>
      <c r="F454" s="832" t="s">
        <v>2899</v>
      </c>
      <c r="G454" s="832" t="s">
        <v>3087</v>
      </c>
      <c r="H454" s="832" t="s">
        <v>599</v>
      </c>
      <c r="I454" s="832" t="s">
        <v>2275</v>
      </c>
      <c r="J454" s="832" t="s">
        <v>959</v>
      </c>
      <c r="K454" s="832" t="s">
        <v>2276</v>
      </c>
      <c r="L454" s="835">
        <v>1385.62</v>
      </c>
      <c r="M454" s="835">
        <v>2771.24</v>
      </c>
      <c r="N454" s="832">
        <v>2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30</v>
      </c>
      <c r="B455" s="832" t="s">
        <v>2898</v>
      </c>
      <c r="C455" s="832" t="s">
        <v>2906</v>
      </c>
      <c r="D455" s="833" t="s">
        <v>4253</v>
      </c>
      <c r="E455" s="834" t="s">
        <v>2914</v>
      </c>
      <c r="F455" s="832" t="s">
        <v>2899</v>
      </c>
      <c r="G455" s="832" t="s">
        <v>3087</v>
      </c>
      <c r="H455" s="832" t="s">
        <v>599</v>
      </c>
      <c r="I455" s="832" t="s">
        <v>2281</v>
      </c>
      <c r="J455" s="832" t="s">
        <v>954</v>
      </c>
      <c r="K455" s="832" t="s">
        <v>2282</v>
      </c>
      <c r="L455" s="835">
        <v>736.33</v>
      </c>
      <c r="M455" s="835">
        <v>2208.9900000000002</v>
      </c>
      <c r="N455" s="832">
        <v>3</v>
      </c>
      <c r="O455" s="836">
        <v>1.5</v>
      </c>
      <c r="P455" s="835">
        <v>2208.9900000000002</v>
      </c>
      <c r="Q455" s="837">
        <v>1</v>
      </c>
      <c r="R455" s="832">
        <v>3</v>
      </c>
      <c r="S455" s="837">
        <v>1</v>
      </c>
      <c r="T455" s="836">
        <v>1.5</v>
      </c>
      <c r="U455" s="838">
        <v>1</v>
      </c>
    </row>
    <row r="456" spans="1:21" ht="14.45" customHeight="1" x14ac:dyDescent="0.2">
      <c r="A456" s="831">
        <v>30</v>
      </c>
      <c r="B456" s="832" t="s">
        <v>2898</v>
      </c>
      <c r="C456" s="832" t="s">
        <v>2906</v>
      </c>
      <c r="D456" s="833" t="s">
        <v>4253</v>
      </c>
      <c r="E456" s="834" t="s">
        <v>2914</v>
      </c>
      <c r="F456" s="832" t="s">
        <v>2899</v>
      </c>
      <c r="G456" s="832" t="s">
        <v>3087</v>
      </c>
      <c r="H456" s="832" t="s">
        <v>599</v>
      </c>
      <c r="I456" s="832" t="s">
        <v>2283</v>
      </c>
      <c r="J456" s="832" t="s">
        <v>954</v>
      </c>
      <c r="K456" s="832" t="s">
        <v>2284</v>
      </c>
      <c r="L456" s="835">
        <v>490.89</v>
      </c>
      <c r="M456" s="835">
        <v>4908.8999999999996</v>
      </c>
      <c r="N456" s="832">
        <v>10</v>
      </c>
      <c r="O456" s="836">
        <v>2.5</v>
      </c>
      <c r="P456" s="835">
        <v>3436.2299999999996</v>
      </c>
      <c r="Q456" s="837">
        <v>0.7</v>
      </c>
      <c r="R456" s="832">
        <v>7</v>
      </c>
      <c r="S456" s="837">
        <v>0.7</v>
      </c>
      <c r="T456" s="836">
        <v>1.5</v>
      </c>
      <c r="U456" s="838">
        <v>0.6</v>
      </c>
    </row>
    <row r="457" spans="1:21" ht="14.45" customHeight="1" x14ac:dyDescent="0.2">
      <c r="A457" s="831">
        <v>30</v>
      </c>
      <c r="B457" s="832" t="s">
        <v>2898</v>
      </c>
      <c r="C457" s="832" t="s">
        <v>2906</v>
      </c>
      <c r="D457" s="833" t="s">
        <v>4253</v>
      </c>
      <c r="E457" s="834" t="s">
        <v>2914</v>
      </c>
      <c r="F457" s="832" t="s">
        <v>2899</v>
      </c>
      <c r="G457" s="832" t="s">
        <v>3088</v>
      </c>
      <c r="H457" s="832" t="s">
        <v>569</v>
      </c>
      <c r="I457" s="832" t="s">
        <v>3090</v>
      </c>
      <c r="J457" s="832" t="s">
        <v>879</v>
      </c>
      <c r="K457" s="832" t="s">
        <v>3091</v>
      </c>
      <c r="L457" s="835">
        <v>57.28</v>
      </c>
      <c r="M457" s="835">
        <v>114.56</v>
      </c>
      <c r="N457" s="832">
        <v>2</v>
      </c>
      <c r="O457" s="836">
        <v>1</v>
      </c>
      <c r="P457" s="835">
        <v>114.56</v>
      </c>
      <c r="Q457" s="837">
        <v>1</v>
      </c>
      <c r="R457" s="832">
        <v>2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30</v>
      </c>
      <c r="B458" s="832" t="s">
        <v>2898</v>
      </c>
      <c r="C458" s="832" t="s">
        <v>2906</v>
      </c>
      <c r="D458" s="833" t="s">
        <v>4253</v>
      </c>
      <c r="E458" s="834" t="s">
        <v>2914</v>
      </c>
      <c r="F458" s="832" t="s">
        <v>2899</v>
      </c>
      <c r="G458" s="832" t="s">
        <v>3407</v>
      </c>
      <c r="H458" s="832" t="s">
        <v>569</v>
      </c>
      <c r="I458" s="832" t="s">
        <v>3408</v>
      </c>
      <c r="J458" s="832" t="s">
        <v>664</v>
      </c>
      <c r="K458" s="832" t="s">
        <v>2927</v>
      </c>
      <c r="L458" s="835">
        <v>35.25</v>
      </c>
      <c r="M458" s="835">
        <v>70.5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30</v>
      </c>
      <c r="B459" s="832" t="s">
        <v>2898</v>
      </c>
      <c r="C459" s="832" t="s">
        <v>2906</v>
      </c>
      <c r="D459" s="833" t="s">
        <v>4253</v>
      </c>
      <c r="E459" s="834" t="s">
        <v>2914</v>
      </c>
      <c r="F459" s="832" t="s">
        <v>2899</v>
      </c>
      <c r="G459" s="832" t="s">
        <v>3096</v>
      </c>
      <c r="H459" s="832" t="s">
        <v>599</v>
      </c>
      <c r="I459" s="832" t="s">
        <v>2374</v>
      </c>
      <c r="J459" s="832" t="s">
        <v>2375</v>
      </c>
      <c r="K459" s="832" t="s">
        <v>2376</v>
      </c>
      <c r="L459" s="835">
        <v>31.09</v>
      </c>
      <c r="M459" s="835">
        <v>31.09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30</v>
      </c>
      <c r="B460" s="832" t="s">
        <v>2898</v>
      </c>
      <c r="C460" s="832" t="s">
        <v>2906</v>
      </c>
      <c r="D460" s="833" t="s">
        <v>4253</v>
      </c>
      <c r="E460" s="834" t="s">
        <v>2914</v>
      </c>
      <c r="F460" s="832" t="s">
        <v>2899</v>
      </c>
      <c r="G460" s="832" t="s">
        <v>3097</v>
      </c>
      <c r="H460" s="832" t="s">
        <v>569</v>
      </c>
      <c r="I460" s="832" t="s">
        <v>3098</v>
      </c>
      <c r="J460" s="832" t="s">
        <v>996</v>
      </c>
      <c r="K460" s="832" t="s">
        <v>3099</v>
      </c>
      <c r="L460" s="835">
        <v>32.25</v>
      </c>
      <c r="M460" s="835">
        <v>96.75</v>
      </c>
      <c r="N460" s="832">
        <v>3</v>
      </c>
      <c r="O460" s="836">
        <v>1.5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30</v>
      </c>
      <c r="B461" s="832" t="s">
        <v>2898</v>
      </c>
      <c r="C461" s="832" t="s">
        <v>2906</v>
      </c>
      <c r="D461" s="833" t="s">
        <v>4253</v>
      </c>
      <c r="E461" s="834" t="s">
        <v>2914</v>
      </c>
      <c r="F461" s="832" t="s">
        <v>2899</v>
      </c>
      <c r="G461" s="832" t="s">
        <v>3100</v>
      </c>
      <c r="H461" s="832" t="s">
        <v>569</v>
      </c>
      <c r="I461" s="832" t="s">
        <v>3101</v>
      </c>
      <c r="J461" s="832" t="s">
        <v>777</v>
      </c>
      <c r="K461" s="832" t="s">
        <v>3102</v>
      </c>
      <c r="L461" s="835">
        <v>32.25</v>
      </c>
      <c r="M461" s="835">
        <v>32.25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30</v>
      </c>
      <c r="B462" s="832" t="s">
        <v>2898</v>
      </c>
      <c r="C462" s="832" t="s">
        <v>2906</v>
      </c>
      <c r="D462" s="833" t="s">
        <v>4253</v>
      </c>
      <c r="E462" s="834" t="s">
        <v>2914</v>
      </c>
      <c r="F462" s="832" t="s">
        <v>2899</v>
      </c>
      <c r="G462" s="832" t="s">
        <v>3100</v>
      </c>
      <c r="H462" s="832" t="s">
        <v>599</v>
      </c>
      <c r="I462" s="832" t="s">
        <v>2229</v>
      </c>
      <c r="J462" s="832" t="s">
        <v>777</v>
      </c>
      <c r="K462" s="832" t="s">
        <v>2230</v>
      </c>
      <c r="L462" s="835">
        <v>57.6</v>
      </c>
      <c r="M462" s="835">
        <v>57.6</v>
      </c>
      <c r="N462" s="832">
        <v>1</v>
      </c>
      <c r="O462" s="836">
        <v>0.5</v>
      </c>
      <c r="P462" s="835">
        <v>57.6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30</v>
      </c>
      <c r="B463" s="832" t="s">
        <v>2898</v>
      </c>
      <c r="C463" s="832" t="s">
        <v>2906</v>
      </c>
      <c r="D463" s="833" t="s">
        <v>4253</v>
      </c>
      <c r="E463" s="834" t="s">
        <v>2914</v>
      </c>
      <c r="F463" s="832" t="s">
        <v>2899</v>
      </c>
      <c r="G463" s="832" t="s">
        <v>3100</v>
      </c>
      <c r="H463" s="832" t="s">
        <v>599</v>
      </c>
      <c r="I463" s="832" t="s">
        <v>2227</v>
      </c>
      <c r="J463" s="832" t="s">
        <v>777</v>
      </c>
      <c r="K463" s="832" t="s">
        <v>2228</v>
      </c>
      <c r="L463" s="835">
        <v>16.12</v>
      </c>
      <c r="M463" s="835">
        <v>209.56</v>
      </c>
      <c r="N463" s="832">
        <v>13</v>
      </c>
      <c r="O463" s="836">
        <v>6.5</v>
      </c>
      <c r="P463" s="835">
        <v>145.08000000000001</v>
      </c>
      <c r="Q463" s="837">
        <v>0.6923076923076924</v>
      </c>
      <c r="R463" s="832">
        <v>9</v>
      </c>
      <c r="S463" s="837">
        <v>0.69230769230769229</v>
      </c>
      <c r="T463" s="836">
        <v>4.5</v>
      </c>
      <c r="U463" s="838">
        <v>0.69230769230769229</v>
      </c>
    </row>
    <row r="464" spans="1:21" ht="14.45" customHeight="1" x14ac:dyDescent="0.2">
      <c r="A464" s="831">
        <v>30</v>
      </c>
      <c r="B464" s="832" t="s">
        <v>2898</v>
      </c>
      <c r="C464" s="832" t="s">
        <v>2906</v>
      </c>
      <c r="D464" s="833" t="s">
        <v>4253</v>
      </c>
      <c r="E464" s="834" t="s">
        <v>2914</v>
      </c>
      <c r="F464" s="832" t="s">
        <v>2899</v>
      </c>
      <c r="G464" s="832" t="s">
        <v>3696</v>
      </c>
      <c r="H464" s="832" t="s">
        <v>569</v>
      </c>
      <c r="I464" s="832" t="s">
        <v>3697</v>
      </c>
      <c r="J464" s="832" t="s">
        <v>654</v>
      </c>
      <c r="K464" s="832" t="s">
        <v>3698</v>
      </c>
      <c r="L464" s="835">
        <v>0</v>
      </c>
      <c r="M464" s="835">
        <v>0</v>
      </c>
      <c r="N464" s="832">
        <v>1</v>
      </c>
      <c r="O464" s="836">
        <v>0.5</v>
      </c>
      <c r="P464" s="835">
        <v>0</v>
      </c>
      <c r="Q464" s="837"/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30</v>
      </c>
      <c r="B465" s="832" t="s">
        <v>2898</v>
      </c>
      <c r="C465" s="832" t="s">
        <v>2906</v>
      </c>
      <c r="D465" s="833" t="s">
        <v>4253</v>
      </c>
      <c r="E465" s="834" t="s">
        <v>2914</v>
      </c>
      <c r="F465" s="832" t="s">
        <v>2899</v>
      </c>
      <c r="G465" s="832" t="s">
        <v>3104</v>
      </c>
      <c r="H465" s="832" t="s">
        <v>599</v>
      </c>
      <c r="I465" s="832" t="s">
        <v>2381</v>
      </c>
      <c r="J465" s="832" t="s">
        <v>1343</v>
      </c>
      <c r="K465" s="832" t="s">
        <v>710</v>
      </c>
      <c r="L465" s="835">
        <v>47.7</v>
      </c>
      <c r="M465" s="835">
        <v>190.8</v>
      </c>
      <c r="N465" s="832">
        <v>4</v>
      </c>
      <c r="O465" s="836">
        <v>2</v>
      </c>
      <c r="P465" s="835">
        <v>95.4</v>
      </c>
      <c r="Q465" s="837">
        <v>0.5</v>
      </c>
      <c r="R465" s="832">
        <v>2</v>
      </c>
      <c r="S465" s="837">
        <v>0.5</v>
      </c>
      <c r="T465" s="836">
        <v>1</v>
      </c>
      <c r="U465" s="838">
        <v>0.5</v>
      </c>
    </row>
    <row r="466" spans="1:21" ht="14.45" customHeight="1" x14ac:dyDescent="0.2">
      <c r="A466" s="831">
        <v>30</v>
      </c>
      <c r="B466" s="832" t="s">
        <v>2898</v>
      </c>
      <c r="C466" s="832" t="s">
        <v>2906</v>
      </c>
      <c r="D466" s="833" t="s">
        <v>4253</v>
      </c>
      <c r="E466" s="834" t="s">
        <v>2914</v>
      </c>
      <c r="F466" s="832" t="s">
        <v>2899</v>
      </c>
      <c r="G466" s="832" t="s">
        <v>3105</v>
      </c>
      <c r="H466" s="832" t="s">
        <v>599</v>
      </c>
      <c r="I466" s="832" t="s">
        <v>2402</v>
      </c>
      <c r="J466" s="832" t="s">
        <v>2403</v>
      </c>
      <c r="K466" s="832" t="s">
        <v>2404</v>
      </c>
      <c r="L466" s="835">
        <v>117.46</v>
      </c>
      <c r="M466" s="835">
        <v>117.46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30</v>
      </c>
      <c r="B467" s="832" t="s">
        <v>2898</v>
      </c>
      <c r="C467" s="832" t="s">
        <v>2906</v>
      </c>
      <c r="D467" s="833" t="s">
        <v>4253</v>
      </c>
      <c r="E467" s="834" t="s">
        <v>2914</v>
      </c>
      <c r="F467" s="832" t="s">
        <v>2899</v>
      </c>
      <c r="G467" s="832" t="s">
        <v>3106</v>
      </c>
      <c r="H467" s="832" t="s">
        <v>569</v>
      </c>
      <c r="I467" s="832" t="s">
        <v>3107</v>
      </c>
      <c r="J467" s="832" t="s">
        <v>3108</v>
      </c>
      <c r="K467" s="832" t="s">
        <v>3109</v>
      </c>
      <c r="L467" s="835">
        <v>72.88</v>
      </c>
      <c r="M467" s="835">
        <v>72.88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30</v>
      </c>
      <c r="B468" s="832" t="s">
        <v>2898</v>
      </c>
      <c r="C468" s="832" t="s">
        <v>2906</v>
      </c>
      <c r="D468" s="833" t="s">
        <v>4253</v>
      </c>
      <c r="E468" s="834" t="s">
        <v>2914</v>
      </c>
      <c r="F468" s="832" t="s">
        <v>2899</v>
      </c>
      <c r="G468" s="832" t="s">
        <v>3106</v>
      </c>
      <c r="H468" s="832" t="s">
        <v>569</v>
      </c>
      <c r="I468" s="832" t="s">
        <v>3699</v>
      </c>
      <c r="J468" s="832" t="s">
        <v>3700</v>
      </c>
      <c r="K468" s="832" t="s">
        <v>3701</v>
      </c>
      <c r="L468" s="835">
        <v>72.31</v>
      </c>
      <c r="M468" s="835">
        <v>72.31</v>
      </c>
      <c r="N468" s="832">
        <v>1</v>
      </c>
      <c r="O468" s="836">
        <v>0.5</v>
      </c>
      <c r="P468" s="835">
        <v>72.31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30</v>
      </c>
      <c r="B469" s="832" t="s">
        <v>2898</v>
      </c>
      <c r="C469" s="832" t="s">
        <v>2906</v>
      </c>
      <c r="D469" s="833" t="s">
        <v>4253</v>
      </c>
      <c r="E469" s="834" t="s">
        <v>2914</v>
      </c>
      <c r="F469" s="832" t="s">
        <v>2899</v>
      </c>
      <c r="G469" s="832" t="s">
        <v>3106</v>
      </c>
      <c r="H469" s="832" t="s">
        <v>569</v>
      </c>
      <c r="I469" s="832" t="s">
        <v>3702</v>
      </c>
      <c r="J469" s="832" t="s">
        <v>3108</v>
      </c>
      <c r="K469" s="832" t="s">
        <v>3703</v>
      </c>
      <c r="L469" s="835">
        <v>145.72999999999999</v>
      </c>
      <c r="M469" s="835">
        <v>145.72999999999999</v>
      </c>
      <c r="N469" s="832">
        <v>1</v>
      </c>
      <c r="O469" s="836">
        <v>0.5</v>
      </c>
      <c r="P469" s="835">
        <v>145.72999999999999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30</v>
      </c>
      <c r="B470" s="832" t="s">
        <v>2898</v>
      </c>
      <c r="C470" s="832" t="s">
        <v>2906</v>
      </c>
      <c r="D470" s="833" t="s">
        <v>4253</v>
      </c>
      <c r="E470" s="834" t="s">
        <v>2914</v>
      </c>
      <c r="F470" s="832" t="s">
        <v>2899</v>
      </c>
      <c r="G470" s="832" t="s">
        <v>3438</v>
      </c>
      <c r="H470" s="832" t="s">
        <v>569</v>
      </c>
      <c r="I470" s="832" t="s">
        <v>3704</v>
      </c>
      <c r="J470" s="832" t="s">
        <v>3705</v>
      </c>
      <c r="K470" s="832" t="s">
        <v>3706</v>
      </c>
      <c r="L470" s="835">
        <v>0</v>
      </c>
      <c r="M470" s="835">
        <v>0</v>
      </c>
      <c r="N470" s="832">
        <v>1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30</v>
      </c>
      <c r="B471" s="832" t="s">
        <v>2898</v>
      </c>
      <c r="C471" s="832" t="s">
        <v>2906</v>
      </c>
      <c r="D471" s="833" t="s">
        <v>4253</v>
      </c>
      <c r="E471" s="834" t="s">
        <v>2914</v>
      </c>
      <c r="F471" s="832" t="s">
        <v>2899</v>
      </c>
      <c r="G471" s="832" t="s">
        <v>3445</v>
      </c>
      <c r="H471" s="832" t="s">
        <v>569</v>
      </c>
      <c r="I471" s="832" t="s">
        <v>3707</v>
      </c>
      <c r="J471" s="832" t="s">
        <v>3447</v>
      </c>
      <c r="K471" s="832" t="s">
        <v>3652</v>
      </c>
      <c r="L471" s="835">
        <v>21.92</v>
      </c>
      <c r="M471" s="835">
        <v>21.92</v>
      </c>
      <c r="N471" s="832">
        <v>1</v>
      </c>
      <c r="O471" s="836">
        <v>0.5</v>
      </c>
      <c r="P471" s="835">
        <v>21.92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30</v>
      </c>
      <c r="B472" s="832" t="s">
        <v>2898</v>
      </c>
      <c r="C472" s="832" t="s">
        <v>2906</v>
      </c>
      <c r="D472" s="833" t="s">
        <v>4253</v>
      </c>
      <c r="E472" s="834" t="s">
        <v>2914</v>
      </c>
      <c r="F472" s="832" t="s">
        <v>2899</v>
      </c>
      <c r="G472" s="832" t="s">
        <v>3445</v>
      </c>
      <c r="H472" s="832" t="s">
        <v>569</v>
      </c>
      <c r="I472" s="832" t="s">
        <v>3446</v>
      </c>
      <c r="J472" s="832" t="s">
        <v>3447</v>
      </c>
      <c r="K472" s="832" t="s">
        <v>1837</v>
      </c>
      <c r="L472" s="835">
        <v>87.67</v>
      </c>
      <c r="M472" s="835">
        <v>87.67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30</v>
      </c>
      <c r="B473" s="832" t="s">
        <v>2898</v>
      </c>
      <c r="C473" s="832" t="s">
        <v>2906</v>
      </c>
      <c r="D473" s="833" t="s">
        <v>4253</v>
      </c>
      <c r="E473" s="834" t="s">
        <v>2914</v>
      </c>
      <c r="F473" s="832" t="s">
        <v>2899</v>
      </c>
      <c r="G473" s="832" t="s">
        <v>3708</v>
      </c>
      <c r="H473" s="832" t="s">
        <v>569</v>
      </c>
      <c r="I473" s="832" t="s">
        <v>3709</v>
      </c>
      <c r="J473" s="832" t="s">
        <v>2861</v>
      </c>
      <c r="K473" s="832" t="s">
        <v>3710</v>
      </c>
      <c r="L473" s="835">
        <v>84.65</v>
      </c>
      <c r="M473" s="835">
        <v>84.65</v>
      </c>
      <c r="N473" s="832">
        <v>1</v>
      </c>
      <c r="O473" s="836">
        <v>0.5</v>
      </c>
      <c r="P473" s="835">
        <v>84.65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5" customHeight="1" x14ac:dyDescent="0.2">
      <c r="A474" s="831">
        <v>30</v>
      </c>
      <c r="B474" s="832" t="s">
        <v>2898</v>
      </c>
      <c r="C474" s="832" t="s">
        <v>2906</v>
      </c>
      <c r="D474" s="833" t="s">
        <v>4253</v>
      </c>
      <c r="E474" s="834" t="s">
        <v>2914</v>
      </c>
      <c r="F474" s="832" t="s">
        <v>2899</v>
      </c>
      <c r="G474" s="832" t="s">
        <v>3110</v>
      </c>
      <c r="H474" s="832" t="s">
        <v>599</v>
      </c>
      <c r="I474" s="832" t="s">
        <v>2390</v>
      </c>
      <c r="J474" s="832" t="s">
        <v>2387</v>
      </c>
      <c r="K474" s="832" t="s">
        <v>2391</v>
      </c>
      <c r="L474" s="835">
        <v>15.9</v>
      </c>
      <c r="M474" s="835">
        <v>15.9</v>
      </c>
      <c r="N474" s="832">
        <v>1</v>
      </c>
      <c r="O474" s="836">
        <v>0.5</v>
      </c>
      <c r="P474" s="835">
        <v>15.9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30</v>
      </c>
      <c r="B475" s="832" t="s">
        <v>2898</v>
      </c>
      <c r="C475" s="832" t="s">
        <v>2906</v>
      </c>
      <c r="D475" s="833" t="s">
        <v>4253</v>
      </c>
      <c r="E475" s="834" t="s">
        <v>2914</v>
      </c>
      <c r="F475" s="832" t="s">
        <v>2899</v>
      </c>
      <c r="G475" s="832" t="s">
        <v>3110</v>
      </c>
      <c r="H475" s="832" t="s">
        <v>599</v>
      </c>
      <c r="I475" s="832" t="s">
        <v>2392</v>
      </c>
      <c r="J475" s="832" t="s">
        <v>2387</v>
      </c>
      <c r="K475" s="832" t="s">
        <v>2370</v>
      </c>
      <c r="L475" s="835">
        <v>47.7</v>
      </c>
      <c r="M475" s="835">
        <v>47.7</v>
      </c>
      <c r="N475" s="832">
        <v>1</v>
      </c>
      <c r="O475" s="836">
        <v>0.5</v>
      </c>
      <c r="P475" s="835">
        <v>47.7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5" customHeight="1" x14ac:dyDescent="0.2">
      <c r="A476" s="831">
        <v>30</v>
      </c>
      <c r="B476" s="832" t="s">
        <v>2898</v>
      </c>
      <c r="C476" s="832" t="s">
        <v>2906</v>
      </c>
      <c r="D476" s="833" t="s">
        <v>4253</v>
      </c>
      <c r="E476" s="834" t="s">
        <v>2914</v>
      </c>
      <c r="F476" s="832" t="s">
        <v>2899</v>
      </c>
      <c r="G476" s="832" t="s">
        <v>3455</v>
      </c>
      <c r="H476" s="832" t="s">
        <v>569</v>
      </c>
      <c r="I476" s="832" t="s">
        <v>3711</v>
      </c>
      <c r="J476" s="832" t="s">
        <v>1366</v>
      </c>
      <c r="K476" s="832" t="s">
        <v>1367</v>
      </c>
      <c r="L476" s="835">
        <v>42.47</v>
      </c>
      <c r="M476" s="835">
        <v>42.47</v>
      </c>
      <c r="N476" s="832">
        <v>1</v>
      </c>
      <c r="O476" s="836">
        <v>0.5</v>
      </c>
      <c r="P476" s="835">
        <v>42.47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30</v>
      </c>
      <c r="B477" s="832" t="s">
        <v>2898</v>
      </c>
      <c r="C477" s="832" t="s">
        <v>2906</v>
      </c>
      <c r="D477" s="833" t="s">
        <v>4253</v>
      </c>
      <c r="E477" s="834" t="s">
        <v>2914</v>
      </c>
      <c r="F477" s="832" t="s">
        <v>2899</v>
      </c>
      <c r="G477" s="832" t="s">
        <v>3459</v>
      </c>
      <c r="H477" s="832" t="s">
        <v>569</v>
      </c>
      <c r="I477" s="832" t="s">
        <v>3460</v>
      </c>
      <c r="J477" s="832" t="s">
        <v>3461</v>
      </c>
      <c r="K477" s="832" t="s">
        <v>3462</v>
      </c>
      <c r="L477" s="835">
        <v>117.46</v>
      </c>
      <c r="M477" s="835">
        <v>117.46</v>
      </c>
      <c r="N477" s="832">
        <v>1</v>
      </c>
      <c r="O477" s="836">
        <v>0.5</v>
      </c>
      <c r="P477" s="835">
        <v>117.46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5" customHeight="1" x14ac:dyDescent="0.2">
      <c r="A478" s="831">
        <v>30</v>
      </c>
      <c r="B478" s="832" t="s">
        <v>2898</v>
      </c>
      <c r="C478" s="832" t="s">
        <v>2906</v>
      </c>
      <c r="D478" s="833" t="s">
        <v>4253</v>
      </c>
      <c r="E478" s="834" t="s">
        <v>2914</v>
      </c>
      <c r="F478" s="832" t="s">
        <v>2899</v>
      </c>
      <c r="G478" s="832" t="s">
        <v>3486</v>
      </c>
      <c r="H478" s="832" t="s">
        <v>569</v>
      </c>
      <c r="I478" s="832" t="s">
        <v>3491</v>
      </c>
      <c r="J478" s="832" t="s">
        <v>1120</v>
      </c>
      <c r="K478" s="832" t="s">
        <v>3492</v>
      </c>
      <c r="L478" s="835">
        <v>0</v>
      </c>
      <c r="M478" s="835">
        <v>0</v>
      </c>
      <c r="N478" s="832">
        <v>1</v>
      </c>
      <c r="O478" s="836">
        <v>1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30</v>
      </c>
      <c r="B479" s="832" t="s">
        <v>2898</v>
      </c>
      <c r="C479" s="832" t="s">
        <v>2906</v>
      </c>
      <c r="D479" s="833" t="s">
        <v>4253</v>
      </c>
      <c r="E479" s="834" t="s">
        <v>2914</v>
      </c>
      <c r="F479" s="832" t="s">
        <v>2899</v>
      </c>
      <c r="G479" s="832" t="s">
        <v>3119</v>
      </c>
      <c r="H479" s="832" t="s">
        <v>599</v>
      </c>
      <c r="I479" s="832" t="s">
        <v>2593</v>
      </c>
      <c r="J479" s="832" t="s">
        <v>1270</v>
      </c>
      <c r="K479" s="832" t="s">
        <v>1272</v>
      </c>
      <c r="L479" s="835">
        <v>0</v>
      </c>
      <c r="M479" s="835">
        <v>0</v>
      </c>
      <c r="N479" s="832">
        <v>4</v>
      </c>
      <c r="O479" s="836">
        <v>2.5</v>
      </c>
      <c r="P479" s="835">
        <v>0</v>
      </c>
      <c r="Q479" s="837"/>
      <c r="R479" s="832">
        <v>2</v>
      </c>
      <c r="S479" s="837">
        <v>0.5</v>
      </c>
      <c r="T479" s="836">
        <v>1</v>
      </c>
      <c r="U479" s="838">
        <v>0.4</v>
      </c>
    </row>
    <row r="480" spans="1:21" ht="14.45" customHeight="1" x14ac:dyDescent="0.2">
      <c r="A480" s="831">
        <v>30</v>
      </c>
      <c r="B480" s="832" t="s">
        <v>2898</v>
      </c>
      <c r="C480" s="832" t="s">
        <v>2906</v>
      </c>
      <c r="D480" s="833" t="s">
        <v>4253</v>
      </c>
      <c r="E480" s="834" t="s">
        <v>2914</v>
      </c>
      <c r="F480" s="832" t="s">
        <v>2899</v>
      </c>
      <c r="G480" s="832" t="s">
        <v>3712</v>
      </c>
      <c r="H480" s="832" t="s">
        <v>569</v>
      </c>
      <c r="I480" s="832" t="s">
        <v>3713</v>
      </c>
      <c r="J480" s="832" t="s">
        <v>3714</v>
      </c>
      <c r="K480" s="832" t="s">
        <v>705</v>
      </c>
      <c r="L480" s="835">
        <v>3086.53</v>
      </c>
      <c r="M480" s="835">
        <v>3086.53</v>
      </c>
      <c r="N480" s="832">
        <v>1</v>
      </c>
      <c r="O480" s="836">
        <v>0.5</v>
      </c>
      <c r="P480" s="835">
        <v>3086.53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30</v>
      </c>
      <c r="B481" s="832" t="s">
        <v>2898</v>
      </c>
      <c r="C481" s="832" t="s">
        <v>2906</v>
      </c>
      <c r="D481" s="833" t="s">
        <v>4253</v>
      </c>
      <c r="E481" s="834" t="s">
        <v>2914</v>
      </c>
      <c r="F481" s="832" t="s">
        <v>2899</v>
      </c>
      <c r="G481" s="832" t="s">
        <v>3120</v>
      </c>
      <c r="H481" s="832" t="s">
        <v>569</v>
      </c>
      <c r="I481" s="832" t="s">
        <v>3123</v>
      </c>
      <c r="J481" s="832" t="s">
        <v>1553</v>
      </c>
      <c r="K481" s="832" t="s">
        <v>1020</v>
      </c>
      <c r="L481" s="835">
        <v>42.08</v>
      </c>
      <c r="M481" s="835">
        <v>252.48</v>
      </c>
      <c r="N481" s="832">
        <v>6</v>
      </c>
      <c r="O481" s="836">
        <v>3.5</v>
      </c>
      <c r="P481" s="835">
        <v>126.24</v>
      </c>
      <c r="Q481" s="837">
        <v>0.5</v>
      </c>
      <c r="R481" s="832">
        <v>3</v>
      </c>
      <c r="S481" s="837">
        <v>0.5</v>
      </c>
      <c r="T481" s="836">
        <v>1.5</v>
      </c>
      <c r="U481" s="838">
        <v>0.42857142857142855</v>
      </c>
    </row>
    <row r="482" spans="1:21" ht="14.45" customHeight="1" x14ac:dyDescent="0.2">
      <c r="A482" s="831">
        <v>30</v>
      </c>
      <c r="B482" s="832" t="s">
        <v>2898</v>
      </c>
      <c r="C482" s="832" t="s">
        <v>2906</v>
      </c>
      <c r="D482" s="833" t="s">
        <v>4253</v>
      </c>
      <c r="E482" s="834" t="s">
        <v>2914</v>
      </c>
      <c r="F482" s="832" t="s">
        <v>2899</v>
      </c>
      <c r="G482" s="832" t="s">
        <v>3124</v>
      </c>
      <c r="H482" s="832" t="s">
        <v>569</v>
      </c>
      <c r="I482" s="832" t="s">
        <v>3125</v>
      </c>
      <c r="J482" s="832" t="s">
        <v>700</v>
      </c>
      <c r="K482" s="832" t="s">
        <v>3126</v>
      </c>
      <c r="L482" s="835">
        <v>42.54</v>
      </c>
      <c r="M482" s="835">
        <v>42.54</v>
      </c>
      <c r="N482" s="832">
        <v>1</v>
      </c>
      <c r="O482" s="836">
        <v>0.5</v>
      </c>
      <c r="P482" s="835">
        <v>42.54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30</v>
      </c>
      <c r="B483" s="832" t="s">
        <v>2898</v>
      </c>
      <c r="C483" s="832" t="s">
        <v>2906</v>
      </c>
      <c r="D483" s="833" t="s">
        <v>4253</v>
      </c>
      <c r="E483" s="834" t="s">
        <v>2914</v>
      </c>
      <c r="F483" s="832" t="s">
        <v>2899</v>
      </c>
      <c r="G483" s="832" t="s">
        <v>3715</v>
      </c>
      <c r="H483" s="832" t="s">
        <v>569</v>
      </c>
      <c r="I483" s="832" t="s">
        <v>3716</v>
      </c>
      <c r="J483" s="832" t="s">
        <v>1434</v>
      </c>
      <c r="K483" s="832" t="s">
        <v>3717</v>
      </c>
      <c r="L483" s="835">
        <v>141.03</v>
      </c>
      <c r="M483" s="835">
        <v>141.03</v>
      </c>
      <c r="N483" s="832">
        <v>1</v>
      </c>
      <c r="O483" s="836">
        <v>0.5</v>
      </c>
      <c r="P483" s="835">
        <v>141.03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30</v>
      </c>
      <c r="B484" s="832" t="s">
        <v>2898</v>
      </c>
      <c r="C484" s="832" t="s">
        <v>2906</v>
      </c>
      <c r="D484" s="833" t="s">
        <v>4253</v>
      </c>
      <c r="E484" s="834" t="s">
        <v>2914</v>
      </c>
      <c r="F484" s="832" t="s">
        <v>2899</v>
      </c>
      <c r="G484" s="832" t="s">
        <v>3127</v>
      </c>
      <c r="H484" s="832" t="s">
        <v>569</v>
      </c>
      <c r="I484" s="832" t="s">
        <v>3128</v>
      </c>
      <c r="J484" s="832" t="s">
        <v>1559</v>
      </c>
      <c r="K484" s="832" t="s">
        <v>1560</v>
      </c>
      <c r="L484" s="835">
        <v>657.67</v>
      </c>
      <c r="M484" s="835">
        <v>657.67</v>
      </c>
      <c r="N484" s="832">
        <v>1</v>
      </c>
      <c r="O484" s="836">
        <v>1</v>
      </c>
      <c r="P484" s="835">
        <v>657.67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30</v>
      </c>
      <c r="B485" s="832" t="s">
        <v>2898</v>
      </c>
      <c r="C485" s="832" t="s">
        <v>2906</v>
      </c>
      <c r="D485" s="833" t="s">
        <v>4253</v>
      </c>
      <c r="E485" s="834" t="s">
        <v>2914</v>
      </c>
      <c r="F485" s="832" t="s">
        <v>2899</v>
      </c>
      <c r="G485" s="832" t="s">
        <v>3127</v>
      </c>
      <c r="H485" s="832" t="s">
        <v>569</v>
      </c>
      <c r="I485" s="832" t="s">
        <v>3505</v>
      </c>
      <c r="J485" s="832" t="s">
        <v>1559</v>
      </c>
      <c r="K485" s="832" t="s">
        <v>3506</v>
      </c>
      <c r="L485" s="835">
        <v>789.2</v>
      </c>
      <c r="M485" s="835">
        <v>1578.4</v>
      </c>
      <c r="N485" s="832">
        <v>2</v>
      </c>
      <c r="O485" s="836">
        <v>1.5</v>
      </c>
      <c r="P485" s="835">
        <v>1578.4</v>
      </c>
      <c r="Q485" s="837">
        <v>1</v>
      </c>
      <c r="R485" s="832">
        <v>2</v>
      </c>
      <c r="S485" s="837">
        <v>1</v>
      </c>
      <c r="T485" s="836">
        <v>1.5</v>
      </c>
      <c r="U485" s="838">
        <v>1</v>
      </c>
    </row>
    <row r="486" spans="1:21" ht="14.45" customHeight="1" x14ac:dyDescent="0.2">
      <c r="A486" s="831">
        <v>30</v>
      </c>
      <c r="B486" s="832" t="s">
        <v>2898</v>
      </c>
      <c r="C486" s="832" t="s">
        <v>2906</v>
      </c>
      <c r="D486" s="833" t="s">
        <v>4253</v>
      </c>
      <c r="E486" s="834" t="s">
        <v>2914</v>
      </c>
      <c r="F486" s="832" t="s">
        <v>2899</v>
      </c>
      <c r="G486" s="832" t="s">
        <v>3127</v>
      </c>
      <c r="H486" s="832" t="s">
        <v>569</v>
      </c>
      <c r="I486" s="832" t="s">
        <v>3718</v>
      </c>
      <c r="J486" s="832" t="s">
        <v>1559</v>
      </c>
      <c r="K486" s="832" t="s">
        <v>3719</v>
      </c>
      <c r="L486" s="835">
        <v>359.21</v>
      </c>
      <c r="M486" s="835">
        <v>359.21</v>
      </c>
      <c r="N486" s="832">
        <v>1</v>
      </c>
      <c r="O486" s="836">
        <v>0.5</v>
      </c>
      <c r="P486" s="835">
        <v>359.21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5" customHeight="1" x14ac:dyDescent="0.2">
      <c r="A487" s="831">
        <v>30</v>
      </c>
      <c r="B487" s="832" t="s">
        <v>2898</v>
      </c>
      <c r="C487" s="832" t="s">
        <v>2906</v>
      </c>
      <c r="D487" s="833" t="s">
        <v>4253</v>
      </c>
      <c r="E487" s="834" t="s">
        <v>2914</v>
      </c>
      <c r="F487" s="832" t="s">
        <v>2899</v>
      </c>
      <c r="G487" s="832" t="s">
        <v>3507</v>
      </c>
      <c r="H487" s="832" t="s">
        <v>599</v>
      </c>
      <c r="I487" s="832" t="s">
        <v>2648</v>
      </c>
      <c r="J487" s="832" t="s">
        <v>2649</v>
      </c>
      <c r="K487" s="832" t="s">
        <v>2350</v>
      </c>
      <c r="L487" s="835">
        <v>72.58</v>
      </c>
      <c r="M487" s="835">
        <v>72.58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30</v>
      </c>
      <c r="B488" s="832" t="s">
        <v>2898</v>
      </c>
      <c r="C488" s="832" t="s">
        <v>2906</v>
      </c>
      <c r="D488" s="833" t="s">
        <v>4253</v>
      </c>
      <c r="E488" s="834" t="s">
        <v>2914</v>
      </c>
      <c r="F488" s="832" t="s">
        <v>2899</v>
      </c>
      <c r="G488" s="832" t="s">
        <v>3129</v>
      </c>
      <c r="H488" s="832" t="s">
        <v>569</v>
      </c>
      <c r="I488" s="832" t="s">
        <v>3130</v>
      </c>
      <c r="J488" s="832" t="s">
        <v>3131</v>
      </c>
      <c r="K488" s="832" t="s">
        <v>3132</v>
      </c>
      <c r="L488" s="835">
        <v>911.9</v>
      </c>
      <c r="M488" s="835">
        <v>911.9</v>
      </c>
      <c r="N488" s="832">
        <v>1</v>
      </c>
      <c r="O488" s="836">
        <v>0.5</v>
      </c>
      <c r="P488" s="835">
        <v>911.9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5" customHeight="1" x14ac:dyDescent="0.2">
      <c r="A489" s="831">
        <v>30</v>
      </c>
      <c r="B489" s="832" t="s">
        <v>2898</v>
      </c>
      <c r="C489" s="832" t="s">
        <v>2906</v>
      </c>
      <c r="D489" s="833" t="s">
        <v>4253</v>
      </c>
      <c r="E489" s="834" t="s">
        <v>2914</v>
      </c>
      <c r="F489" s="832" t="s">
        <v>2899</v>
      </c>
      <c r="G489" s="832" t="s">
        <v>3137</v>
      </c>
      <c r="H489" s="832" t="s">
        <v>569</v>
      </c>
      <c r="I489" s="832" t="s">
        <v>3138</v>
      </c>
      <c r="J489" s="832" t="s">
        <v>3139</v>
      </c>
      <c r="K489" s="832" t="s">
        <v>3140</v>
      </c>
      <c r="L489" s="835">
        <v>96.8</v>
      </c>
      <c r="M489" s="835">
        <v>96.8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30</v>
      </c>
      <c r="B490" s="832" t="s">
        <v>2898</v>
      </c>
      <c r="C490" s="832" t="s">
        <v>2906</v>
      </c>
      <c r="D490" s="833" t="s">
        <v>4253</v>
      </c>
      <c r="E490" s="834" t="s">
        <v>2914</v>
      </c>
      <c r="F490" s="832" t="s">
        <v>2899</v>
      </c>
      <c r="G490" s="832" t="s">
        <v>3146</v>
      </c>
      <c r="H490" s="832" t="s">
        <v>569</v>
      </c>
      <c r="I490" s="832" t="s">
        <v>3147</v>
      </c>
      <c r="J490" s="832" t="s">
        <v>1472</v>
      </c>
      <c r="K490" s="832" t="s">
        <v>2562</v>
      </c>
      <c r="L490" s="835">
        <v>122.73</v>
      </c>
      <c r="M490" s="835">
        <v>122.73</v>
      </c>
      <c r="N490" s="832">
        <v>1</v>
      </c>
      <c r="O490" s="836">
        <v>0.5</v>
      </c>
      <c r="P490" s="835">
        <v>122.73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30</v>
      </c>
      <c r="B491" s="832" t="s">
        <v>2898</v>
      </c>
      <c r="C491" s="832" t="s">
        <v>2906</v>
      </c>
      <c r="D491" s="833" t="s">
        <v>4253</v>
      </c>
      <c r="E491" s="834" t="s">
        <v>2914</v>
      </c>
      <c r="F491" s="832" t="s">
        <v>2899</v>
      </c>
      <c r="G491" s="832" t="s">
        <v>3720</v>
      </c>
      <c r="H491" s="832" t="s">
        <v>599</v>
      </c>
      <c r="I491" s="832" t="s">
        <v>3721</v>
      </c>
      <c r="J491" s="832" t="s">
        <v>987</v>
      </c>
      <c r="K491" s="832" t="s">
        <v>3722</v>
      </c>
      <c r="L491" s="835">
        <v>155.81</v>
      </c>
      <c r="M491" s="835">
        <v>155.81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30</v>
      </c>
      <c r="B492" s="832" t="s">
        <v>2898</v>
      </c>
      <c r="C492" s="832" t="s">
        <v>2906</v>
      </c>
      <c r="D492" s="833" t="s">
        <v>4253</v>
      </c>
      <c r="E492" s="834" t="s">
        <v>2914</v>
      </c>
      <c r="F492" s="832" t="s">
        <v>2899</v>
      </c>
      <c r="G492" s="832" t="s">
        <v>3522</v>
      </c>
      <c r="H492" s="832" t="s">
        <v>569</v>
      </c>
      <c r="I492" s="832" t="s">
        <v>3523</v>
      </c>
      <c r="J492" s="832" t="s">
        <v>3524</v>
      </c>
      <c r="K492" s="832" t="s">
        <v>3525</v>
      </c>
      <c r="L492" s="835">
        <v>264</v>
      </c>
      <c r="M492" s="835">
        <v>528</v>
      </c>
      <c r="N492" s="832">
        <v>2</v>
      </c>
      <c r="O492" s="836">
        <v>1</v>
      </c>
      <c r="P492" s="835">
        <v>528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30</v>
      </c>
      <c r="B493" s="832" t="s">
        <v>2898</v>
      </c>
      <c r="C493" s="832" t="s">
        <v>2906</v>
      </c>
      <c r="D493" s="833" t="s">
        <v>4253</v>
      </c>
      <c r="E493" s="834" t="s">
        <v>2914</v>
      </c>
      <c r="F493" s="832" t="s">
        <v>2899</v>
      </c>
      <c r="G493" s="832" t="s">
        <v>3522</v>
      </c>
      <c r="H493" s="832" t="s">
        <v>569</v>
      </c>
      <c r="I493" s="832" t="s">
        <v>3723</v>
      </c>
      <c r="J493" s="832" t="s">
        <v>3724</v>
      </c>
      <c r="K493" s="832" t="s">
        <v>3725</v>
      </c>
      <c r="L493" s="835">
        <v>264</v>
      </c>
      <c r="M493" s="835">
        <v>264</v>
      </c>
      <c r="N493" s="832">
        <v>1</v>
      </c>
      <c r="O493" s="836">
        <v>0.5</v>
      </c>
      <c r="P493" s="835">
        <v>264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30</v>
      </c>
      <c r="B494" s="832" t="s">
        <v>2898</v>
      </c>
      <c r="C494" s="832" t="s">
        <v>2906</v>
      </c>
      <c r="D494" s="833" t="s">
        <v>4253</v>
      </c>
      <c r="E494" s="834" t="s">
        <v>2914</v>
      </c>
      <c r="F494" s="832" t="s">
        <v>2899</v>
      </c>
      <c r="G494" s="832" t="s">
        <v>3154</v>
      </c>
      <c r="H494" s="832" t="s">
        <v>599</v>
      </c>
      <c r="I494" s="832" t="s">
        <v>2307</v>
      </c>
      <c r="J494" s="832" t="s">
        <v>2308</v>
      </c>
      <c r="K494" s="832" t="s">
        <v>2309</v>
      </c>
      <c r="L494" s="835">
        <v>131.32</v>
      </c>
      <c r="M494" s="835">
        <v>393.96</v>
      </c>
      <c r="N494" s="832">
        <v>3</v>
      </c>
      <c r="O494" s="836">
        <v>1.5</v>
      </c>
      <c r="P494" s="835">
        <v>393.96</v>
      </c>
      <c r="Q494" s="837">
        <v>1</v>
      </c>
      <c r="R494" s="832">
        <v>3</v>
      </c>
      <c r="S494" s="837">
        <v>1</v>
      </c>
      <c r="T494" s="836">
        <v>1.5</v>
      </c>
      <c r="U494" s="838">
        <v>1</v>
      </c>
    </row>
    <row r="495" spans="1:21" ht="14.45" customHeight="1" x14ac:dyDescent="0.2">
      <c r="A495" s="831">
        <v>30</v>
      </c>
      <c r="B495" s="832" t="s">
        <v>2898</v>
      </c>
      <c r="C495" s="832" t="s">
        <v>2906</v>
      </c>
      <c r="D495" s="833" t="s">
        <v>4253</v>
      </c>
      <c r="E495" s="834" t="s">
        <v>2914</v>
      </c>
      <c r="F495" s="832" t="s">
        <v>2899</v>
      </c>
      <c r="G495" s="832" t="s">
        <v>3155</v>
      </c>
      <c r="H495" s="832" t="s">
        <v>569</v>
      </c>
      <c r="I495" s="832" t="s">
        <v>3726</v>
      </c>
      <c r="J495" s="832" t="s">
        <v>3727</v>
      </c>
      <c r="K495" s="832" t="s">
        <v>3158</v>
      </c>
      <c r="L495" s="835">
        <v>36.909999999999997</v>
      </c>
      <c r="M495" s="835">
        <v>36.909999999999997</v>
      </c>
      <c r="N495" s="832">
        <v>1</v>
      </c>
      <c r="O495" s="836">
        <v>0.5</v>
      </c>
      <c r="P495" s="835">
        <v>36.909999999999997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30</v>
      </c>
      <c r="B496" s="832" t="s">
        <v>2898</v>
      </c>
      <c r="C496" s="832" t="s">
        <v>2906</v>
      </c>
      <c r="D496" s="833" t="s">
        <v>4253</v>
      </c>
      <c r="E496" s="834" t="s">
        <v>2914</v>
      </c>
      <c r="F496" s="832" t="s">
        <v>2899</v>
      </c>
      <c r="G496" s="832" t="s">
        <v>3159</v>
      </c>
      <c r="H496" s="832" t="s">
        <v>569</v>
      </c>
      <c r="I496" s="832" t="s">
        <v>3160</v>
      </c>
      <c r="J496" s="832" t="s">
        <v>736</v>
      </c>
      <c r="K496" s="832" t="s">
        <v>3161</v>
      </c>
      <c r="L496" s="835">
        <v>311.02</v>
      </c>
      <c r="M496" s="835">
        <v>933.06</v>
      </c>
      <c r="N496" s="832">
        <v>3</v>
      </c>
      <c r="O496" s="836">
        <v>2</v>
      </c>
      <c r="P496" s="835">
        <v>311.02</v>
      </c>
      <c r="Q496" s="837">
        <v>0.33333333333333331</v>
      </c>
      <c r="R496" s="832">
        <v>1</v>
      </c>
      <c r="S496" s="837">
        <v>0.33333333333333331</v>
      </c>
      <c r="T496" s="836">
        <v>0.5</v>
      </c>
      <c r="U496" s="838">
        <v>0.25</v>
      </c>
    </row>
    <row r="497" spans="1:21" ht="14.45" customHeight="1" x14ac:dyDescent="0.2">
      <c r="A497" s="831">
        <v>30</v>
      </c>
      <c r="B497" s="832" t="s">
        <v>2898</v>
      </c>
      <c r="C497" s="832" t="s">
        <v>2906</v>
      </c>
      <c r="D497" s="833" t="s">
        <v>4253</v>
      </c>
      <c r="E497" s="834" t="s">
        <v>2914</v>
      </c>
      <c r="F497" s="832" t="s">
        <v>2899</v>
      </c>
      <c r="G497" s="832" t="s">
        <v>3159</v>
      </c>
      <c r="H497" s="832" t="s">
        <v>569</v>
      </c>
      <c r="I497" s="832" t="s">
        <v>3728</v>
      </c>
      <c r="J497" s="832" t="s">
        <v>3729</v>
      </c>
      <c r="K497" s="832" t="s">
        <v>3164</v>
      </c>
      <c r="L497" s="835">
        <v>177.92</v>
      </c>
      <c r="M497" s="835">
        <v>177.92</v>
      </c>
      <c r="N497" s="832">
        <v>1</v>
      </c>
      <c r="O497" s="836">
        <v>0.5</v>
      </c>
      <c r="P497" s="835">
        <v>177.92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5" customHeight="1" x14ac:dyDescent="0.2">
      <c r="A498" s="831">
        <v>30</v>
      </c>
      <c r="B498" s="832" t="s">
        <v>2898</v>
      </c>
      <c r="C498" s="832" t="s">
        <v>2906</v>
      </c>
      <c r="D498" s="833" t="s">
        <v>4253</v>
      </c>
      <c r="E498" s="834" t="s">
        <v>2914</v>
      </c>
      <c r="F498" s="832" t="s">
        <v>2899</v>
      </c>
      <c r="G498" s="832" t="s">
        <v>3159</v>
      </c>
      <c r="H498" s="832" t="s">
        <v>569</v>
      </c>
      <c r="I498" s="832" t="s">
        <v>3730</v>
      </c>
      <c r="J498" s="832" t="s">
        <v>729</v>
      </c>
      <c r="K498" s="832" t="s">
        <v>3731</v>
      </c>
      <c r="L498" s="835">
        <v>0</v>
      </c>
      <c r="M498" s="835">
        <v>0</v>
      </c>
      <c r="N498" s="832">
        <v>1</v>
      </c>
      <c r="O498" s="836">
        <v>0.5</v>
      </c>
      <c r="P498" s="835">
        <v>0</v>
      </c>
      <c r="Q498" s="837"/>
      <c r="R498" s="832">
        <v>1</v>
      </c>
      <c r="S498" s="837">
        <v>1</v>
      </c>
      <c r="T498" s="836">
        <v>0.5</v>
      </c>
      <c r="U498" s="838">
        <v>1</v>
      </c>
    </row>
    <row r="499" spans="1:21" ht="14.45" customHeight="1" x14ac:dyDescent="0.2">
      <c r="A499" s="831">
        <v>30</v>
      </c>
      <c r="B499" s="832" t="s">
        <v>2898</v>
      </c>
      <c r="C499" s="832" t="s">
        <v>2906</v>
      </c>
      <c r="D499" s="833" t="s">
        <v>4253</v>
      </c>
      <c r="E499" s="834" t="s">
        <v>2914</v>
      </c>
      <c r="F499" s="832" t="s">
        <v>2899</v>
      </c>
      <c r="G499" s="832" t="s">
        <v>3165</v>
      </c>
      <c r="H499" s="832" t="s">
        <v>599</v>
      </c>
      <c r="I499" s="832" t="s">
        <v>3544</v>
      </c>
      <c r="J499" s="832" t="s">
        <v>1812</v>
      </c>
      <c r="K499" s="832" t="s">
        <v>3545</v>
      </c>
      <c r="L499" s="835">
        <v>0</v>
      </c>
      <c r="M499" s="835">
        <v>0</v>
      </c>
      <c r="N499" s="832">
        <v>1</v>
      </c>
      <c r="O499" s="836">
        <v>0.5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5" customHeight="1" x14ac:dyDescent="0.2">
      <c r="A500" s="831">
        <v>30</v>
      </c>
      <c r="B500" s="832" t="s">
        <v>2898</v>
      </c>
      <c r="C500" s="832" t="s">
        <v>2906</v>
      </c>
      <c r="D500" s="833" t="s">
        <v>4253</v>
      </c>
      <c r="E500" s="834" t="s">
        <v>2914</v>
      </c>
      <c r="F500" s="832" t="s">
        <v>2899</v>
      </c>
      <c r="G500" s="832" t="s">
        <v>3168</v>
      </c>
      <c r="H500" s="832" t="s">
        <v>599</v>
      </c>
      <c r="I500" s="832" t="s">
        <v>3169</v>
      </c>
      <c r="J500" s="832" t="s">
        <v>2270</v>
      </c>
      <c r="K500" s="832" t="s">
        <v>3170</v>
      </c>
      <c r="L500" s="835">
        <v>184.74</v>
      </c>
      <c r="M500" s="835">
        <v>184.74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5" customHeight="1" x14ac:dyDescent="0.2">
      <c r="A501" s="831">
        <v>30</v>
      </c>
      <c r="B501" s="832" t="s">
        <v>2898</v>
      </c>
      <c r="C501" s="832" t="s">
        <v>2906</v>
      </c>
      <c r="D501" s="833" t="s">
        <v>4253</v>
      </c>
      <c r="E501" s="834" t="s">
        <v>2914</v>
      </c>
      <c r="F501" s="832" t="s">
        <v>2899</v>
      </c>
      <c r="G501" s="832" t="s">
        <v>3168</v>
      </c>
      <c r="H501" s="832" t="s">
        <v>599</v>
      </c>
      <c r="I501" s="832" t="s">
        <v>3171</v>
      </c>
      <c r="J501" s="832" t="s">
        <v>3172</v>
      </c>
      <c r="K501" s="832" t="s">
        <v>3173</v>
      </c>
      <c r="L501" s="835">
        <v>120.61</v>
      </c>
      <c r="M501" s="835">
        <v>120.61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30</v>
      </c>
      <c r="B502" s="832" t="s">
        <v>2898</v>
      </c>
      <c r="C502" s="832" t="s">
        <v>2906</v>
      </c>
      <c r="D502" s="833" t="s">
        <v>4253</v>
      </c>
      <c r="E502" s="834" t="s">
        <v>2914</v>
      </c>
      <c r="F502" s="832" t="s">
        <v>2899</v>
      </c>
      <c r="G502" s="832" t="s">
        <v>3179</v>
      </c>
      <c r="H502" s="832" t="s">
        <v>569</v>
      </c>
      <c r="I502" s="832" t="s">
        <v>2586</v>
      </c>
      <c r="J502" s="832" t="s">
        <v>2587</v>
      </c>
      <c r="K502" s="832" t="s">
        <v>2588</v>
      </c>
      <c r="L502" s="835">
        <v>50.32</v>
      </c>
      <c r="M502" s="835">
        <v>150.96</v>
      </c>
      <c r="N502" s="832">
        <v>3</v>
      </c>
      <c r="O502" s="836">
        <v>1.5</v>
      </c>
      <c r="P502" s="835">
        <v>100.64</v>
      </c>
      <c r="Q502" s="837">
        <v>0.66666666666666663</v>
      </c>
      <c r="R502" s="832">
        <v>2</v>
      </c>
      <c r="S502" s="837">
        <v>0.66666666666666663</v>
      </c>
      <c r="T502" s="836">
        <v>1</v>
      </c>
      <c r="U502" s="838">
        <v>0.66666666666666663</v>
      </c>
    </row>
    <row r="503" spans="1:21" ht="14.45" customHeight="1" x14ac:dyDescent="0.2">
      <c r="A503" s="831">
        <v>30</v>
      </c>
      <c r="B503" s="832" t="s">
        <v>2898</v>
      </c>
      <c r="C503" s="832" t="s">
        <v>2906</v>
      </c>
      <c r="D503" s="833" t="s">
        <v>4253</v>
      </c>
      <c r="E503" s="834" t="s">
        <v>2914</v>
      </c>
      <c r="F503" s="832" t="s">
        <v>2899</v>
      </c>
      <c r="G503" s="832" t="s">
        <v>3581</v>
      </c>
      <c r="H503" s="832" t="s">
        <v>599</v>
      </c>
      <c r="I503" s="832" t="s">
        <v>2480</v>
      </c>
      <c r="J503" s="832" t="s">
        <v>1673</v>
      </c>
      <c r="K503" s="832" t="s">
        <v>2481</v>
      </c>
      <c r="L503" s="835">
        <v>154.36000000000001</v>
      </c>
      <c r="M503" s="835">
        <v>154.36000000000001</v>
      </c>
      <c r="N503" s="832">
        <v>1</v>
      </c>
      <c r="O503" s="836">
        <v>0.5</v>
      </c>
      <c r="P503" s="835">
        <v>154.36000000000001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30</v>
      </c>
      <c r="B504" s="832" t="s">
        <v>2898</v>
      </c>
      <c r="C504" s="832" t="s">
        <v>2906</v>
      </c>
      <c r="D504" s="833" t="s">
        <v>4253</v>
      </c>
      <c r="E504" s="834" t="s">
        <v>2914</v>
      </c>
      <c r="F504" s="832" t="s">
        <v>2899</v>
      </c>
      <c r="G504" s="832" t="s">
        <v>3188</v>
      </c>
      <c r="H504" s="832" t="s">
        <v>599</v>
      </c>
      <c r="I504" s="832" t="s">
        <v>2627</v>
      </c>
      <c r="J504" s="832" t="s">
        <v>1244</v>
      </c>
      <c r="K504" s="832" t="s">
        <v>2628</v>
      </c>
      <c r="L504" s="835">
        <v>531.12</v>
      </c>
      <c r="M504" s="835">
        <v>1062.24</v>
      </c>
      <c r="N504" s="832">
        <v>2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30</v>
      </c>
      <c r="B505" s="832" t="s">
        <v>2898</v>
      </c>
      <c r="C505" s="832" t="s">
        <v>2906</v>
      </c>
      <c r="D505" s="833" t="s">
        <v>4253</v>
      </c>
      <c r="E505" s="834" t="s">
        <v>2914</v>
      </c>
      <c r="F505" s="832" t="s">
        <v>2899</v>
      </c>
      <c r="G505" s="832" t="s">
        <v>3188</v>
      </c>
      <c r="H505" s="832" t="s">
        <v>599</v>
      </c>
      <c r="I505" s="832" t="s">
        <v>2629</v>
      </c>
      <c r="J505" s="832" t="s">
        <v>1246</v>
      </c>
      <c r="K505" s="832" t="s">
        <v>2630</v>
      </c>
      <c r="L505" s="835">
        <v>212.45</v>
      </c>
      <c r="M505" s="835">
        <v>212.45</v>
      </c>
      <c r="N505" s="832">
        <v>1</v>
      </c>
      <c r="O505" s="836">
        <v>0.5</v>
      </c>
      <c r="P505" s="835">
        <v>212.45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30</v>
      </c>
      <c r="B506" s="832" t="s">
        <v>2898</v>
      </c>
      <c r="C506" s="832" t="s">
        <v>2906</v>
      </c>
      <c r="D506" s="833" t="s">
        <v>4253</v>
      </c>
      <c r="E506" s="834" t="s">
        <v>2914</v>
      </c>
      <c r="F506" s="832" t="s">
        <v>2899</v>
      </c>
      <c r="G506" s="832" t="s">
        <v>3732</v>
      </c>
      <c r="H506" s="832" t="s">
        <v>569</v>
      </c>
      <c r="I506" s="832" t="s">
        <v>3733</v>
      </c>
      <c r="J506" s="832" t="s">
        <v>3734</v>
      </c>
      <c r="K506" s="832" t="s">
        <v>3735</v>
      </c>
      <c r="L506" s="835">
        <v>714.59</v>
      </c>
      <c r="M506" s="835">
        <v>714.59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30</v>
      </c>
      <c r="B507" s="832" t="s">
        <v>2898</v>
      </c>
      <c r="C507" s="832" t="s">
        <v>2906</v>
      </c>
      <c r="D507" s="833" t="s">
        <v>4253</v>
      </c>
      <c r="E507" s="834" t="s">
        <v>2914</v>
      </c>
      <c r="F507" s="832" t="s">
        <v>2899</v>
      </c>
      <c r="G507" s="832" t="s">
        <v>3189</v>
      </c>
      <c r="H507" s="832" t="s">
        <v>599</v>
      </c>
      <c r="I507" s="832" t="s">
        <v>2833</v>
      </c>
      <c r="J507" s="832" t="s">
        <v>2458</v>
      </c>
      <c r="K507" s="832" t="s">
        <v>2834</v>
      </c>
      <c r="L507" s="835">
        <v>74.08</v>
      </c>
      <c r="M507" s="835">
        <v>74.08</v>
      </c>
      <c r="N507" s="832">
        <v>1</v>
      </c>
      <c r="O507" s="836">
        <v>0.5</v>
      </c>
      <c r="P507" s="835">
        <v>74.08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30</v>
      </c>
      <c r="B508" s="832" t="s">
        <v>2898</v>
      </c>
      <c r="C508" s="832" t="s">
        <v>2906</v>
      </c>
      <c r="D508" s="833" t="s">
        <v>4253</v>
      </c>
      <c r="E508" s="834" t="s">
        <v>2914</v>
      </c>
      <c r="F508" s="832" t="s">
        <v>2899</v>
      </c>
      <c r="G508" s="832" t="s">
        <v>3189</v>
      </c>
      <c r="H508" s="832" t="s">
        <v>599</v>
      </c>
      <c r="I508" s="832" t="s">
        <v>2467</v>
      </c>
      <c r="J508" s="832" t="s">
        <v>2463</v>
      </c>
      <c r="K508" s="832" t="s">
        <v>2468</v>
      </c>
      <c r="L508" s="835">
        <v>84.18</v>
      </c>
      <c r="M508" s="835">
        <v>168.36</v>
      </c>
      <c r="N508" s="832">
        <v>2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30</v>
      </c>
      <c r="B509" s="832" t="s">
        <v>2898</v>
      </c>
      <c r="C509" s="832" t="s">
        <v>2906</v>
      </c>
      <c r="D509" s="833" t="s">
        <v>4253</v>
      </c>
      <c r="E509" s="834" t="s">
        <v>2914</v>
      </c>
      <c r="F509" s="832" t="s">
        <v>2899</v>
      </c>
      <c r="G509" s="832" t="s">
        <v>3189</v>
      </c>
      <c r="H509" s="832" t="s">
        <v>599</v>
      </c>
      <c r="I509" s="832" t="s">
        <v>2469</v>
      </c>
      <c r="J509" s="832" t="s">
        <v>2458</v>
      </c>
      <c r="K509" s="832" t="s">
        <v>2470</v>
      </c>
      <c r="L509" s="835">
        <v>63.14</v>
      </c>
      <c r="M509" s="835">
        <v>315.7</v>
      </c>
      <c r="N509" s="832">
        <v>5</v>
      </c>
      <c r="O509" s="836">
        <v>2.5</v>
      </c>
      <c r="P509" s="835">
        <v>252.56</v>
      </c>
      <c r="Q509" s="837">
        <v>0.8</v>
      </c>
      <c r="R509" s="832">
        <v>4</v>
      </c>
      <c r="S509" s="837">
        <v>0.8</v>
      </c>
      <c r="T509" s="836">
        <v>2</v>
      </c>
      <c r="U509" s="838">
        <v>0.8</v>
      </c>
    </row>
    <row r="510" spans="1:21" ht="14.45" customHeight="1" x14ac:dyDescent="0.2">
      <c r="A510" s="831">
        <v>30</v>
      </c>
      <c r="B510" s="832" t="s">
        <v>2898</v>
      </c>
      <c r="C510" s="832" t="s">
        <v>2906</v>
      </c>
      <c r="D510" s="833" t="s">
        <v>4253</v>
      </c>
      <c r="E510" s="834" t="s">
        <v>2914</v>
      </c>
      <c r="F510" s="832" t="s">
        <v>2899</v>
      </c>
      <c r="G510" s="832" t="s">
        <v>3189</v>
      </c>
      <c r="H510" s="832" t="s">
        <v>599</v>
      </c>
      <c r="I510" s="832" t="s">
        <v>2473</v>
      </c>
      <c r="J510" s="832" t="s">
        <v>2458</v>
      </c>
      <c r="K510" s="832" t="s">
        <v>2474</v>
      </c>
      <c r="L510" s="835">
        <v>49.08</v>
      </c>
      <c r="M510" s="835">
        <v>98.16</v>
      </c>
      <c r="N510" s="832">
        <v>2</v>
      </c>
      <c r="O510" s="836">
        <v>1</v>
      </c>
      <c r="P510" s="835">
        <v>49.08</v>
      </c>
      <c r="Q510" s="837">
        <v>0.5</v>
      </c>
      <c r="R510" s="832">
        <v>1</v>
      </c>
      <c r="S510" s="837">
        <v>0.5</v>
      </c>
      <c r="T510" s="836">
        <v>0.5</v>
      </c>
      <c r="U510" s="838">
        <v>0.5</v>
      </c>
    </row>
    <row r="511" spans="1:21" ht="14.45" customHeight="1" x14ac:dyDescent="0.2">
      <c r="A511" s="831">
        <v>30</v>
      </c>
      <c r="B511" s="832" t="s">
        <v>2898</v>
      </c>
      <c r="C511" s="832" t="s">
        <v>2906</v>
      </c>
      <c r="D511" s="833" t="s">
        <v>4253</v>
      </c>
      <c r="E511" s="834" t="s">
        <v>2914</v>
      </c>
      <c r="F511" s="832" t="s">
        <v>2899</v>
      </c>
      <c r="G511" s="832" t="s">
        <v>3189</v>
      </c>
      <c r="H511" s="832" t="s">
        <v>599</v>
      </c>
      <c r="I511" s="832" t="s">
        <v>3587</v>
      </c>
      <c r="J511" s="832" t="s">
        <v>2458</v>
      </c>
      <c r="K511" s="832" t="s">
        <v>3588</v>
      </c>
      <c r="L511" s="835">
        <v>84.18</v>
      </c>
      <c r="M511" s="835">
        <v>84.18</v>
      </c>
      <c r="N511" s="832">
        <v>1</v>
      </c>
      <c r="O511" s="836">
        <v>0.5</v>
      </c>
      <c r="P511" s="835">
        <v>84.18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30</v>
      </c>
      <c r="B512" s="832" t="s">
        <v>2898</v>
      </c>
      <c r="C512" s="832" t="s">
        <v>2906</v>
      </c>
      <c r="D512" s="833" t="s">
        <v>4253</v>
      </c>
      <c r="E512" s="834" t="s">
        <v>2914</v>
      </c>
      <c r="F512" s="832" t="s">
        <v>2899</v>
      </c>
      <c r="G512" s="832" t="s">
        <v>3189</v>
      </c>
      <c r="H512" s="832" t="s">
        <v>599</v>
      </c>
      <c r="I512" s="832" t="s">
        <v>3190</v>
      </c>
      <c r="J512" s="832" t="s">
        <v>2463</v>
      </c>
      <c r="K512" s="832" t="s">
        <v>3191</v>
      </c>
      <c r="L512" s="835">
        <v>49.08</v>
      </c>
      <c r="M512" s="835">
        <v>98.16</v>
      </c>
      <c r="N512" s="832">
        <v>2</v>
      </c>
      <c r="O512" s="836">
        <v>1</v>
      </c>
      <c r="P512" s="835">
        <v>98.16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30</v>
      </c>
      <c r="B513" s="832" t="s">
        <v>2898</v>
      </c>
      <c r="C513" s="832" t="s">
        <v>2906</v>
      </c>
      <c r="D513" s="833" t="s">
        <v>4253</v>
      </c>
      <c r="E513" s="834" t="s">
        <v>2914</v>
      </c>
      <c r="F513" s="832" t="s">
        <v>2899</v>
      </c>
      <c r="G513" s="832" t="s">
        <v>3736</v>
      </c>
      <c r="H513" s="832" t="s">
        <v>569</v>
      </c>
      <c r="I513" s="832" t="s">
        <v>3737</v>
      </c>
      <c r="J513" s="832" t="s">
        <v>3738</v>
      </c>
      <c r="K513" s="832" t="s">
        <v>3739</v>
      </c>
      <c r="L513" s="835">
        <v>0</v>
      </c>
      <c r="M513" s="835">
        <v>0</v>
      </c>
      <c r="N513" s="832">
        <v>1</v>
      </c>
      <c r="O513" s="836">
        <v>0.5</v>
      </c>
      <c r="P513" s="835">
        <v>0</v>
      </c>
      <c r="Q513" s="837"/>
      <c r="R513" s="832">
        <v>1</v>
      </c>
      <c r="S513" s="837">
        <v>1</v>
      </c>
      <c r="T513" s="836">
        <v>0.5</v>
      </c>
      <c r="U513" s="838">
        <v>1</v>
      </c>
    </row>
    <row r="514" spans="1:21" ht="14.45" customHeight="1" x14ac:dyDescent="0.2">
      <c r="A514" s="831">
        <v>30</v>
      </c>
      <c r="B514" s="832" t="s">
        <v>2898</v>
      </c>
      <c r="C514" s="832" t="s">
        <v>2906</v>
      </c>
      <c r="D514" s="833" t="s">
        <v>4253</v>
      </c>
      <c r="E514" s="834" t="s">
        <v>2914</v>
      </c>
      <c r="F514" s="832" t="s">
        <v>2899</v>
      </c>
      <c r="G514" s="832" t="s">
        <v>3740</v>
      </c>
      <c r="H514" s="832" t="s">
        <v>569</v>
      </c>
      <c r="I514" s="832" t="s">
        <v>3741</v>
      </c>
      <c r="J514" s="832" t="s">
        <v>3742</v>
      </c>
      <c r="K514" s="832" t="s">
        <v>3743</v>
      </c>
      <c r="L514" s="835">
        <v>0</v>
      </c>
      <c r="M514" s="835">
        <v>0</v>
      </c>
      <c r="N514" s="832">
        <v>1</v>
      </c>
      <c r="O514" s="836">
        <v>0.5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30</v>
      </c>
      <c r="B515" s="832" t="s">
        <v>2898</v>
      </c>
      <c r="C515" s="832" t="s">
        <v>2906</v>
      </c>
      <c r="D515" s="833" t="s">
        <v>4253</v>
      </c>
      <c r="E515" s="834" t="s">
        <v>2914</v>
      </c>
      <c r="F515" s="832" t="s">
        <v>2899</v>
      </c>
      <c r="G515" s="832" t="s">
        <v>3744</v>
      </c>
      <c r="H515" s="832" t="s">
        <v>599</v>
      </c>
      <c r="I515" s="832" t="s">
        <v>3745</v>
      </c>
      <c r="J515" s="832" t="s">
        <v>1613</v>
      </c>
      <c r="K515" s="832" t="s">
        <v>1616</v>
      </c>
      <c r="L515" s="835">
        <v>26.33</v>
      </c>
      <c r="M515" s="835">
        <v>3159.6</v>
      </c>
      <c r="N515" s="832">
        <v>120</v>
      </c>
      <c r="O515" s="836">
        <v>2</v>
      </c>
      <c r="P515" s="835">
        <v>3159.6</v>
      </c>
      <c r="Q515" s="837">
        <v>1</v>
      </c>
      <c r="R515" s="832">
        <v>120</v>
      </c>
      <c r="S515" s="837">
        <v>1</v>
      </c>
      <c r="T515" s="836">
        <v>2</v>
      </c>
      <c r="U515" s="838">
        <v>1</v>
      </c>
    </row>
    <row r="516" spans="1:21" ht="14.45" customHeight="1" x14ac:dyDescent="0.2">
      <c r="A516" s="831">
        <v>30</v>
      </c>
      <c r="B516" s="832" t="s">
        <v>2898</v>
      </c>
      <c r="C516" s="832" t="s">
        <v>2906</v>
      </c>
      <c r="D516" s="833" t="s">
        <v>4253</v>
      </c>
      <c r="E516" s="834" t="s">
        <v>2914</v>
      </c>
      <c r="F516" s="832" t="s">
        <v>2899</v>
      </c>
      <c r="G516" s="832" t="s">
        <v>3744</v>
      </c>
      <c r="H516" s="832" t="s">
        <v>599</v>
      </c>
      <c r="I516" s="832" t="s">
        <v>2737</v>
      </c>
      <c r="J516" s="832" t="s">
        <v>1637</v>
      </c>
      <c r="K516" s="832" t="s">
        <v>1619</v>
      </c>
      <c r="L516" s="835">
        <v>129.51</v>
      </c>
      <c r="M516" s="835">
        <v>129.51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5" customHeight="1" x14ac:dyDescent="0.2">
      <c r="A517" s="831">
        <v>30</v>
      </c>
      <c r="B517" s="832" t="s">
        <v>2898</v>
      </c>
      <c r="C517" s="832" t="s">
        <v>2906</v>
      </c>
      <c r="D517" s="833" t="s">
        <v>4253</v>
      </c>
      <c r="E517" s="834" t="s">
        <v>2914</v>
      </c>
      <c r="F517" s="832" t="s">
        <v>2899</v>
      </c>
      <c r="G517" s="832" t="s">
        <v>3744</v>
      </c>
      <c r="H517" s="832" t="s">
        <v>599</v>
      </c>
      <c r="I517" s="832" t="s">
        <v>2739</v>
      </c>
      <c r="J517" s="832" t="s">
        <v>1655</v>
      </c>
      <c r="K517" s="832" t="s">
        <v>2740</v>
      </c>
      <c r="L517" s="835">
        <v>103.08</v>
      </c>
      <c r="M517" s="835">
        <v>154620</v>
      </c>
      <c r="N517" s="832">
        <v>1500</v>
      </c>
      <c r="O517" s="836">
        <v>16</v>
      </c>
      <c r="P517" s="835">
        <v>154620</v>
      </c>
      <c r="Q517" s="837">
        <v>1</v>
      </c>
      <c r="R517" s="832">
        <v>1500</v>
      </c>
      <c r="S517" s="837">
        <v>1</v>
      </c>
      <c r="T517" s="836">
        <v>16</v>
      </c>
      <c r="U517" s="838">
        <v>1</v>
      </c>
    </row>
    <row r="518" spans="1:21" ht="14.45" customHeight="1" x14ac:dyDescent="0.2">
      <c r="A518" s="831">
        <v>30</v>
      </c>
      <c r="B518" s="832" t="s">
        <v>2898</v>
      </c>
      <c r="C518" s="832" t="s">
        <v>2906</v>
      </c>
      <c r="D518" s="833" t="s">
        <v>4253</v>
      </c>
      <c r="E518" s="834" t="s">
        <v>2914</v>
      </c>
      <c r="F518" s="832" t="s">
        <v>2899</v>
      </c>
      <c r="G518" s="832" t="s">
        <v>3744</v>
      </c>
      <c r="H518" s="832" t="s">
        <v>599</v>
      </c>
      <c r="I518" s="832" t="s">
        <v>2739</v>
      </c>
      <c r="J518" s="832" t="s">
        <v>1655</v>
      </c>
      <c r="K518" s="832" t="s">
        <v>2740</v>
      </c>
      <c r="L518" s="835">
        <v>116.51</v>
      </c>
      <c r="M518" s="835">
        <v>41943.6</v>
      </c>
      <c r="N518" s="832">
        <v>360</v>
      </c>
      <c r="O518" s="836">
        <v>4</v>
      </c>
      <c r="P518" s="835">
        <v>31457.699999999997</v>
      </c>
      <c r="Q518" s="837">
        <v>0.75</v>
      </c>
      <c r="R518" s="832">
        <v>270</v>
      </c>
      <c r="S518" s="837">
        <v>0.75</v>
      </c>
      <c r="T518" s="836">
        <v>3</v>
      </c>
      <c r="U518" s="838">
        <v>0.75</v>
      </c>
    </row>
    <row r="519" spans="1:21" ht="14.45" customHeight="1" x14ac:dyDescent="0.2">
      <c r="A519" s="831">
        <v>30</v>
      </c>
      <c r="B519" s="832" t="s">
        <v>2898</v>
      </c>
      <c r="C519" s="832" t="s">
        <v>2906</v>
      </c>
      <c r="D519" s="833" t="s">
        <v>4253</v>
      </c>
      <c r="E519" s="834" t="s">
        <v>2914</v>
      </c>
      <c r="F519" s="832" t="s">
        <v>2899</v>
      </c>
      <c r="G519" s="832" t="s">
        <v>3744</v>
      </c>
      <c r="H519" s="832" t="s">
        <v>599</v>
      </c>
      <c r="I519" s="832" t="s">
        <v>3746</v>
      </c>
      <c r="J519" s="832" t="s">
        <v>1653</v>
      </c>
      <c r="K519" s="832" t="s">
        <v>2740</v>
      </c>
      <c r="L519" s="835">
        <v>162.28</v>
      </c>
      <c r="M519" s="835">
        <v>102236.4</v>
      </c>
      <c r="N519" s="832">
        <v>630</v>
      </c>
      <c r="O519" s="836">
        <v>7</v>
      </c>
      <c r="P519" s="835">
        <v>87631.2</v>
      </c>
      <c r="Q519" s="837">
        <v>0.85714285714285721</v>
      </c>
      <c r="R519" s="832">
        <v>540</v>
      </c>
      <c r="S519" s="837">
        <v>0.8571428571428571</v>
      </c>
      <c r="T519" s="836">
        <v>6</v>
      </c>
      <c r="U519" s="838">
        <v>0.8571428571428571</v>
      </c>
    </row>
    <row r="520" spans="1:21" ht="14.45" customHeight="1" x14ac:dyDescent="0.2">
      <c r="A520" s="831">
        <v>30</v>
      </c>
      <c r="B520" s="832" t="s">
        <v>2898</v>
      </c>
      <c r="C520" s="832" t="s">
        <v>2906</v>
      </c>
      <c r="D520" s="833" t="s">
        <v>4253</v>
      </c>
      <c r="E520" s="834" t="s">
        <v>2914</v>
      </c>
      <c r="F520" s="832" t="s">
        <v>2899</v>
      </c>
      <c r="G520" s="832" t="s">
        <v>3744</v>
      </c>
      <c r="H520" s="832" t="s">
        <v>599</v>
      </c>
      <c r="I520" s="832" t="s">
        <v>2741</v>
      </c>
      <c r="J520" s="832" t="s">
        <v>1631</v>
      </c>
      <c r="K520" s="832" t="s">
        <v>1619</v>
      </c>
      <c r="L520" s="835">
        <v>127.34</v>
      </c>
      <c r="M520" s="835">
        <v>127.34</v>
      </c>
      <c r="N520" s="832">
        <v>1</v>
      </c>
      <c r="O520" s="836">
        <v>0.5</v>
      </c>
      <c r="P520" s="835">
        <v>127.34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30</v>
      </c>
      <c r="B521" s="832" t="s">
        <v>2898</v>
      </c>
      <c r="C521" s="832" t="s">
        <v>2906</v>
      </c>
      <c r="D521" s="833" t="s">
        <v>4253</v>
      </c>
      <c r="E521" s="834" t="s">
        <v>2914</v>
      </c>
      <c r="F521" s="832" t="s">
        <v>2899</v>
      </c>
      <c r="G521" s="832" t="s">
        <v>3744</v>
      </c>
      <c r="H521" s="832" t="s">
        <v>599</v>
      </c>
      <c r="I521" s="832" t="s">
        <v>2742</v>
      </c>
      <c r="J521" s="832" t="s">
        <v>1630</v>
      </c>
      <c r="K521" s="832" t="s">
        <v>1619</v>
      </c>
      <c r="L521" s="835">
        <v>127.34</v>
      </c>
      <c r="M521" s="835">
        <v>1018.72</v>
      </c>
      <c r="N521" s="832">
        <v>8</v>
      </c>
      <c r="O521" s="836">
        <v>1.5</v>
      </c>
      <c r="P521" s="835">
        <v>382.02</v>
      </c>
      <c r="Q521" s="837">
        <v>0.37499999999999994</v>
      </c>
      <c r="R521" s="832">
        <v>3</v>
      </c>
      <c r="S521" s="837">
        <v>0.375</v>
      </c>
      <c r="T521" s="836">
        <v>1</v>
      </c>
      <c r="U521" s="838">
        <v>0.66666666666666663</v>
      </c>
    </row>
    <row r="522" spans="1:21" ht="14.45" customHeight="1" x14ac:dyDescent="0.2">
      <c r="A522" s="831">
        <v>30</v>
      </c>
      <c r="B522" s="832" t="s">
        <v>2898</v>
      </c>
      <c r="C522" s="832" t="s">
        <v>2906</v>
      </c>
      <c r="D522" s="833" t="s">
        <v>4253</v>
      </c>
      <c r="E522" s="834" t="s">
        <v>2914</v>
      </c>
      <c r="F522" s="832" t="s">
        <v>2899</v>
      </c>
      <c r="G522" s="832" t="s">
        <v>3744</v>
      </c>
      <c r="H522" s="832" t="s">
        <v>599</v>
      </c>
      <c r="I522" s="832" t="s">
        <v>2735</v>
      </c>
      <c r="J522" s="832" t="s">
        <v>1633</v>
      </c>
      <c r="K522" s="832" t="s">
        <v>1619</v>
      </c>
      <c r="L522" s="835">
        <v>129.51</v>
      </c>
      <c r="M522" s="835">
        <v>129.51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30</v>
      </c>
      <c r="B523" s="832" t="s">
        <v>2898</v>
      </c>
      <c r="C523" s="832" t="s">
        <v>2906</v>
      </c>
      <c r="D523" s="833" t="s">
        <v>4253</v>
      </c>
      <c r="E523" s="834" t="s">
        <v>2914</v>
      </c>
      <c r="F523" s="832" t="s">
        <v>2899</v>
      </c>
      <c r="G523" s="832" t="s">
        <v>3744</v>
      </c>
      <c r="H523" s="832" t="s">
        <v>599</v>
      </c>
      <c r="I523" s="832" t="s">
        <v>2743</v>
      </c>
      <c r="J523" s="832" t="s">
        <v>1629</v>
      </c>
      <c r="K523" s="832" t="s">
        <v>1619</v>
      </c>
      <c r="L523" s="835">
        <v>127.34</v>
      </c>
      <c r="M523" s="835">
        <v>1273.4000000000001</v>
      </c>
      <c r="N523" s="832">
        <v>10</v>
      </c>
      <c r="O523" s="836">
        <v>1</v>
      </c>
      <c r="P523" s="835">
        <v>1273.4000000000001</v>
      </c>
      <c r="Q523" s="837">
        <v>1</v>
      </c>
      <c r="R523" s="832">
        <v>10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30</v>
      </c>
      <c r="B524" s="832" t="s">
        <v>2898</v>
      </c>
      <c r="C524" s="832" t="s">
        <v>2906</v>
      </c>
      <c r="D524" s="833" t="s">
        <v>4253</v>
      </c>
      <c r="E524" s="834" t="s">
        <v>2914</v>
      </c>
      <c r="F524" s="832" t="s">
        <v>2899</v>
      </c>
      <c r="G524" s="832" t="s">
        <v>3744</v>
      </c>
      <c r="H524" s="832" t="s">
        <v>599</v>
      </c>
      <c r="I524" s="832" t="s">
        <v>3747</v>
      </c>
      <c r="J524" s="832" t="s">
        <v>1653</v>
      </c>
      <c r="K524" s="832" t="s">
        <v>3748</v>
      </c>
      <c r="L524" s="835">
        <v>242.63</v>
      </c>
      <c r="M524" s="835">
        <v>21836.7</v>
      </c>
      <c r="N524" s="832">
        <v>90</v>
      </c>
      <c r="O524" s="836">
        <v>1</v>
      </c>
      <c r="P524" s="835">
        <v>21836.7</v>
      </c>
      <c r="Q524" s="837">
        <v>1</v>
      </c>
      <c r="R524" s="832">
        <v>90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30</v>
      </c>
      <c r="B525" s="832" t="s">
        <v>2898</v>
      </c>
      <c r="C525" s="832" t="s">
        <v>2906</v>
      </c>
      <c r="D525" s="833" t="s">
        <v>4253</v>
      </c>
      <c r="E525" s="834" t="s">
        <v>2914</v>
      </c>
      <c r="F525" s="832" t="s">
        <v>2899</v>
      </c>
      <c r="G525" s="832" t="s">
        <v>3744</v>
      </c>
      <c r="H525" s="832" t="s">
        <v>599</v>
      </c>
      <c r="I525" s="832" t="s">
        <v>2892</v>
      </c>
      <c r="J525" s="832" t="s">
        <v>2893</v>
      </c>
      <c r="K525" s="832" t="s">
        <v>2740</v>
      </c>
      <c r="L525" s="835">
        <v>79.17</v>
      </c>
      <c r="M525" s="835">
        <v>7125.3</v>
      </c>
      <c r="N525" s="832">
        <v>90</v>
      </c>
      <c r="O525" s="836">
        <v>1</v>
      </c>
      <c r="P525" s="835">
        <v>7125.3</v>
      </c>
      <c r="Q525" s="837">
        <v>1</v>
      </c>
      <c r="R525" s="832">
        <v>90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30</v>
      </c>
      <c r="B526" s="832" t="s">
        <v>2898</v>
      </c>
      <c r="C526" s="832" t="s">
        <v>2906</v>
      </c>
      <c r="D526" s="833" t="s">
        <v>4253</v>
      </c>
      <c r="E526" s="834" t="s">
        <v>2914</v>
      </c>
      <c r="F526" s="832" t="s">
        <v>2899</v>
      </c>
      <c r="G526" s="832" t="s">
        <v>3744</v>
      </c>
      <c r="H526" s="832" t="s">
        <v>599</v>
      </c>
      <c r="I526" s="832" t="s">
        <v>3749</v>
      </c>
      <c r="J526" s="832" t="s">
        <v>1620</v>
      </c>
      <c r="K526" s="832" t="s">
        <v>1619</v>
      </c>
      <c r="L526" s="835">
        <v>176.47</v>
      </c>
      <c r="M526" s="835">
        <v>6352.92</v>
      </c>
      <c r="N526" s="832">
        <v>36</v>
      </c>
      <c r="O526" s="836">
        <v>3.5</v>
      </c>
      <c r="P526" s="835">
        <v>5647.04</v>
      </c>
      <c r="Q526" s="837">
        <v>0.88888888888888884</v>
      </c>
      <c r="R526" s="832">
        <v>32</v>
      </c>
      <c r="S526" s="837">
        <v>0.88888888888888884</v>
      </c>
      <c r="T526" s="836">
        <v>2.5</v>
      </c>
      <c r="U526" s="838">
        <v>0.7142857142857143</v>
      </c>
    </row>
    <row r="527" spans="1:21" ht="14.45" customHeight="1" x14ac:dyDescent="0.2">
      <c r="A527" s="831">
        <v>30</v>
      </c>
      <c r="B527" s="832" t="s">
        <v>2898</v>
      </c>
      <c r="C527" s="832" t="s">
        <v>2906</v>
      </c>
      <c r="D527" s="833" t="s">
        <v>4253</v>
      </c>
      <c r="E527" s="834" t="s">
        <v>2914</v>
      </c>
      <c r="F527" s="832" t="s">
        <v>2899</v>
      </c>
      <c r="G527" s="832" t="s">
        <v>3744</v>
      </c>
      <c r="H527" s="832" t="s">
        <v>599</v>
      </c>
      <c r="I527" s="832" t="s">
        <v>3750</v>
      </c>
      <c r="J527" s="832" t="s">
        <v>1618</v>
      </c>
      <c r="K527" s="832" t="s">
        <v>1619</v>
      </c>
      <c r="L527" s="835">
        <v>176.47</v>
      </c>
      <c r="M527" s="835">
        <v>3882.34</v>
      </c>
      <c r="N527" s="832">
        <v>22</v>
      </c>
      <c r="O527" s="836">
        <v>1</v>
      </c>
      <c r="P527" s="835">
        <v>3882.34</v>
      </c>
      <c r="Q527" s="837">
        <v>1</v>
      </c>
      <c r="R527" s="832">
        <v>22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30</v>
      </c>
      <c r="B528" s="832" t="s">
        <v>2898</v>
      </c>
      <c r="C528" s="832" t="s">
        <v>2906</v>
      </c>
      <c r="D528" s="833" t="s">
        <v>4253</v>
      </c>
      <c r="E528" s="834" t="s">
        <v>2914</v>
      </c>
      <c r="F528" s="832" t="s">
        <v>2899</v>
      </c>
      <c r="G528" s="832" t="s">
        <v>3744</v>
      </c>
      <c r="H528" s="832" t="s">
        <v>569</v>
      </c>
      <c r="I528" s="832" t="s">
        <v>3751</v>
      </c>
      <c r="J528" s="832" t="s">
        <v>3752</v>
      </c>
      <c r="K528" s="832" t="s">
        <v>3753</v>
      </c>
      <c r="L528" s="835">
        <v>83.91</v>
      </c>
      <c r="M528" s="835">
        <v>2936.8499999999995</v>
      </c>
      <c r="N528" s="832">
        <v>35</v>
      </c>
      <c r="O528" s="836">
        <v>1</v>
      </c>
      <c r="P528" s="835">
        <v>1258.6499999999999</v>
      </c>
      <c r="Q528" s="837">
        <v>0.4285714285714286</v>
      </c>
      <c r="R528" s="832">
        <v>15</v>
      </c>
      <c r="S528" s="837">
        <v>0.42857142857142855</v>
      </c>
      <c r="T528" s="836">
        <v>0.5</v>
      </c>
      <c r="U528" s="838">
        <v>0.5</v>
      </c>
    </row>
    <row r="529" spans="1:21" ht="14.45" customHeight="1" x14ac:dyDescent="0.2">
      <c r="A529" s="831">
        <v>30</v>
      </c>
      <c r="B529" s="832" t="s">
        <v>2898</v>
      </c>
      <c r="C529" s="832" t="s">
        <v>2906</v>
      </c>
      <c r="D529" s="833" t="s">
        <v>4253</v>
      </c>
      <c r="E529" s="834" t="s">
        <v>2914</v>
      </c>
      <c r="F529" s="832" t="s">
        <v>2899</v>
      </c>
      <c r="G529" s="832" t="s">
        <v>3744</v>
      </c>
      <c r="H529" s="832" t="s">
        <v>569</v>
      </c>
      <c r="I529" s="832" t="s">
        <v>3754</v>
      </c>
      <c r="J529" s="832" t="s">
        <v>3755</v>
      </c>
      <c r="K529" s="832" t="s">
        <v>3753</v>
      </c>
      <c r="L529" s="835">
        <v>83.91</v>
      </c>
      <c r="M529" s="835">
        <v>2097.75</v>
      </c>
      <c r="N529" s="832">
        <v>25</v>
      </c>
      <c r="O529" s="836">
        <v>1</v>
      </c>
      <c r="P529" s="835">
        <v>1258.6499999999999</v>
      </c>
      <c r="Q529" s="837">
        <v>0.6</v>
      </c>
      <c r="R529" s="832">
        <v>15</v>
      </c>
      <c r="S529" s="837">
        <v>0.6</v>
      </c>
      <c r="T529" s="836">
        <v>0.5</v>
      </c>
      <c r="U529" s="838">
        <v>0.5</v>
      </c>
    </row>
    <row r="530" spans="1:21" ht="14.45" customHeight="1" x14ac:dyDescent="0.2">
      <c r="A530" s="831">
        <v>30</v>
      </c>
      <c r="B530" s="832" t="s">
        <v>2898</v>
      </c>
      <c r="C530" s="832" t="s">
        <v>2906</v>
      </c>
      <c r="D530" s="833" t="s">
        <v>4253</v>
      </c>
      <c r="E530" s="834" t="s">
        <v>2914</v>
      </c>
      <c r="F530" s="832" t="s">
        <v>2899</v>
      </c>
      <c r="G530" s="832" t="s">
        <v>3744</v>
      </c>
      <c r="H530" s="832" t="s">
        <v>599</v>
      </c>
      <c r="I530" s="832" t="s">
        <v>2757</v>
      </c>
      <c r="J530" s="832" t="s">
        <v>1636</v>
      </c>
      <c r="K530" s="832" t="s">
        <v>1619</v>
      </c>
      <c r="L530" s="835">
        <v>129.51</v>
      </c>
      <c r="M530" s="835">
        <v>129.51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30</v>
      </c>
      <c r="B531" s="832" t="s">
        <v>2898</v>
      </c>
      <c r="C531" s="832" t="s">
        <v>2906</v>
      </c>
      <c r="D531" s="833" t="s">
        <v>4253</v>
      </c>
      <c r="E531" s="834" t="s">
        <v>2914</v>
      </c>
      <c r="F531" s="832" t="s">
        <v>2899</v>
      </c>
      <c r="G531" s="832" t="s">
        <v>3744</v>
      </c>
      <c r="H531" s="832" t="s">
        <v>599</v>
      </c>
      <c r="I531" s="832" t="s">
        <v>2758</v>
      </c>
      <c r="J531" s="832" t="s">
        <v>2759</v>
      </c>
      <c r="K531" s="832" t="s">
        <v>1619</v>
      </c>
      <c r="L531" s="835">
        <v>127.34</v>
      </c>
      <c r="M531" s="835">
        <v>254.68</v>
      </c>
      <c r="N531" s="832">
        <v>2</v>
      </c>
      <c r="O531" s="836">
        <v>0.5</v>
      </c>
      <c r="P531" s="835">
        <v>254.68</v>
      </c>
      <c r="Q531" s="837">
        <v>1</v>
      </c>
      <c r="R531" s="832">
        <v>2</v>
      </c>
      <c r="S531" s="837">
        <v>1</v>
      </c>
      <c r="T531" s="836">
        <v>0.5</v>
      </c>
      <c r="U531" s="838">
        <v>1</v>
      </c>
    </row>
    <row r="532" spans="1:21" ht="14.45" customHeight="1" x14ac:dyDescent="0.2">
      <c r="A532" s="831">
        <v>30</v>
      </c>
      <c r="B532" s="832" t="s">
        <v>2898</v>
      </c>
      <c r="C532" s="832" t="s">
        <v>2906</v>
      </c>
      <c r="D532" s="833" t="s">
        <v>4253</v>
      </c>
      <c r="E532" s="834" t="s">
        <v>2914</v>
      </c>
      <c r="F532" s="832" t="s">
        <v>2899</v>
      </c>
      <c r="G532" s="832" t="s">
        <v>3744</v>
      </c>
      <c r="H532" s="832" t="s">
        <v>599</v>
      </c>
      <c r="I532" s="832" t="s">
        <v>2756</v>
      </c>
      <c r="J532" s="832" t="s">
        <v>1635</v>
      </c>
      <c r="K532" s="832" t="s">
        <v>1619</v>
      </c>
      <c r="L532" s="835">
        <v>129.51</v>
      </c>
      <c r="M532" s="835">
        <v>259.02</v>
      </c>
      <c r="N532" s="832">
        <v>2</v>
      </c>
      <c r="O532" s="836">
        <v>1.5</v>
      </c>
      <c r="P532" s="835">
        <v>129.51</v>
      </c>
      <c r="Q532" s="837">
        <v>0.5</v>
      </c>
      <c r="R532" s="832">
        <v>1</v>
      </c>
      <c r="S532" s="837">
        <v>0.5</v>
      </c>
      <c r="T532" s="836">
        <v>1</v>
      </c>
      <c r="U532" s="838">
        <v>0.66666666666666663</v>
      </c>
    </row>
    <row r="533" spans="1:21" ht="14.45" customHeight="1" x14ac:dyDescent="0.2">
      <c r="A533" s="831">
        <v>30</v>
      </c>
      <c r="B533" s="832" t="s">
        <v>2898</v>
      </c>
      <c r="C533" s="832" t="s">
        <v>2906</v>
      </c>
      <c r="D533" s="833" t="s">
        <v>4253</v>
      </c>
      <c r="E533" s="834" t="s">
        <v>2914</v>
      </c>
      <c r="F533" s="832" t="s">
        <v>2899</v>
      </c>
      <c r="G533" s="832" t="s">
        <v>3744</v>
      </c>
      <c r="H533" s="832" t="s">
        <v>569</v>
      </c>
      <c r="I533" s="832" t="s">
        <v>3756</v>
      </c>
      <c r="J533" s="832" t="s">
        <v>3757</v>
      </c>
      <c r="K533" s="832" t="s">
        <v>1864</v>
      </c>
      <c r="L533" s="835">
        <v>197.61</v>
      </c>
      <c r="M533" s="835">
        <v>1185.6600000000001</v>
      </c>
      <c r="N533" s="832">
        <v>6</v>
      </c>
      <c r="O533" s="836">
        <v>1</v>
      </c>
      <c r="P533" s="835">
        <v>1185.6600000000001</v>
      </c>
      <c r="Q533" s="837">
        <v>1</v>
      </c>
      <c r="R533" s="832">
        <v>6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30</v>
      </c>
      <c r="B534" s="832" t="s">
        <v>2898</v>
      </c>
      <c r="C534" s="832" t="s">
        <v>2906</v>
      </c>
      <c r="D534" s="833" t="s">
        <v>4253</v>
      </c>
      <c r="E534" s="834" t="s">
        <v>2914</v>
      </c>
      <c r="F534" s="832" t="s">
        <v>2899</v>
      </c>
      <c r="G534" s="832" t="s">
        <v>3744</v>
      </c>
      <c r="H534" s="832" t="s">
        <v>569</v>
      </c>
      <c r="I534" s="832" t="s">
        <v>3758</v>
      </c>
      <c r="J534" s="832" t="s">
        <v>3759</v>
      </c>
      <c r="K534" s="832" t="s">
        <v>1864</v>
      </c>
      <c r="L534" s="835">
        <v>197.61</v>
      </c>
      <c r="M534" s="835">
        <v>395.22</v>
      </c>
      <c r="N534" s="832">
        <v>2</v>
      </c>
      <c r="O534" s="836">
        <v>0.5</v>
      </c>
      <c r="P534" s="835">
        <v>395.22</v>
      </c>
      <c r="Q534" s="837">
        <v>1</v>
      </c>
      <c r="R534" s="832">
        <v>2</v>
      </c>
      <c r="S534" s="837">
        <v>1</v>
      </c>
      <c r="T534" s="836">
        <v>0.5</v>
      </c>
      <c r="U534" s="838">
        <v>1</v>
      </c>
    </row>
    <row r="535" spans="1:21" ht="14.45" customHeight="1" x14ac:dyDescent="0.2">
      <c r="A535" s="831">
        <v>30</v>
      </c>
      <c r="B535" s="832" t="s">
        <v>2898</v>
      </c>
      <c r="C535" s="832" t="s">
        <v>2906</v>
      </c>
      <c r="D535" s="833" t="s">
        <v>4253</v>
      </c>
      <c r="E535" s="834" t="s">
        <v>2914</v>
      </c>
      <c r="F535" s="832" t="s">
        <v>2899</v>
      </c>
      <c r="G535" s="832" t="s">
        <v>3744</v>
      </c>
      <c r="H535" s="832" t="s">
        <v>599</v>
      </c>
      <c r="I535" s="832" t="s">
        <v>3760</v>
      </c>
      <c r="J535" s="832" t="s">
        <v>1621</v>
      </c>
      <c r="K535" s="832" t="s">
        <v>1619</v>
      </c>
      <c r="L535" s="835">
        <v>176.47</v>
      </c>
      <c r="M535" s="835">
        <v>529.41</v>
      </c>
      <c r="N535" s="832">
        <v>3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30</v>
      </c>
      <c r="B536" s="832" t="s">
        <v>2898</v>
      </c>
      <c r="C536" s="832" t="s">
        <v>2906</v>
      </c>
      <c r="D536" s="833" t="s">
        <v>4253</v>
      </c>
      <c r="E536" s="834" t="s">
        <v>2914</v>
      </c>
      <c r="F536" s="832" t="s">
        <v>2899</v>
      </c>
      <c r="G536" s="832" t="s">
        <v>3744</v>
      </c>
      <c r="H536" s="832" t="s">
        <v>599</v>
      </c>
      <c r="I536" s="832" t="s">
        <v>3761</v>
      </c>
      <c r="J536" s="832" t="s">
        <v>3762</v>
      </c>
      <c r="K536" s="832" t="s">
        <v>2740</v>
      </c>
      <c r="L536" s="835">
        <v>105.56</v>
      </c>
      <c r="M536" s="835">
        <v>9500.4</v>
      </c>
      <c r="N536" s="832">
        <v>90</v>
      </c>
      <c r="O536" s="836">
        <v>1</v>
      </c>
      <c r="P536" s="835">
        <v>9500.4</v>
      </c>
      <c r="Q536" s="837">
        <v>1</v>
      </c>
      <c r="R536" s="832">
        <v>90</v>
      </c>
      <c r="S536" s="837">
        <v>1</v>
      </c>
      <c r="T536" s="836">
        <v>1</v>
      </c>
      <c r="U536" s="838">
        <v>1</v>
      </c>
    </row>
    <row r="537" spans="1:21" ht="14.45" customHeight="1" x14ac:dyDescent="0.2">
      <c r="A537" s="831">
        <v>30</v>
      </c>
      <c r="B537" s="832" t="s">
        <v>2898</v>
      </c>
      <c r="C537" s="832" t="s">
        <v>2906</v>
      </c>
      <c r="D537" s="833" t="s">
        <v>4253</v>
      </c>
      <c r="E537" s="834" t="s">
        <v>2914</v>
      </c>
      <c r="F537" s="832" t="s">
        <v>2899</v>
      </c>
      <c r="G537" s="832" t="s">
        <v>3744</v>
      </c>
      <c r="H537" s="832" t="s">
        <v>569</v>
      </c>
      <c r="I537" s="832" t="s">
        <v>3763</v>
      </c>
      <c r="J537" s="832" t="s">
        <v>3764</v>
      </c>
      <c r="K537" s="832" t="s">
        <v>1864</v>
      </c>
      <c r="L537" s="835">
        <v>197.61</v>
      </c>
      <c r="M537" s="835">
        <v>790.44</v>
      </c>
      <c r="N537" s="832">
        <v>4</v>
      </c>
      <c r="O537" s="836">
        <v>1</v>
      </c>
      <c r="P537" s="835">
        <v>790.44</v>
      </c>
      <c r="Q537" s="837">
        <v>1</v>
      </c>
      <c r="R537" s="832">
        <v>4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30</v>
      </c>
      <c r="B538" s="832" t="s">
        <v>2898</v>
      </c>
      <c r="C538" s="832" t="s">
        <v>2906</v>
      </c>
      <c r="D538" s="833" t="s">
        <v>4253</v>
      </c>
      <c r="E538" s="834" t="s">
        <v>2914</v>
      </c>
      <c r="F538" s="832" t="s">
        <v>2899</v>
      </c>
      <c r="G538" s="832" t="s">
        <v>3744</v>
      </c>
      <c r="H538" s="832" t="s">
        <v>569</v>
      </c>
      <c r="I538" s="832" t="s">
        <v>3765</v>
      </c>
      <c r="J538" s="832" t="s">
        <v>1863</v>
      </c>
      <c r="K538" s="832" t="s">
        <v>1864</v>
      </c>
      <c r="L538" s="835">
        <v>197.61</v>
      </c>
      <c r="M538" s="835">
        <v>1383.27</v>
      </c>
      <c r="N538" s="832">
        <v>7</v>
      </c>
      <c r="O538" s="836">
        <v>1.5</v>
      </c>
      <c r="P538" s="835">
        <v>1383.27</v>
      </c>
      <c r="Q538" s="837">
        <v>1</v>
      </c>
      <c r="R538" s="832">
        <v>7</v>
      </c>
      <c r="S538" s="837">
        <v>1</v>
      </c>
      <c r="T538" s="836">
        <v>1.5</v>
      </c>
      <c r="U538" s="838">
        <v>1</v>
      </c>
    </row>
    <row r="539" spans="1:21" ht="14.45" customHeight="1" x14ac:dyDescent="0.2">
      <c r="A539" s="831">
        <v>30</v>
      </c>
      <c r="B539" s="832" t="s">
        <v>2898</v>
      </c>
      <c r="C539" s="832" t="s">
        <v>2906</v>
      </c>
      <c r="D539" s="833" t="s">
        <v>4253</v>
      </c>
      <c r="E539" s="834" t="s">
        <v>2914</v>
      </c>
      <c r="F539" s="832" t="s">
        <v>2899</v>
      </c>
      <c r="G539" s="832" t="s">
        <v>3744</v>
      </c>
      <c r="H539" s="832" t="s">
        <v>599</v>
      </c>
      <c r="I539" s="832" t="s">
        <v>2727</v>
      </c>
      <c r="J539" s="832" t="s">
        <v>1612</v>
      </c>
      <c r="K539" s="832" t="s">
        <v>1611</v>
      </c>
      <c r="L539" s="835">
        <v>104.4</v>
      </c>
      <c r="M539" s="835">
        <v>522</v>
      </c>
      <c r="N539" s="832">
        <v>5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30</v>
      </c>
      <c r="B540" s="832" t="s">
        <v>2898</v>
      </c>
      <c r="C540" s="832" t="s">
        <v>2906</v>
      </c>
      <c r="D540" s="833" t="s">
        <v>4253</v>
      </c>
      <c r="E540" s="834" t="s">
        <v>2914</v>
      </c>
      <c r="F540" s="832" t="s">
        <v>2899</v>
      </c>
      <c r="G540" s="832" t="s">
        <v>3744</v>
      </c>
      <c r="H540" s="832" t="s">
        <v>569</v>
      </c>
      <c r="I540" s="832" t="s">
        <v>3766</v>
      </c>
      <c r="J540" s="832" t="s">
        <v>3767</v>
      </c>
      <c r="K540" s="832" t="s">
        <v>1611</v>
      </c>
      <c r="L540" s="835">
        <v>176.46</v>
      </c>
      <c r="M540" s="835">
        <v>176.46</v>
      </c>
      <c r="N540" s="832">
        <v>1</v>
      </c>
      <c r="O540" s="836">
        <v>0.5</v>
      </c>
      <c r="P540" s="835">
        <v>176.46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30</v>
      </c>
      <c r="B541" s="832" t="s">
        <v>2898</v>
      </c>
      <c r="C541" s="832" t="s">
        <v>2906</v>
      </c>
      <c r="D541" s="833" t="s">
        <v>4253</v>
      </c>
      <c r="E541" s="834" t="s">
        <v>2914</v>
      </c>
      <c r="F541" s="832" t="s">
        <v>2899</v>
      </c>
      <c r="G541" s="832" t="s">
        <v>3744</v>
      </c>
      <c r="H541" s="832" t="s">
        <v>599</v>
      </c>
      <c r="I541" s="832" t="s">
        <v>2728</v>
      </c>
      <c r="J541" s="832" t="s">
        <v>1613</v>
      </c>
      <c r="K541" s="832" t="s">
        <v>1611</v>
      </c>
      <c r="L541" s="835">
        <v>104.4</v>
      </c>
      <c r="M541" s="835">
        <v>2088</v>
      </c>
      <c r="N541" s="832">
        <v>20</v>
      </c>
      <c r="O541" s="836">
        <v>1</v>
      </c>
      <c r="P541" s="835">
        <v>2088</v>
      </c>
      <c r="Q541" s="837">
        <v>1</v>
      </c>
      <c r="R541" s="832">
        <v>20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30</v>
      </c>
      <c r="B542" s="832" t="s">
        <v>2898</v>
      </c>
      <c r="C542" s="832" t="s">
        <v>2906</v>
      </c>
      <c r="D542" s="833" t="s">
        <v>4253</v>
      </c>
      <c r="E542" s="834" t="s">
        <v>2914</v>
      </c>
      <c r="F542" s="832" t="s">
        <v>2899</v>
      </c>
      <c r="G542" s="832" t="s">
        <v>3744</v>
      </c>
      <c r="H542" s="832" t="s">
        <v>569</v>
      </c>
      <c r="I542" s="832" t="s">
        <v>3768</v>
      </c>
      <c r="J542" s="832" t="s">
        <v>3769</v>
      </c>
      <c r="K542" s="832" t="s">
        <v>1660</v>
      </c>
      <c r="L542" s="835">
        <v>263.86</v>
      </c>
      <c r="M542" s="835">
        <v>5804.92</v>
      </c>
      <c r="N542" s="832">
        <v>22</v>
      </c>
      <c r="O542" s="836">
        <v>2</v>
      </c>
      <c r="P542" s="835">
        <v>4749.4800000000005</v>
      </c>
      <c r="Q542" s="837">
        <v>0.81818181818181823</v>
      </c>
      <c r="R542" s="832">
        <v>18</v>
      </c>
      <c r="S542" s="837">
        <v>0.81818181818181823</v>
      </c>
      <c r="T542" s="836">
        <v>1.5</v>
      </c>
      <c r="U542" s="838">
        <v>0.75</v>
      </c>
    </row>
    <row r="543" spans="1:21" ht="14.45" customHeight="1" x14ac:dyDescent="0.2">
      <c r="A543" s="831">
        <v>30</v>
      </c>
      <c r="B543" s="832" t="s">
        <v>2898</v>
      </c>
      <c r="C543" s="832" t="s">
        <v>2906</v>
      </c>
      <c r="D543" s="833" t="s">
        <v>4253</v>
      </c>
      <c r="E543" s="834" t="s">
        <v>2914</v>
      </c>
      <c r="F543" s="832" t="s">
        <v>2899</v>
      </c>
      <c r="G543" s="832" t="s">
        <v>3744</v>
      </c>
      <c r="H543" s="832" t="s">
        <v>569</v>
      </c>
      <c r="I543" s="832" t="s">
        <v>3770</v>
      </c>
      <c r="J543" s="832" t="s">
        <v>3771</v>
      </c>
      <c r="K543" s="832" t="s">
        <v>1660</v>
      </c>
      <c r="L543" s="835">
        <v>263.86</v>
      </c>
      <c r="M543" s="835">
        <v>5277.2000000000007</v>
      </c>
      <c r="N543" s="832">
        <v>20</v>
      </c>
      <c r="O543" s="836">
        <v>2</v>
      </c>
      <c r="P543" s="835">
        <v>3166.3200000000006</v>
      </c>
      <c r="Q543" s="837">
        <v>0.60000000000000009</v>
      </c>
      <c r="R543" s="832">
        <v>12</v>
      </c>
      <c r="S543" s="837">
        <v>0.6</v>
      </c>
      <c r="T543" s="836">
        <v>1</v>
      </c>
      <c r="U543" s="838">
        <v>0.5</v>
      </c>
    </row>
    <row r="544" spans="1:21" ht="14.45" customHeight="1" x14ac:dyDescent="0.2">
      <c r="A544" s="831">
        <v>30</v>
      </c>
      <c r="B544" s="832" t="s">
        <v>2898</v>
      </c>
      <c r="C544" s="832" t="s">
        <v>2906</v>
      </c>
      <c r="D544" s="833" t="s">
        <v>4253</v>
      </c>
      <c r="E544" s="834" t="s">
        <v>2914</v>
      </c>
      <c r="F544" s="832" t="s">
        <v>2899</v>
      </c>
      <c r="G544" s="832" t="s">
        <v>3744</v>
      </c>
      <c r="H544" s="832" t="s">
        <v>569</v>
      </c>
      <c r="I544" s="832" t="s">
        <v>3772</v>
      </c>
      <c r="J544" s="832" t="s">
        <v>3773</v>
      </c>
      <c r="K544" s="832" t="s">
        <v>3753</v>
      </c>
      <c r="L544" s="835">
        <v>35.619999999999997</v>
      </c>
      <c r="M544" s="835">
        <v>106.85999999999999</v>
      </c>
      <c r="N544" s="832">
        <v>3</v>
      </c>
      <c r="O544" s="836">
        <v>0.5</v>
      </c>
      <c r="P544" s="835">
        <v>106.85999999999999</v>
      </c>
      <c r="Q544" s="837">
        <v>1</v>
      </c>
      <c r="R544" s="832">
        <v>3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30</v>
      </c>
      <c r="B545" s="832" t="s">
        <v>2898</v>
      </c>
      <c r="C545" s="832" t="s">
        <v>2906</v>
      </c>
      <c r="D545" s="833" t="s">
        <v>4253</v>
      </c>
      <c r="E545" s="834" t="s">
        <v>2914</v>
      </c>
      <c r="F545" s="832" t="s">
        <v>2899</v>
      </c>
      <c r="G545" s="832" t="s">
        <v>3744</v>
      </c>
      <c r="H545" s="832" t="s">
        <v>569</v>
      </c>
      <c r="I545" s="832" t="s">
        <v>3774</v>
      </c>
      <c r="J545" s="832" t="s">
        <v>1663</v>
      </c>
      <c r="K545" s="832" t="s">
        <v>1662</v>
      </c>
      <c r="L545" s="835">
        <v>93.99</v>
      </c>
      <c r="M545" s="835">
        <v>1409.85</v>
      </c>
      <c r="N545" s="832">
        <v>15</v>
      </c>
      <c r="O545" s="836">
        <v>4.5</v>
      </c>
      <c r="P545" s="835">
        <v>1033.8899999999999</v>
      </c>
      <c r="Q545" s="837">
        <v>0.73333333333333328</v>
      </c>
      <c r="R545" s="832">
        <v>11</v>
      </c>
      <c r="S545" s="837">
        <v>0.73333333333333328</v>
      </c>
      <c r="T545" s="836">
        <v>3</v>
      </c>
      <c r="U545" s="838">
        <v>0.66666666666666663</v>
      </c>
    </row>
    <row r="546" spans="1:21" ht="14.45" customHeight="1" x14ac:dyDescent="0.2">
      <c r="A546" s="831">
        <v>30</v>
      </c>
      <c r="B546" s="832" t="s">
        <v>2898</v>
      </c>
      <c r="C546" s="832" t="s">
        <v>2906</v>
      </c>
      <c r="D546" s="833" t="s">
        <v>4253</v>
      </c>
      <c r="E546" s="834" t="s">
        <v>2914</v>
      </c>
      <c r="F546" s="832" t="s">
        <v>2899</v>
      </c>
      <c r="G546" s="832" t="s">
        <v>3744</v>
      </c>
      <c r="H546" s="832" t="s">
        <v>569</v>
      </c>
      <c r="I546" s="832" t="s">
        <v>3775</v>
      </c>
      <c r="J546" s="832" t="s">
        <v>1661</v>
      </c>
      <c r="K546" s="832" t="s">
        <v>1662</v>
      </c>
      <c r="L546" s="835">
        <v>93.97</v>
      </c>
      <c r="M546" s="835">
        <v>11464.34</v>
      </c>
      <c r="N546" s="832">
        <v>122</v>
      </c>
      <c r="O546" s="836">
        <v>10.5</v>
      </c>
      <c r="P546" s="835">
        <v>8363.33</v>
      </c>
      <c r="Q546" s="837">
        <v>0.72950819672131151</v>
      </c>
      <c r="R546" s="832">
        <v>89</v>
      </c>
      <c r="S546" s="837">
        <v>0.72950819672131151</v>
      </c>
      <c r="T546" s="836">
        <v>6.5</v>
      </c>
      <c r="U546" s="838">
        <v>0.61904761904761907</v>
      </c>
    </row>
    <row r="547" spans="1:21" ht="14.45" customHeight="1" x14ac:dyDescent="0.2">
      <c r="A547" s="831">
        <v>30</v>
      </c>
      <c r="B547" s="832" t="s">
        <v>2898</v>
      </c>
      <c r="C547" s="832" t="s">
        <v>2906</v>
      </c>
      <c r="D547" s="833" t="s">
        <v>4253</v>
      </c>
      <c r="E547" s="834" t="s">
        <v>2914</v>
      </c>
      <c r="F547" s="832" t="s">
        <v>2899</v>
      </c>
      <c r="G547" s="832" t="s">
        <v>3744</v>
      </c>
      <c r="H547" s="832" t="s">
        <v>569</v>
      </c>
      <c r="I547" s="832" t="s">
        <v>3776</v>
      </c>
      <c r="J547" s="832" t="s">
        <v>1665</v>
      </c>
      <c r="K547" s="832" t="s">
        <v>1662</v>
      </c>
      <c r="L547" s="835">
        <v>93.97</v>
      </c>
      <c r="M547" s="835">
        <v>751.76</v>
      </c>
      <c r="N547" s="832">
        <v>8</v>
      </c>
      <c r="O547" s="836">
        <v>2.5</v>
      </c>
      <c r="P547" s="835">
        <v>375.88</v>
      </c>
      <c r="Q547" s="837">
        <v>0.5</v>
      </c>
      <c r="R547" s="832">
        <v>4</v>
      </c>
      <c r="S547" s="837">
        <v>0.5</v>
      </c>
      <c r="T547" s="836">
        <v>1</v>
      </c>
      <c r="U547" s="838">
        <v>0.4</v>
      </c>
    </row>
    <row r="548" spans="1:21" ht="14.45" customHeight="1" x14ac:dyDescent="0.2">
      <c r="A548" s="831">
        <v>30</v>
      </c>
      <c r="B548" s="832" t="s">
        <v>2898</v>
      </c>
      <c r="C548" s="832" t="s">
        <v>2906</v>
      </c>
      <c r="D548" s="833" t="s">
        <v>4253</v>
      </c>
      <c r="E548" s="834" t="s">
        <v>2914</v>
      </c>
      <c r="F548" s="832" t="s">
        <v>2899</v>
      </c>
      <c r="G548" s="832" t="s">
        <v>3744</v>
      </c>
      <c r="H548" s="832" t="s">
        <v>569</v>
      </c>
      <c r="I548" s="832" t="s">
        <v>3777</v>
      </c>
      <c r="J548" s="832" t="s">
        <v>1664</v>
      </c>
      <c r="K548" s="832" t="s">
        <v>1662</v>
      </c>
      <c r="L548" s="835">
        <v>93.97</v>
      </c>
      <c r="M548" s="835">
        <v>1879.3999999999999</v>
      </c>
      <c r="N548" s="832">
        <v>20</v>
      </c>
      <c r="O548" s="836">
        <v>5</v>
      </c>
      <c r="P548" s="835">
        <v>1127.6399999999999</v>
      </c>
      <c r="Q548" s="837">
        <v>0.6</v>
      </c>
      <c r="R548" s="832">
        <v>12</v>
      </c>
      <c r="S548" s="837">
        <v>0.6</v>
      </c>
      <c r="T548" s="836">
        <v>3.5</v>
      </c>
      <c r="U548" s="838">
        <v>0.7</v>
      </c>
    </row>
    <row r="549" spans="1:21" ht="14.45" customHeight="1" x14ac:dyDescent="0.2">
      <c r="A549" s="831">
        <v>30</v>
      </c>
      <c r="B549" s="832" t="s">
        <v>2898</v>
      </c>
      <c r="C549" s="832" t="s">
        <v>2906</v>
      </c>
      <c r="D549" s="833" t="s">
        <v>4253</v>
      </c>
      <c r="E549" s="834" t="s">
        <v>2914</v>
      </c>
      <c r="F549" s="832" t="s">
        <v>2899</v>
      </c>
      <c r="G549" s="832" t="s">
        <v>3744</v>
      </c>
      <c r="H549" s="832" t="s">
        <v>569</v>
      </c>
      <c r="I549" s="832" t="s">
        <v>3778</v>
      </c>
      <c r="J549" s="832" t="s">
        <v>3779</v>
      </c>
      <c r="K549" s="832" t="s">
        <v>2740</v>
      </c>
      <c r="L549" s="835">
        <v>176.46</v>
      </c>
      <c r="M549" s="835">
        <v>63525.600000000006</v>
      </c>
      <c r="N549" s="832">
        <v>360</v>
      </c>
      <c r="O549" s="836">
        <v>4</v>
      </c>
      <c r="P549" s="835">
        <v>63525.600000000006</v>
      </c>
      <c r="Q549" s="837">
        <v>1</v>
      </c>
      <c r="R549" s="832">
        <v>360</v>
      </c>
      <c r="S549" s="837">
        <v>1</v>
      </c>
      <c r="T549" s="836">
        <v>4</v>
      </c>
      <c r="U549" s="838">
        <v>1</v>
      </c>
    </row>
    <row r="550" spans="1:21" ht="14.45" customHeight="1" x14ac:dyDescent="0.2">
      <c r="A550" s="831">
        <v>30</v>
      </c>
      <c r="B550" s="832" t="s">
        <v>2898</v>
      </c>
      <c r="C550" s="832" t="s">
        <v>2906</v>
      </c>
      <c r="D550" s="833" t="s">
        <v>4253</v>
      </c>
      <c r="E550" s="834" t="s">
        <v>2914</v>
      </c>
      <c r="F550" s="832" t="s">
        <v>2899</v>
      </c>
      <c r="G550" s="832" t="s">
        <v>3744</v>
      </c>
      <c r="H550" s="832" t="s">
        <v>569</v>
      </c>
      <c r="I550" s="832" t="s">
        <v>3780</v>
      </c>
      <c r="J550" s="832" t="s">
        <v>3781</v>
      </c>
      <c r="K550" s="832" t="s">
        <v>1654</v>
      </c>
      <c r="L550" s="835">
        <v>1382.34</v>
      </c>
      <c r="M550" s="835">
        <v>15205.74</v>
      </c>
      <c r="N550" s="832">
        <v>11</v>
      </c>
      <c r="O550" s="836">
        <v>1</v>
      </c>
      <c r="P550" s="835">
        <v>15205.74</v>
      </c>
      <c r="Q550" s="837">
        <v>1</v>
      </c>
      <c r="R550" s="832">
        <v>11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30</v>
      </c>
      <c r="B551" s="832" t="s">
        <v>2898</v>
      </c>
      <c r="C551" s="832" t="s">
        <v>2906</v>
      </c>
      <c r="D551" s="833" t="s">
        <v>4253</v>
      </c>
      <c r="E551" s="834" t="s">
        <v>2914</v>
      </c>
      <c r="F551" s="832" t="s">
        <v>2900</v>
      </c>
      <c r="G551" s="832" t="s">
        <v>3194</v>
      </c>
      <c r="H551" s="832" t="s">
        <v>569</v>
      </c>
      <c r="I551" s="832" t="s">
        <v>3197</v>
      </c>
      <c r="J551" s="832" t="s">
        <v>3196</v>
      </c>
      <c r="K551" s="832"/>
      <c r="L551" s="835">
        <v>0</v>
      </c>
      <c r="M551" s="835">
        <v>0</v>
      </c>
      <c r="N551" s="832">
        <v>1</v>
      </c>
      <c r="O551" s="836">
        <v>0.5</v>
      </c>
      <c r="P551" s="835">
        <v>0</v>
      </c>
      <c r="Q551" s="837"/>
      <c r="R551" s="832">
        <v>1</v>
      </c>
      <c r="S551" s="837">
        <v>1</v>
      </c>
      <c r="T551" s="836">
        <v>0.5</v>
      </c>
      <c r="U551" s="838">
        <v>1</v>
      </c>
    </row>
    <row r="552" spans="1:21" ht="14.45" customHeight="1" x14ac:dyDescent="0.2">
      <c r="A552" s="831">
        <v>30</v>
      </c>
      <c r="B552" s="832" t="s">
        <v>2898</v>
      </c>
      <c r="C552" s="832" t="s">
        <v>2906</v>
      </c>
      <c r="D552" s="833" t="s">
        <v>4253</v>
      </c>
      <c r="E552" s="834" t="s">
        <v>2914</v>
      </c>
      <c r="F552" s="832" t="s">
        <v>2901</v>
      </c>
      <c r="G552" s="832" t="s">
        <v>3782</v>
      </c>
      <c r="H552" s="832" t="s">
        <v>569</v>
      </c>
      <c r="I552" s="832" t="s">
        <v>3783</v>
      </c>
      <c r="J552" s="832" t="s">
        <v>3784</v>
      </c>
      <c r="K552" s="832" t="s">
        <v>3785</v>
      </c>
      <c r="L552" s="835">
        <v>1200</v>
      </c>
      <c r="M552" s="835">
        <v>1200</v>
      </c>
      <c r="N552" s="832">
        <v>1</v>
      </c>
      <c r="O552" s="836">
        <v>1</v>
      </c>
      <c r="P552" s="835">
        <v>1200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30</v>
      </c>
      <c r="B553" s="832" t="s">
        <v>2898</v>
      </c>
      <c r="C553" s="832" t="s">
        <v>2906</v>
      </c>
      <c r="D553" s="833" t="s">
        <v>4253</v>
      </c>
      <c r="E553" s="834" t="s">
        <v>2914</v>
      </c>
      <c r="F553" s="832" t="s">
        <v>2901</v>
      </c>
      <c r="G553" s="832" t="s">
        <v>3782</v>
      </c>
      <c r="H553" s="832" t="s">
        <v>569</v>
      </c>
      <c r="I553" s="832" t="s">
        <v>3786</v>
      </c>
      <c r="J553" s="832" t="s">
        <v>3196</v>
      </c>
      <c r="K553" s="832"/>
      <c r="L553" s="835">
        <v>1750</v>
      </c>
      <c r="M553" s="835">
        <v>1750</v>
      </c>
      <c r="N553" s="832">
        <v>1</v>
      </c>
      <c r="O553" s="836">
        <v>1</v>
      </c>
      <c r="P553" s="835">
        <v>1750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30</v>
      </c>
      <c r="B554" s="832" t="s">
        <v>2898</v>
      </c>
      <c r="C554" s="832" t="s">
        <v>2906</v>
      </c>
      <c r="D554" s="833" t="s">
        <v>4253</v>
      </c>
      <c r="E554" s="834" t="s">
        <v>2916</v>
      </c>
      <c r="F554" s="832" t="s">
        <v>2899</v>
      </c>
      <c r="G554" s="832" t="s">
        <v>3787</v>
      </c>
      <c r="H554" s="832" t="s">
        <v>569</v>
      </c>
      <c r="I554" s="832" t="s">
        <v>3788</v>
      </c>
      <c r="J554" s="832" t="s">
        <v>3789</v>
      </c>
      <c r="K554" s="832" t="s">
        <v>3790</v>
      </c>
      <c r="L554" s="835">
        <v>35.11</v>
      </c>
      <c r="M554" s="835">
        <v>35.11</v>
      </c>
      <c r="N554" s="832">
        <v>1</v>
      </c>
      <c r="O554" s="836">
        <v>0.5</v>
      </c>
      <c r="P554" s="835">
        <v>35.11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5" customHeight="1" x14ac:dyDescent="0.2">
      <c r="A555" s="831">
        <v>30</v>
      </c>
      <c r="B555" s="832" t="s">
        <v>2898</v>
      </c>
      <c r="C555" s="832" t="s">
        <v>2906</v>
      </c>
      <c r="D555" s="833" t="s">
        <v>4253</v>
      </c>
      <c r="E555" s="834" t="s">
        <v>2916</v>
      </c>
      <c r="F555" s="832" t="s">
        <v>2899</v>
      </c>
      <c r="G555" s="832" t="s">
        <v>2921</v>
      </c>
      <c r="H555" s="832" t="s">
        <v>599</v>
      </c>
      <c r="I555" s="832" t="s">
        <v>2556</v>
      </c>
      <c r="J555" s="832" t="s">
        <v>626</v>
      </c>
      <c r="K555" s="832" t="s">
        <v>627</v>
      </c>
      <c r="L555" s="835">
        <v>72.55</v>
      </c>
      <c r="M555" s="835">
        <v>72.55</v>
      </c>
      <c r="N555" s="832">
        <v>1</v>
      </c>
      <c r="O555" s="836">
        <v>1</v>
      </c>
      <c r="P555" s="835">
        <v>72.55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30</v>
      </c>
      <c r="B556" s="832" t="s">
        <v>2898</v>
      </c>
      <c r="C556" s="832" t="s">
        <v>2906</v>
      </c>
      <c r="D556" s="833" t="s">
        <v>4253</v>
      </c>
      <c r="E556" s="834" t="s">
        <v>2916</v>
      </c>
      <c r="F556" s="832" t="s">
        <v>2899</v>
      </c>
      <c r="G556" s="832" t="s">
        <v>2921</v>
      </c>
      <c r="H556" s="832" t="s">
        <v>599</v>
      </c>
      <c r="I556" s="832" t="s">
        <v>2926</v>
      </c>
      <c r="J556" s="832" t="s">
        <v>626</v>
      </c>
      <c r="K556" s="832" t="s">
        <v>2927</v>
      </c>
      <c r="L556" s="835">
        <v>21.76</v>
      </c>
      <c r="M556" s="835">
        <v>65.28</v>
      </c>
      <c r="N556" s="832">
        <v>3</v>
      </c>
      <c r="O556" s="836">
        <v>1.5</v>
      </c>
      <c r="P556" s="835">
        <v>43.52</v>
      </c>
      <c r="Q556" s="837">
        <v>0.66666666666666674</v>
      </c>
      <c r="R556" s="832">
        <v>2</v>
      </c>
      <c r="S556" s="837">
        <v>0.66666666666666663</v>
      </c>
      <c r="T556" s="836">
        <v>1</v>
      </c>
      <c r="U556" s="838">
        <v>0.66666666666666663</v>
      </c>
    </row>
    <row r="557" spans="1:21" ht="14.45" customHeight="1" x14ac:dyDescent="0.2">
      <c r="A557" s="831">
        <v>30</v>
      </c>
      <c r="B557" s="832" t="s">
        <v>2898</v>
      </c>
      <c r="C557" s="832" t="s">
        <v>2906</v>
      </c>
      <c r="D557" s="833" t="s">
        <v>4253</v>
      </c>
      <c r="E557" s="834" t="s">
        <v>2916</v>
      </c>
      <c r="F557" s="832" t="s">
        <v>2899</v>
      </c>
      <c r="G557" s="832" t="s">
        <v>2928</v>
      </c>
      <c r="H557" s="832" t="s">
        <v>599</v>
      </c>
      <c r="I557" s="832" t="s">
        <v>2651</v>
      </c>
      <c r="J557" s="832" t="s">
        <v>2652</v>
      </c>
      <c r="K557" s="832" t="s">
        <v>2653</v>
      </c>
      <c r="L557" s="835">
        <v>9.4</v>
      </c>
      <c r="M557" s="835">
        <v>9.4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5" customHeight="1" x14ac:dyDescent="0.2">
      <c r="A558" s="831">
        <v>30</v>
      </c>
      <c r="B558" s="832" t="s">
        <v>2898</v>
      </c>
      <c r="C558" s="832" t="s">
        <v>2906</v>
      </c>
      <c r="D558" s="833" t="s">
        <v>4253</v>
      </c>
      <c r="E558" s="834" t="s">
        <v>2916</v>
      </c>
      <c r="F558" s="832" t="s">
        <v>2899</v>
      </c>
      <c r="G558" s="832" t="s">
        <v>2928</v>
      </c>
      <c r="H558" s="832" t="s">
        <v>599</v>
      </c>
      <c r="I558" s="832" t="s">
        <v>2654</v>
      </c>
      <c r="J558" s="832" t="s">
        <v>2652</v>
      </c>
      <c r="K558" s="832" t="s">
        <v>2655</v>
      </c>
      <c r="L558" s="835">
        <v>4.7</v>
      </c>
      <c r="M558" s="835">
        <v>18.8</v>
      </c>
      <c r="N558" s="832">
        <v>4</v>
      </c>
      <c r="O558" s="836">
        <v>1</v>
      </c>
      <c r="P558" s="835">
        <v>14.100000000000001</v>
      </c>
      <c r="Q558" s="837">
        <v>0.75</v>
      </c>
      <c r="R558" s="832">
        <v>3</v>
      </c>
      <c r="S558" s="837">
        <v>0.75</v>
      </c>
      <c r="T558" s="836">
        <v>0.5</v>
      </c>
      <c r="U558" s="838">
        <v>0.5</v>
      </c>
    </row>
    <row r="559" spans="1:21" ht="14.45" customHeight="1" x14ac:dyDescent="0.2">
      <c r="A559" s="831">
        <v>30</v>
      </c>
      <c r="B559" s="832" t="s">
        <v>2898</v>
      </c>
      <c r="C559" s="832" t="s">
        <v>2906</v>
      </c>
      <c r="D559" s="833" t="s">
        <v>4253</v>
      </c>
      <c r="E559" s="834" t="s">
        <v>2916</v>
      </c>
      <c r="F559" s="832" t="s">
        <v>2899</v>
      </c>
      <c r="G559" s="832" t="s">
        <v>2928</v>
      </c>
      <c r="H559" s="832" t="s">
        <v>599</v>
      </c>
      <c r="I559" s="832" t="s">
        <v>2654</v>
      </c>
      <c r="J559" s="832" t="s">
        <v>2652</v>
      </c>
      <c r="K559" s="832" t="s">
        <v>2655</v>
      </c>
      <c r="L559" s="835">
        <v>11.71</v>
      </c>
      <c r="M559" s="835">
        <v>11.71</v>
      </c>
      <c r="N559" s="832">
        <v>1</v>
      </c>
      <c r="O559" s="836">
        <v>0.5</v>
      </c>
      <c r="P559" s="835">
        <v>11.71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30</v>
      </c>
      <c r="B560" s="832" t="s">
        <v>2898</v>
      </c>
      <c r="C560" s="832" t="s">
        <v>2906</v>
      </c>
      <c r="D560" s="833" t="s">
        <v>4253</v>
      </c>
      <c r="E560" s="834" t="s">
        <v>2916</v>
      </c>
      <c r="F560" s="832" t="s">
        <v>2899</v>
      </c>
      <c r="G560" s="832" t="s">
        <v>3640</v>
      </c>
      <c r="H560" s="832" t="s">
        <v>599</v>
      </c>
      <c r="I560" s="832" t="s">
        <v>2302</v>
      </c>
      <c r="J560" s="832" t="s">
        <v>786</v>
      </c>
      <c r="K560" s="832" t="s">
        <v>2303</v>
      </c>
      <c r="L560" s="835">
        <v>80.010000000000005</v>
      </c>
      <c r="M560" s="835">
        <v>80.010000000000005</v>
      </c>
      <c r="N560" s="832">
        <v>1</v>
      </c>
      <c r="O560" s="836"/>
      <c r="P560" s="835">
        <v>80.010000000000005</v>
      </c>
      <c r="Q560" s="837">
        <v>1</v>
      </c>
      <c r="R560" s="832">
        <v>1</v>
      </c>
      <c r="S560" s="837">
        <v>1</v>
      </c>
      <c r="T560" s="836"/>
      <c r="U560" s="838"/>
    </row>
    <row r="561" spans="1:21" ht="14.45" customHeight="1" x14ac:dyDescent="0.2">
      <c r="A561" s="831">
        <v>30</v>
      </c>
      <c r="B561" s="832" t="s">
        <v>2898</v>
      </c>
      <c r="C561" s="832" t="s">
        <v>2906</v>
      </c>
      <c r="D561" s="833" t="s">
        <v>4253</v>
      </c>
      <c r="E561" s="834" t="s">
        <v>2916</v>
      </c>
      <c r="F561" s="832" t="s">
        <v>2899</v>
      </c>
      <c r="G561" s="832" t="s">
        <v>2929</v>
      </c>
      <c r="H561" s="832" t="s">
        <v>599</v>
      </c>
      <c r="I561" s="832" t="s">
        <v>2369</v>
      </c>
      <c r="J561" s="832" t="s">
        <v>2365</v>
      </c>
      <c r="K561" s="832" t="s">
        <v>2370</v>
      </c>
      <c r="L561" s="835">
        <v>31.09</v>
      </c>
      <c r="M561" s="835">
        <v>93.27</v>
      </c>
      <c r="N561" s="832">
        <v>3</v>
      </c>
      <c r="O561" s="836">
        <v>1.5</v>
      </c>
      <c r="P561" s="835">
        <v>31.09</v>
      </c>
      <c r="Q561" s="837">
        <v>0.33333333333333337</v>
      </c>
      <c r="R561" s="832">
        <v>1</v>
      </c>
      <c r="S561" s="837">
        <v>0.33333333333333331</v>
      </c>
      <c r="T561" s="836">
        <v>0.5</v>
      </c>
      <c r="U561" s="838">
        <v>0.33333333333333331</v>
      </c>
    </row>
    <row r="562" spans="1:21" ht="14.45" customHeight="1" x14ac:dyDescent="0.2">
      <c r="A562" s="831">
        <v>30</v>
      </c>
      <c r="B562" s="832" t="s">
        <v>2898</v>
      </c>
      <c r="C562" s="832" t="s">
        <v>2906</v>
      </c>
      <c r="D562" s="833" t="s">
        <v>4253</v>
      </c>
      <c r="E562" s="834" t="s">
        <v>2916</v>
      </c>
      <c r="F562" s="832" t="s">
        <v>2899</v>
      </c>
      <c r="G562" s="832" t="s">
        <v>2929</v>
      </c>
      <c r="H562" s="832" t="s">
        <v>599</v>
      </c>
      <c r="I562" s="832" t="s">
        <v>2371</v>
      </c>
      <c r="J562" s="832" t="s">
        <v>2365</v>
      </c>
      <c r="K562" s="832" t="s">
        <v>2372</v>
      </c>
      <c r="L562" s="835">
        <v>62.18</v>
      </c>
      <c r="M562" s="835">
        <v>124.36</v>
      </c>
      <c r="N562" s="832">
        <v>2</v>
      </c>
      <c r="O562" s="836">
        <v>1</v>
      </c>
      <c r="P562" s="835">
        <v>62.18</v>
      </c>
      <c r="Q562" s="837">
        <v>0.5</v>
      </c>
      <c r="R562" s="832">
        <v>1</v>
      </c>
      <c r="S562" s="837">
        <v>0.5</v>
      </c>
      <c r="T562" s="836">
        <v>0.5</v>
      </c>
      <c r="U562" s="838">
        <v>0.5</v>
      </c>
    </row>
    <row r="563" spans="1:21" ht="14.45" customHeight="1" x14ac:dyDescent="0.2">
      <c r="A563" s="831">
        <v>30</v>
      </c>
      <c r="B563" s="832" t="s">
        <v>2898</v>
      </c>
      <c r="C563" s="832" t="s">
        <v>2906</v>
      </c>
      <c r="D563" s="833" t="s">
        <v>4253</v>
      </c>
      <c r="E563" s="834" t="s">
        <v>2916</v>
      </c>
      <c r="F563" s="832" t="s">
        <v>2899</v>
      </c>
      <c r="G563" s="832" t="s">
        <v>2930</v>
      </c>
      <c r="H563" s="832" t="s">
        <v>599</v>
      </c>
      <c r="I563" s="832" t="s">
        <v>2825</v>
      </c>
      <c r="J563" s="832" t="s">
        <v>2440</v>
      </c>
      <c r="K563" s="832" t="s">
        <v>2826</v>
      </c>
      <c r="L563" s="835">
        <v>279.52999999999997</v>
      </c>
      <c r="M563" s="835">
        <v>279.52999999999997</v>
      </c>
      <c r="N563" s="832">
        <v>1</v>
      </c>
      <c r="O563" s="836">
        <v>0.5</v>
      </c>
      <c r="P563" s="835">
        <v>279.52999999999997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5" customHeight="1" x14ac:dyDescent="0.2">
      <c r="A564" s="831">
        <v>30</v>
      </c>
      <c r="B564" s="832" t="s">
        <v>2898</v>
      </c>
      <c r="C564" s="832" t="s">
        <v>2906</v>
      </c>
      <c r="D564" s="833" t="s">
        <v>4253</v>
      </c>
      <c r="E564" s="834" t="s">
        <v>2916</v>
      </c>
      <c r="F564" s="832" t="s">
        <v>2899</v>
      </c>
      <c r="G564" s="832" t="s">
        <v>2930</v>
      </c>
      <c r="H564" s="832" t="s">
        <v>569</v>
      </c>
      <c r="I564" s="832" t="s">
        <v>3791</v>
      </c>
      <c r="J564" s="832" t="s">
        <v>2438</v>
      </c>
      <c r="K564" s="832" t="s">
        <v>768</v>
      </c>
      <c r="L564" s="835">
        <v>93.18</v>
      </c>
      <c r="M564" s="835">
        <v>93.18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30</v>
      </c>
      <c r="B565" s="832" t="s">
        <v>2898</v>
      </c>
      <c r="C565" s="832" t="s">
        <v>2906</v>
      </c>
      <c r="D565" s="833" t="s">
        <v>4253</v>
      </c>
      <c r="E565" s="834" t="s">
        <v>2916</v>
      </c>
      <c r="F565" s="832" t="s">
        <v>2899</v>
      </c>
      <c r="G565" s="832" t="s">
        <v>2930</v>
      </c>
      <c r="H565" s="832" t="s">
        <v>599</v>
      </c>
      <c r="I565" s="832" t="s">
        <v>2442</v>
      </c>
      <c r="J565" s="832" t="s">
        <v>2440</v>
      </c>
      <c r="K565" s="832" t="s">
        <v>2443</v>
      </c>
      <c r="L565" s="835">
        <v>93.18</v>
      </c>
      <c r="M565" s="835">
        <v>559.08000000000004</v>
      </c>
      <c r="N565" s="832">
        <v>6</v>
      </c>
      <c r="O565" s="836">
        <v>3</v>
      </c>
      <c r="P565" s="835">
        <v>186.36</v>
      </c>
      <c r="Q565" s="837">
        <v>0.33333333333333331</v>
      </c>
      <c r="R565" s="832">
        <v>2</v>
      </c>
      <c r="S565" s="837">
        <v>0.33333333333333331</v>
      </c>
      <c r="T565" s="836">
        <v>1</v>
      </c>
      <c r="U565" s="838">
        <v>0.33333333333333331</v>
      </c>
    </row>
    <row r="566" spans="1:21" ht="14.45" customHeight="1" x14ac:dyDescent="0.2">
      <c r="A566" s="831">
        <v>30</v>
      </c>
      <c r="B566" s="832" t="s">
        <v>2898</v>
      </c>
      <c r="C566" s="832" t="s">
        <v>2906</v>
      </c>
      <c r="D566" s="833" t="s">
        <v>4253</v>
      </c>
      <c r="E566" s="834" t="s">
        <v>2916</v>
      </c>
      <c r="F566" s="832" t="s">
        <v>2899</v>
      </c>
      <c r="G566" s="832" t="s">
        <v>2930</v>
      </c>
      <c r="H566" s="832" t="s">
        <v>599</v>
      </c>
      <c r="I566" s="832" t="s">
        <v>2439</v>
      </c>
      <c r="J566" s="832" t="s">
        <v>2440</v>
      </c>
      <c r="K566" s="832" t="s">
        <v>2441</v>
      </c>
      <c r="L566" s="835">
        <v>46.6</v>
      </c>
      <c r="M566" s="835">
        <v>93.2</v>
      </c>
      <c r="N566" s="832">
        <v>2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30</v>
      </c>
      <c r="B567" s="832" t="s">
        <v>2898</v>
      </c>
      <c r="C567" s="832" t="s">
        <v>2906</v>
      </c>
      <c r="D567" s="833" t="s">
        <v>4253</v>
      </c>
      <c r="E567" s="834" t="s">
        <v>2916</v>
      </c>
      <c r="F567" s="832" t="s">
        <v>2899</v>
      </c>
      <c r="G567" s="832" t="s">
        <v>3792</v>
      </c>
      <c r="H567" s="832" t="s">
        <v>599</v>
      </c>
      <c r="I567" s="832" t="s">
        <v>3793</v>
      </c>
      <c r="J567" s="832" t="s">
        <v>3794</v>
      </c>
      <c r="K567" s="832" t="s">
        <v>3795</v>
      </c>
      <c r="L567" s="835">
        <v>119.7</v>
      </c>
      <c r="M567" s="835">
        <v>119.7</v>
      </c>
      <c r="N567" s="832">
        <v>1</v>
      </c>
      <c r="O567" s="836">
        <v>1</v>
      </c>
      <c r="P567" s="835">
        <v>119.7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30</v>
      </c>
      <c r="B568" s="832" t="s">
        <v>2898</v>
      </c>
      <c r="C568" s="832" t="s">
        <v>2906</v>
      </c>
      <c r="D568" s="833" t="s">
        <v>4253</v>
      </c>
      <c r="E568" s="834" t="s">
        <v>2916</v>
      </c>
      <c r="F568" s="832" t="s">
        <v>2899</v>
      </c>
      <c r="G568" s="832" t="s">
        <v>3643</v>
      </c>
      <c r="H568" s="832" t="s">
        <v>569</v>
      </c>
      <c r="I568" s="832" t="s">
        <v>2877</v>
      </c>
      <c r="J568" s="832" t="s">
        <v>2878</v>
      </c>
      <c r="K568" s="832" t="s">
        <v>679</v>
      </c>
      <c r="L568" s="835">
        <v>103.8</v>
      </c>
      <c r="M568" s="835">
        <v>103.8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30</v>
      </c>
      <c r="B569" s="832" t="s">
        <v>2898</v>
      </c>
      <c r="C569" s="832" t="s">
        <v>2906</v>
      </c>
      <c r="D569" s="833" t="s">
        <v>4253</v>
      </c>
      <c r="E569" s="834" t="s">
        <v>2916</v>
      </c>
      <c r="F569" s="832" t="s">
        <v>2899</v>
      </c>
      <c r="G569" s="832" t="s">
        <v>3643</v>
      </c>
      <c r="H569" s="832" t="s">
        <v>599</v>
      </c>
      <c r="I569" s="832" t="s">
        <v>3796</v>
      </c>
      <c r="J569" s="832" t="s">
        <v>1801</v>
      </c>
      <c r="K569" s="832" t="s">
        <v>1802</v>
      </c>
      <c r="L569" s="835">
        <v>129.75</v>
      </c>
      <c r="M569" s="835">
        <v>259.5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30</v>
      </c>
      <c r="B570" s="832" t="s">
        <v>2898</v>
      </c>
      <c r="C570" s="832" t="s">
        <v>2906</v>
      </c>
      <c r="D570" s="833" t="s">
        <v>4253</v>
      </c>
      <c r="E570" s="834" t="s">
        <v>2916</v>
      </c>
      <c r="F570" s="832" t="s">
        <v>2899</v>
      </c>
      <c r="G570" s="832" t="s">
        <v>2940</v>
      </c>
      <c r="H570" s="832" t="s">
        <v>599</v>
      </c>
      <c r="I570" s="832" t="s">
        <v>2352</v>
      </c>
      <c r="J570" s="832" t="s">
        <v>2353</v>
      </c>
      <c r="K570" s="832" t="s">
        <v>2354</v>
      </c>
      <c r="L570" s="835">
        <v>65.540000000000006</v>
      </c>
      <c r="M570" s="835">
        <v>65.540000000000006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30</v>
      </c>
      <c r="B571" s="832" t="s">
        <v>2898</v>
      </c>
      <c r="C571" s="832" t="s">
        <v>2906</v>
      </c>
      <c r="D571" s="833" t="s">
        <v>4253</v>
      </c>
      <c r="E571" s="834" t="s">
        <v>2916</v>
      </c>
      <c r="F571" s="832" t="s">
        <v>2899</v>
      </c>
      <c r="G571" s="832" t="s">
        <v>2944</v>
      </c>
      <c r="H571" s="832" t="s">
        <v>569</v>
      </c>
      <c r="I571" s="832" t="s">
        <v>2359</v>
      </c>
      <c r="J571" s="832" t="s">
        <v>702</v>
      </c>
      <c r="K571" s="832" t="s">
        <v>705</v>
      </c>
      <c r="L571" s="835">
        <v>234.07</v>
      </c>
      <c r="M571" s="835">
        <v>234.07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30</v>
      </c>
      <c r="B572" s="832" t="s">
        <v>2898</v>
      </c>
      <c r="C572" s="832" t="s">
        <v>2906</v>
      </c>
      <c r="D572" s="833" t="s">
        <v>4253</v>
      </c>
      <c r="E572" s="834" t="s">
        <v>2916</v>
      </c>
      <c r="F572" s="832" t="s">
        <v>2899</v>
      </c>
      <c r="G572" s="832" t="s">
        <v>2944</v>
      </c>
      <c r="H572" s="832" t="s">
        <v>569</v>
      </c>
      <c r="I572" s="832" t="s">
        <v>2356</v>
      </c>
      <c r="J572" s="832" t="s">
        <v>702</v>
      </c>
      <c r="K572" s="832" t="s">
        <v>707</v>
      </c>
      <c r="L572" s="835">
        <v>17.559999999999999</v>
      </c>
      <c r="M572" s="835">
        <v>52.679999999999993</v>
      </c>
      <c r="N572" s="832">
        <v>3</v>
      </c>
      <c r="O572" s="836">
        <v>1.5</v>
      </c>
      <c r="P572" s="835">
        <v>35.119999999999997</v>
      </c>
      <c r="Q572" s="837">
        <v>0.66666666666666674</v>
      </c>
      <c r="R572" s="832">
        <v>2</v>
      </c>
      <c r="S572" s="837">
        <v>0.66666666666666663</v>
      </c>
      <c r="T572" s="836">
        <v>1</v>
      </c>
      <c r="U572" s="838">
        <v>0.66666666666666663</v>
      </c>
    </row>
    <row r="573" spans="1:21" ht="14.45" customHeight="1" x14ac:dyDescent="0.2">
      <c r="A573" s="831">
        <v>30</v>
      </c>
      <c r="B573" s="832" t="s">
        <v>2898</v>
      </c>
      <c r="C573" s="832" t="s">
        <v>2906</v>
      </c>
      <c r="D573" s="833" t="s">
        <v>4253</v>
      </c>
      <c r="E573" s="834" t="s">
        <v>2916</v>
      </c>
      <c r="F573" s="832" t="s">
        <v>2899</v>
      </c>
      <c r="G573" s="832" t="s">
        <v>2944</v>
      </c>
      <c r="H573" s="832" t="s">
        <v>569</v>
      </c>
      <c r="I573" s="832" t="s">
        <v>2357</v>
      </c>
      <c r="J573" s="832" t="s">
        <v>702</v>
      </c>
      <c r="K573" s="832" t="s">
        <v>710</v>
      </c>
      <c r="L573" s="835">
        <v>35.11</v>
      </c>
      <c r="M573" s="835">
        <v>70.22</v>
      </c>
      <c r="N573" s="832">
        <v>2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30</v>
      </c>
      <c r="B574" s="832" t="s">
        <v>2898</v>
      </c>
      <c r="C574" s="832" t="s">
        <v>2906</v>
      </c>
      <c r="D574" s="833" t="s">
        <v>4253</v>
      </c>
      <c r="E574" s="834" t="s">
        <v>2916</v>
      </c>
      <c r="F574" s="832" t="s">
        <v>2899</v>
      </c>
      <c r="G574" s="832" t="s">
        <v>2944</v>
      </c>
      <c r="H574" s="832" t="s">
        <v>599</v>
      </c>
      <c r="I574" s="832" t="s">
        <v>3797</v>
      </c>
      <c r="J574" s="832" t="s">
        <v>702</v>
      </c>
      <c r="K574" s="832" t="s">
        <v>710</v>
      </c>
      <c r="L574" s="835">
        <v>35.11</v>
      </c>
      <c r="M574" s="835">
        <v>35.11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30</v>
      </c>
      <c r="B575" s="832" t="s">
        <v>2898</v>
      </c>
      <c r="C575" s="832" t="s">
        <v>2906</v>
      </c>
      <c r="D575" s="833" t="s">
        <v>4253</v>
      </c>
      <c r="E575" s="834" t="s">
        <v>2916</v>
      </c>
      <c r="F575" s="832" t="s">
        <v>2899</v>
      </c>
      <c r="G575" s="832" t="s">
        <v>2947</v>
      </c>
      <c r="H575" s="832" t="s">
        <v>569</v>
      </c>
      <c r="I575" s="832" t="s">
        <v>3227</v>
      </c>
      <c r="J575" s="832" t="s">
        <v>2949</v>
      </c>
      <c r="K575" s="832" t="s">
        <v>3228</v>
      </c>
      <c r="L575" s="835">
        <v>0</v>
      </c>
      <c r="M575" s="835">
        <v>0</v>
      </c>
      <c r="N575" s="832">
        <v>1</v>
      </c>
      <c r="O575" s="836">
        <v>0.5</v>
      </c>
      <c r="P575" s="835">
        <v>0</v>
      </c>
      <c r="Q575" s="837"/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30</v>
      </c>
      <c r="B576" s="832" t="s">
        <v>2898</v>
      </c>
      <c r="C576" s="832" t="s">
        <v>2906</v>
      </c>
      <c r="D576" s="833" t="s">
        <v>4253</v>
      </c>
      <c r="E576" s="834" t="s">
        <v>2916</v>
      </c>
      <c r="F576" s="832" t="s">
        <v>2899</v>
      </c>
      <c r="G576" s="832" t="s">
        <v>2947</v>
      </c>
      <c r="H576" s="832" t="s">
        <v>569</v>
      </c>
      <c r="I576" s="832" t="s">
        <v>3798</v>
      </c>
      <c r="J576" s="832" t="s">
        <v>2949</v>
      </c>
      <c r="K576" s="832" t="s">
        <v>2950</v>
      </c>
      <c r="L576" s="835">
        <v>0</v>
      </c>
      <c r="M576" s="835">
        <v>0</v>
      </c>
      <c r="N576" s="832">
        <v>1</v>
      </c>
      <c r="O576" s="836">
        <v>1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5" customHeight="1" x14ac:dyDescent="0.2">
      <c r="A577" s="831">
        <v>30</v>
      </c>
      <c r="B577" s="832" t="s">
        <v>2898</v>
      </c>
      <c r="C577" s="832" t="s">
        <v>2906</v>
      </c>
      <c r="D577" s="833" t="s">
        <v>4253</v>
      </c>
      <c r="E577" s="834" t="s">
        <v>2916</v>
      </c>
      <c r="F577" s="832" t="s">
        <v>2899</v>
      </c>
      <c r="G577" s="832" t="s">
        <v>2954</v>
      </c>
      <c r="H577" s="832" t="s">
        <v>599</v>
      </c>
      <c r="I577" s="832" t="s">
        <v>2956</v>
      </c>
      <c r="J577" s="832" t="s">
        <v>767</v>
      </c>
      <c r="K577" s="832" t="s">
        <v>768</v>
      </c>
      <c r="L577" s="835">
        <v>132</v>
      </c>
      <c r="M577" s="835">
        <v>132</v>
      </c>
      <c r="N577" s="832">
        <v>1</v>
      </c>
      <c r="O577" s="836">
        <v>0.5</v>
      </c>
      <c r="P577" s="835">
        <v>132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30</v>
      </c>
      <c r="B578" s="832" t="s">
        <v>2898</v>
      </c>
      <c r="C578" s="832" t="s">
        <v>2906</v>
      </c>
      <c r="D578" s="833" t="s">
        <v>4253</v>
      </c>
      <c r="E578" s="834" t="s">
        <v>2916</v>
      </c>
      <c r="F578" s="832" t="s">
        <v>2899</v>
      </c>
      <c r="G578" s="832" t="s">
        <v>2957</v>
      </c>
      <c r="H578" s="832" t="s">
        <v>569</v>
      </c>
      <c r="I578" s="832" t="s">
        <v>2958</v>
      </c>
      <c r="J578" s="832" t="s">
        <v>2959</v>
      </c>
      <c r="K578" s="832" t="s">
        <v>2960</v>
      </c>
      <c r="L578" s="835">
        <v>47.46</v>
      </c>
      <c r="M578" s="835">
        <v>94.92</v>
      </c>
      <c r="N578" s="832">
        <v>2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30</v>
      </c>
      <c r="B579" s="832" t="s">
        <v>2898</v>
      </c>
      <c r="C579" s="832" t="s">
        <v>2906</v>
      </c>
      <c r="D579" s="833" t="s">
        <v>4253</v>
      </c>
      <c r="E579" s="834" t="s">
        <v>2916</v>
      </c>
      <c r="F579" s="832" t="s">
        <v>2899</v>
      </c>
      <c r="G579" s="832" t="s">
        <v>2957</v>
      </c>
      <c r="H579" s="832" t="s">
        <v>569</v>
      </c>
      <c r="I579" s="832" t="s">
        <v>2961</v>
      </c>
      <c r="J579" s="832" t="s">
        <v>2959</v>
      </c>
      <c r="K579" s="832" t="s">
        <v>2962</v>
      </c>
      <c r="L579" s="835">
        <v>23.72</v>
      </c>
      <c r="M579" s="835">
        <v>23.72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5" customHeight="1" x14ac:dyDescent="0.2">
      <c r="A580" s="831">
        <v>30</v>
      </c>
      <c r="B580" s="832" t="s">
        <v>2898</v>
      </c>
      <c r="C580" s="832" t="s">
        <v>2906</v>
      </c>
      <c r="D580" s="833" t="s">
        <v>4253</v>
      </c>
      <c r="E580" s="834" t="s">
        <v>2916</v>
      </c>
      <c r="F580" s="832" t="s">
        <v>2899</v>
      </c>
      <c r="G580" s="832" t="s">
        <v>2963</v>
      </c>
      <c r="H580" s="832" t="s">
        <v>569</v>
      </c>
      <c r="I580" s="832" t="s">
        <v>2967</v>
      </c>
      <c r="J580" s="832" t="s">
        <v>2965</v>
      </c>
      <c r="K580" s="832" t="s">
        <v>2968</v>
      </c>
      <c r="L580" s="835">
        <v>0</v>
      </c>
      <c r="M580" s="835">
        <v>0</v>
      </c>
      <c r="N580" s="832">
        <v>1</v>
      </c>
      <c r="O580" s="836">
        <v>1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5" customHeight="1" x14ac:dyDescent="0.2">
      <c r="A581" s="831">
        <v>30</v>
      </c>
      <c r="B581" s="832" t="s">
        <v>2898</v>
      </c>
      <c r="C581" s="832" t="s">
        <v>2906</v>
      </c>
      <c r="D581" s="833" t="s">
        <v>4253</v>
      </c>
      <c r="E581" s="834" t="s">
        <v>2916</v>
      </c>
      <c r="F581" s="832" t="s">
        <v>2899</v>
      </c>
      <c r="G581" s="832" t="s">
        <v>2969</v>
      </c>
      <c r="H581" s="832" t="s">
        <v>569</v>
      </c>
      <c r="I581" s="832" t="s">
        <v>2970</v>
      </c>
      <c r="J581" s="832" t="s">
        <v>802</v>
      </c>
      <c r="K581" s="832" t="s">
        <v>2971</v>
      </c>
      <c r="L581" s="835">
        <v>91.11</v>
      </c>
      <c r="M581" s="835">
        <v>546.66</v>
      </c>
      <c r="N581" s="832">
        <v>6</v>
      </c>
      <c r="O581" s="836">
        <v>3</v>
      </c>
      <c r="P581" s="835">
        <v>273.33</v>
      </c>
      <c r="Q581" s="837">
        <v>0.5</v>
      </c>
      <c r="R581" s="832">
        <v>3</v>
      </c>
      <c r="S581" s="837">
        <v>0.5</v>
      </c>
      <c r="T581" s="836">
        <v>1.5</v>
      </c>
      <c r="U581" s="838">
        <v>0.5</v>
      </c>
    </row>
    <row r="582" spans="1:21" ht="14.45" customHeight="1" x14ac:dyDescent="0.2">
      <c r="A582" s="831">
        <v>30</v>
      </c>
      <c r="B582" s="832" t="s">
        <v>2898</v>
      </c>
      <c r="C582" s="832" t="s">
        <v>2906</v>
      </c>
      <c r="D582" s="833" t="s">
        <v>4253</v>
      </c>
      <c r="E582" s="834" t="s">
        <v>2916</v>
      </c>
      <c r="F582" s="832" t="s">
        <v>2899</v>
      </c>
      <c r="G582" s="832" t="s">
        <v>2969</v>
      </c>
      <c r="H582" s="832" t="s">
        <v>569</v>
      </c>
      <c r="I582" s="832" t="s">
        <v>3799</v>
      </c>
      <c r="J582" s="832" t="s">
        <v>802</v>
      </c>
      <c r="K582" s="832" t="s">
        <v>2971</v>
      </c>
      <c r="L582" s="835">
        <v>91.11</v>
      </c>
      <c r="M582" s="835">
        <v>364.44</v>
      </c>
      <c r="N582" s="832">
        <v>4</v>
      </c>
      <c r="O582" s="836">
        <v>2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30</v>
      </c>
      <c r="B583" s="832" t="s">
        <v>2898</v>
      </c>
      <c r="C583" s="832" t="s">
        <v>2906</v>
      </c>
      <c r="D583" s="833" t="s">
        <v>4253</v>
      </c>
      <c r="E583" s="834" t="s">
        <v>2916</v>
      </c>
      <c r="F583" s="832" t="s">
        <v>2899</v>
      </c>
      <c r="G583" s="832" t="s">
        <v>2974</v>
      </c>
      <c r="H583" s="832" t="s">
        <v>569</v>
      </c>
      <c r="I583" s="832" t="s">
        <v>2875</v>
      </c>
      <c r="J583" s="832" t="s">
        <v>1848</v>
      </c>
      <c r="K583" s="832" t="s">
        <v>2670</v>
      </c>
      <c r="L583" s="835">
        <v>528.44000000000005</v>
      </c>
      <c r="M583" s="835">
        <v>528.44000000000005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30</v>
      </c>
      <c r="B584" s="832" t="s">
        <v>2898</v>
      </c>
      <c r="C584" s="832" t="s">
        <v>2906</v>
      </c>
      <c r="D584" s="833" t="s">
        <v>4253</v>
      </c>
      <c r="E584" s="834" t="s">
        <v>2916</v>
      </c>
      <c r="F584" s="832" t="s">
        <v>2899</v>
      </c>
      <c r="G584" s="832" t="s">
        <v>3256</v>
      </c>
      <c r="H584" s="832" t="s">
        <v>599</v>
      </c>
      <c r="I584" s="832" t="s">
        <v>2317</v>
      </c>
      <c r="J584" s="832" t="s">
        <v>2318</v>
      </c>
      <c r="K584" s="832" t="s">
        <v>2319</v>
      </c>
      <c r="L584" s="835">
        <v>300.31</v>
      </c>
      <c r="M584" s="835">
        <v>300.31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30</v>
      </c>
      <c r="B585" s="832" t="s">
        <v>2898</v>
      </c>
      <c r="C585" s="832" t="s">
        <v>2906</v>
      </c>
      <c r="D585" s="833" t="s">
        <v>4253</v>
      </c>
      <c r="E585" s="834" t="s">
        <v>2916</v>
      </c>
      <c r="F585" s="832" t="s">
        <v>2899</v>
      </c>
      <c r="G585" s="832" t="s">
        <v>2979</v>
      </c>
      <c r="H585" s="832" t="s">
        <v>599</v>
      </c>
      <c r="I585" s="832" t="s">
        <v>2668</v>
      </c>
      <c r="J585" s="832" t="s">
        <v>2669</v>
      </c>
      <c r="K585" s="832" t="s">
        <v>2670</v>
      </c>
      <c r="L585" s="835">
        <v>123.2</v>
      </c>
      <c r="M585" s="835">
        <v>246.4</v>
      </c>
      <c r="N585" s="832">
        <v>2</v>
      </c>
      <c r="O585" s="836">
        <v>1</v>
      </c>
      <c r="P585" s="835">
        <v>123.2</v>
      </c>
      <c r="Q585" s="837">
        <v>0.5</v>
      </c>
      <c r="R585" s="832">
        <v>1</v>
      </c>
      <c r="S585" s="837">
        <v>0.5</v>
      </c>
      <c r="T585" s="836">
        <v>0.5</v>
      </c>
      <c r="U585" s="838">
        <v>0.5</v>
      </c>
    </row>
    <row r="586" spans="1:21" ht="14.45" customHeight="1" x14ac:dyDescent="0.2">
      <c r="A586" s="831">
        <v>30</v>
      </c>
      <c r="B586" s="832" t="s">
        <v>2898</v>
      </c>
      <c r="C586" s="832" t="s">
        <v>2906</v>
      </c>
      <c r="D586" s="833" t="s">
        <v>4253</v>
      </c>
      <c r="E586" s="834" t="s">
        <v>2916</v>
      </c>
      <c r="F586" s="832" t="s">
        <v>2899</v>
      </c>
      <c r="G586" s="832" t="s">
        <v>2979</v>
      </c>
      <c r="H586" s="832" t="s">
        <v>569</v>
      </c>
      <c r="I586" s="832" t="s">
        <v>3800</v>
      </c>
      <c r="J586" s="832" t="s">
        <v>3801</v>
      </c>
      <c r="K586" s="832" t="s">
        <v>3802</v>
      </c>
      <c r="L586" s="835">
        <v>123.2</v>
      </c>
      <c r="M586" s="835">
        <v>123.2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30</v>
      </c>
      <c r="B587" s="832" t="s">
        <v>2898</v>
      </c>
      <c r="C587" s="832" t="s">
        <v>2906</v>
      </c>
      <c r="D587" s="833" t="s">
        <v>4253</v>
      </c>
      <c r="E587" s="834" t="s">
        <v>2916</v>
      </c>
      <c r="F587" s="832" t="s">
        <v>2899</v>
      </c>
      <c r="G587" s="832" t="s">
        <v>2985</v>
      </c>
      <c r="H587" s="832" t="s">
        <v>599</v>
      </c>
      <c r="I587" s="832" t="s">
        <v>2828</v>
      </c>
      <c r="J587" s="832" t="s">
        <v>2829</v>
      </c>
      <c r="K587" s="832" t="s">
        <v>1948</v>
      </c>
      <c r="L587" s="835">
        <v>186.57</v>
      </c>
      <c r="M587" s="835">
        <v>186.57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30</v>
      </c>
      <c r="B588" s="832" t="s">
        <v>2898</v>
      </c>
      <c r="C588" s="832" t="s">
        <v>2906</v>
      </c>
      <c r="D588" s="833" t="s">
        <v>4253</v>
      </c>
      <c r="E588" s="834" t="s">
        <v>2916</v>
      </c>
      <c r="F588" s="832" t="s">
        <v>2899</v>
      </c>
      <c r="G588" s="832" t="s">
        <v>2987</v>
      </c>
      <c r="H588" s="832" t="s">
        <v>599</v>
      </c>
      <c r="I588" s="832" t="s">
        <v>2322</v>
      </c>
      <c r="J588" s="832" t="s">
        <v>963</v>
      </c>
      <c r="K588" s="832" t="s">
        <v>2323</v>
      </c>
      <c r="L588" s="835">
        <v>42.51</v>
      </c>
      <c r="M588" s="835">
        <v>425.09999999999997</v>
      </c>
      <c r="N588" s="832">
        <v>10</v>
      </c>
      <c r="O588" s="836">
        <v>5</v>
      </c>
      <c r="P588" s="835">
        <v>170.04</v>
      </c>
      <c r="Q588" s="837">
        <v>0.4</v>
      </c>
      <c r="R588" s="832">
        <v>4</v>
      </c>
      <c r="S588" s="837">
        <v>0.4</v>
      </c>
      <c r="T588" s="836">
        <v>2</v>
      </c>
      <c r="U588" s="838">
        <v>0.4</v>
      </c>
    </row>
    <row r="589" spans="1:21" ht="14.45" customHeight="1" x14ac:dyDescent="0.2">
      <c r="A589" s="831">
        <v>30</v>
      </c>
      <c r="B589" s="832" t="s">
        <v>2898</v>
      </c>
      <c r="C589" s="832" t="s">
        <v>2906</v>
      </c>
      <c r="D589" s="833" t="s">
        <v>4253</v>
      </c>
      <c r="E589" s="834" t="s">
        <v>2916</v>
      </c>
      <c r="F589" s="832" t="s">
        <v>2899</v>
      </c>
      <c r="G589" s="832" t="s">
        <v>2987</v>
      </c>
      <c r="H589" s="832" t="s">
        <v>599</v>
      </c>
      <c r="I589" s="832" t="s">
        <v>2324</v>
      </c>
      <c r="J589" s="832" t="s">
        <v>963</v>
      </c>
      <c r="K589" s="832" t="s">
        <v>2325</v>
      </c>
      <c r="L589" s="835">
        <v>85.02</v>
      </c>
      <c r="M589" s="835">
        <v>85.02</v>
      </c>
      <c r="N589" s="832">
        <v>1</v>
      </c>
      <c r="O589" s="836">
        <v>0.5</v>
      </c>
      <c r="P589" s="835">
        <v>85.02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30</v>
      </c>
      <c r="B590" s="832" t="s">
        <v>2898</v>
      </c>
      <c r="C590" s="832" t="s">
        <v>2906</v>
      </c>
      <c r="D590" s="833" t="s">
        <v>4253</v>
      </c>
      <c r="E590" s="834" t="s">
        <v>2916</v>
      </c>
      <c r="F590" s="832" t="s">
        <v>2899</v>
      </c>
      <c r="G590" s="832" t="s">
        <v>2987</v>
      </c>
      <c r="H590" s="832" t="s">
        <v>599</v>
      </c>
      <c r="I590" s="832" t="s">
        <v>3660</v>
      </c>
      <c r="J590" s="832" t="s">
        <v>960</v>
      </c>
      <c r="K590" s="832" t="s">
        <v>3661</v>
      </c>
      <c r="L590" s="835">
        <v>58.97</v>
      </c>
      <c r="M590" s="835">
        <v>117.94</v>
      </c>
      <c r="N590" s="832">
        <v>2</v>
      </c>
      <c r="O590" s="836">
        <v>1</v>
      </c>
      <c r="P590" s="835">
        <v>58.97</v>
      </c>
      <c r="Q590" s="837">
        <v>0.5</v>
      </c>
      <c r="R590" s="832">
        <v>1</v>
      </c>
      <c r="S590" s="837">
        <v>0.5</v>
      </c>
      <c r="T590" s="836">
        <v>0.5</v>
      </c>
      <c r="U590" s="838">
        <v>0.5</v>
      </c>
    </row>
    <row r="591" spans="1:21" ht="14.45" customHeight="1" x14ac:dyDescent="0.2">
      <c r="A591" s="831">
        <v>30</v>
      </c>
      <c r="B591" s="832" t="s">
        <v>2898</v>
      </c>
      <c r="C591" s="832" t="s">
        <v>2906</v>
      </c>
      <c r="D591" s="833" t="s">
        <v>4253</v>
      </c>
      <c r="E591" s="834" t="s">
        <v>2916</v>
      </c>
      <c r="F591" s="832" t="s">
        <v>2899</v>
      </c>
      <c r="G591" s="832" t="s">
        <v>3270</v>
      </c>
      <c r="H591" s="832" t="s">
        <v>599</v>
      </c>
      <c r="I591" s="832" t="s">
        <v>2612</v>
      </c>
      <c r="J591" s="832" t="s">
        <v>2610</v>
      </c>
      <c r="K591" s="832" t="s">
        <v>2613</v>
      </c>
      <c r="L591" s="835">
        <v>169.73</v>
      </c>
      <c r="M591" s="835">
        <v>169.73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30</v>
      </c>
      <c r="B592" s="832" t="s">
        <v>2898</v>
      </c>
      <c r="C592" s="832" t="s">
        <v>2906</v>
      </c>
      <c r="D592" s="833" t="s">
        <v>4253</v>
      </c>
      <c r="E592" s="834" t="s">
        <v>2916</v>
      </c>
      <c r="F592" s="832" t="s">
        <v>2899</v>
      </c>
      <c r="G592" s="832" t="s">
        <v>2992</v>
      </c>
      <c r="H592" s="832" t="s">
        <v>569</v>
      </c>
      <c r="I592" s="832" t="s">
        <v>2993</v>
      </c>
      <c r="J592" s="832" t="s">
        <v>1951</v>
      </c>
      <c r="K592" s="832" t="s">
        <v>2994</v>
      </c>
      <c r="L592" s="835">
        <v>84.39</v>
      </c>
      <c r="M592" s="835">
        <v>84.39</v>
      </c>
      <c r="N592" s="832">
        <v>1</v>
      </c>
      <c r="O592" s="836">
        <v>0.5</v>
      </c>
      <c r="P592" s="835">
        <v>84.39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30</v>
      </c>
      <c r="B593" s="832" t="s">
        <v>2898</v>
      </c>
      <c r="C593" s="832" t="s">
        <v>2906</v>
      </c>
      <c r="D593" s="833" t="s">
        <v>4253</v>
      </c>
      <c r="E593" s="834" t="s">
        <v>2916</v>
      </c>
      <c r="F593" s="832" t="s">
        <v>2899</v>
      </c>
      <c r="G593" s="832" t="s">
        <v>3280</v>
      </c>
      <c r="H593" s="832" t="s">
        <v>569</v>
      </c>
      <c r="I593" s="832" t="s">
        <v>3669</v>
      </c>
      <c r="J593" s="832" t="s">
        <v>1070</v>
      </c>
      <c r="K593" s="832" t="s">
        <v>3670</v>
      </c>
      <c r="L593" s="835">
        <v>75.05</v>
      </c>
      <c r="M593" s="835">
        <v>300.2</v>
      </c>
      <c r="N593" s="832">
        <v>4</v>
      </c>
      <c r="O593" s="836">
        <v>2.5</v>
      </c>
      <c r="P593" s="835">
        <v>75.05</v>
      </c>
      <c r="Q593" s="837">
        <v>0.25</v>
      </c>
      <c r="R593" s="832">
        <v>1</v>
      </c>
      <c r="S593" s="837">
        <v>0.25</v>
      </c>
      <c r="T593" s="836">
        <v>0.5</v>
      </c>
      <c r="U593" s="838">
        <v>0.2</v>
      </c>
    </row>
    <row r="594" spans="1:21" ht="14.45" customHeight="1" x14ac:dyDescent="0.2">
      <c r="A594" s="831">
        <v>30</v>
      </c>
      <c r="B594" s="832" t="s">
        <v>2898</v>
      </c>
      <c r="C594" s="832" t="s">
        <v>2906</v>
      </c>
      <c r="D594" s="833" t="s">
        <v>4253</v>
      </c>
      <c r="E594" s="834" t="s">
        <v>2916</v>
      </c>
      <c r="F594" s="832" t="s">
        <v>2899</v>
      </c>
      <c r="G594" s="832" t="s">
        <v>3280</v>
      </c>
      <c r="H594" s="832" t="s">
        <v>569</v>
      </c>
      <c r="I594" s="832" t="s">
        <v>3281</v>
      </c>
      <c r="J594" s="832" t="s">
        <v>1074</v>
      </c>
      <c r="K594" s="832" t="s">
        <v>3282</v>
      </c>
      <c r="L594" s="835">
        <v>45.03</v>
      </c>
      <c r="M594" s="835">
        <v>90.06</v>
      </c>
      <c r="N594" s="832">
        <v>2</v>
      </c>
      <c r="O594" s="836">
        <v>1</v>
      </c>
      <c r="P594" s="835">
        <v>45.03</v>
      </c>
      <c r="Q594" s="837">
        <v>0.5</v>
      </c>
      <c r="R594" s="832">
        <v>1</v>
      </c>
      <c r="S594" s="837">
        <v>0.5</v>
      </c>
      <c r="T594" s="836">
        <v>0.5</v>
      </c>
      <c r="U594" s="838">
        <v>0.5</v>
      </c>
    </row>
    <row r="595" spans="1:21" ht="14.45" customHeight="1" x14ac:dyDescent="0.2">
      <c r="A595" s="831">
        <v>30</v>
      </c>
      <c r="B595" s="832" t="s">
        <v>2898</v>
      </c>
      <c r="C595" s="832" t="s">
        <v>2906</v>
      </c>
      <c r="D595" s="833" t="s">
        <v>4253</v>
      </c>
      <c r="E595" s="834" t="s">
        <v>2916</v>
      </c>
      <c r="F595" s="832" t="s">
        <v>2899</v>
      </c>
      <c r="G595" s="832" t="s">
        <v>3002</v>
      </c>
      <c r="H595" s="832" t="s">
        <v>569</v>
      </c>
      <c r="I595" s="832" t="s">
        <v>3003</v>
      </c>
      <c r="J595" s="832" t="s">
        <v>1563</v>
      </c>
      <c r="K595" s="832" t="s">
        <v>3004</v>
      </c>
      <c r="L595" s="835">
        <v>94.7</v>
      </c>
      <c r="M595" s="835">
        <v>284.10000000000002</v>
      </c>
      <c r="N595" s="832">
        <v>3</v>
      </c>
      <c r="O595" s="836">
        <v>1.5</v>
      </c>
      <c r="P595" s="835">
        <v>284.10000000000002</v>
      </c>
      <c r="Q595" s="837">
        <v>1</v>
      </c>
      <c r="R595" s="832">
        <v>3</v>
      </c>
      <c r="S595" s="837">
        <v>1</v>
      </c>
      <c r="T595" s="836">
        <v>1.5</v>
      </c>
      <c r="U595" s="838">
        <v>1</v>
      </c>
    </row>
    <row r="596" spans="1:21" ht="14.45" customHeight="1" x14ac:dyDescent="0.2">
      <c r="A596" s="831">
        <v>30</v>
      </c>
      <c r="B596" s="832" t="s">
        <v>2898</v>
      </c>
      <c r="C596" s="832" t="s">
        <v>2906</v>
      </c>
      <c r="D596" s="833" t="s">
        <v>4253</v>
      </c>
      <c r="E596" s="834" t="s">
        <v>2916</v>
      </c>
      <c r="F596" s="832" t="s">
        <v>2899</v>
      </c>
      <c r="G596" s="832" t="s">
        <v>3002</v>
      </c>
      <c r="H596" s="832" t="s">
        <v>569</v>
      </c>
      <c r="I596" s="832" t="s">
        <v>3005</v>
      </c>
      <c r="J596" s="832" t="s">
        <v>1563</v>
      </c>
      <c r="K596" s="832" t="s">
        <v>3004</v>
      </c>
      <c r="L596" s="835">
        <v>94.7</v>
      </c>
      <c r="M596" s="835">
        <v>757.6</v>
      </c>
      <c r="N596" s="832">
        <v>8</v>
      </c>
      <c r="O596" s="836">
        <v>4.5</v>
      </c>
      <c r="P596" s="835">
        <v>378.8</v>
      </c>
      <c r="Q596" s="837">
        <v>0.5</v>
      </c>
      <c r="R596" s="832">
        <v>4</v>
      </c>
      <c r="S596" s="837">
        <v>0.5</v>
      </c>
      <c r="T596" s="836">
        <v>2</v>
      </c>
      <c r="U596" s="838">
        <v>0.44444444444444442</v>
      </c>
    </row>
    <row r="597" spans="1:21" ht="14.45" customHeight="1" x14ac:dyDescent="0.2">
      <c r="A597" s="831">
        <v>30</v>
      </c>
      <c r="B597" s="832" t="s">
        <v>2898</v>
      </c>
      <c r="C597" s="832" t="s">
        <v>2906</v>
      </c>
      <c r="D597" s="833" t="s">
        <v>4253</v>
      </c>
      <c r="E597" s="834" t="s">
        <v>2916</v>
      </c>
      <c r="F597" s="832" t="s">
        <v>2899</v>
      </c>
      <c r="G597" s="832" t="s">
        <v>3803</v>
      </c>
      <c r="H597" s="832" t="s">
        <v>569</v>
      </c>
      <c r="I597" s="832" t="s">
        <v>3804</v>
      </c>
      <c r="J597" s="832" t="s">
        <v>3805</v>
      </c>
      <c r="K597" s="832" t="s">
        <v>3806</v>
      </c>
      <c r="L597" s="835">
        <v>0</v>
      </c>
      <c r="M597" s="835">
        <v>0</v>
      </c>
      <c r="N597" s="832">
        <v>1</v>
      </c>
      <c r="O597" s="836">
        <v>0.5</v>
      </c>
      <c r="P597" s="835"/>
      <c r="Q597" s="837"/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30</v>
      </c>
      <c r="B598" s="832" t="s">
        <v>2898</v>
      </c>
      <c r="C598" s="832" t="s">
        <v>2906</v>
      </c>
      <c r="D598" s="833" t="s">
        <v>4253</v>
      </c>
      <c r="E598" s="834" t="s">
        <v>2916</v>
      </c>
      <c r="F598" s="832" t="s">
        <v>2899</v>
      </c>
      <c r="G598" s="832" t="s">
        <v>3287</v>
      </c>
      <c r="H598" s="832" t="s">
        <v>569</v>
      </c>
      <c r="I598" s="832" t="s">
        <v>3807</v>
      </c>
      <c r="J598" s="832" t="s">
        <v>1046</v>
      </c>
      <c r="K598" s="832" t="s">
        <v>3808</v>
      </c>
      <c r="L598" s="835">
        <v>164.01</v>
      </c>
      <c r="M598" s="835">
        <v>164.01</v>
      </c>
      <c r="N598" s="832">
        <v>1</v>
      </c>
      <c r="O598" s="836">
        <v>1</v>
      </c>
      <c r="P598" s="835">
        <v>164.01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30</v>
      </c>
      <c r="B599" s="832" t="s">
        <v>2898</v>
      </c>
      <c r="C599" s="832" t="s">
        <v>2906</v>
      </c>
      <c r="D599" s="833" t="s">
        <v>4253</v>
      </c>
      <c r="E599" s="834" t="s">
        <v>2916</v>
      </c>
      <c r="F599" s="832" t="s">
        <v>2899</v>
      </c>
      <c r="G599" s="832" t="s">
        <v>3809</v>
      </c>
      <c r="H599" s="832" t="s">
        <v>599</v>
      </c>
      <c r="I599" s="832" t="s">
        <v>3810</v>
      </c>
      <c r="J599" s="832" t="s">
        <v>1910</v>
      </c>
      <c r="K599" s="832" t="s">
        <v>1911</v>
      </c>
      <c r="L599" s="835">
        <v>149.69</v>
      </c>
      <c r="M599" s="835">
        <v>149.69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30</v>
      </c>
      <c r="B600" s="832" t="s">
        <v>2898</v>
      </c>
      <c r="C600" s="832" t="s">
        <v>2906</v>
      </c>
      <c r="D600" s="833" t="s">
        <v>4253</v>
      </c>
      <c r="E600" s="834" t="s">
        <v>2916</v>
      </c>
      <c r="F600" s="832" t="s">
        <v>2899</v>
      </c>
      <c r="G600" s="832" t="s">
        <v>3016</v>
      </c>
      <c r="H600" s="832" t="s">
        <v>569</v>
      </c>
      <c r="I600" s="832" t="s">
        <v>3811</v>
      </c>
      <c r="J600" s="832" t="s">
        <v>3018</v>
      </c>
      <c r="K600" s="832" t="s">
        <v>3812</v>
      </c>
      <c r="L600" s="835">
        <v>29.27</v>
      </c>
      <c r="M600" s="835">
        <v>58.54</v>
      </c>
      <c r="N600" s="832">
        <v>2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30</v>
      </c>
      <c r="B601" s="832" t="s">
        <v>2898</v>
      </c>
      <c r="C601" s="832" t="s">
        <v>2906</v>
      </c>
      <c r="D601" s="833" t="s">
        <v>4253</v>
      </c>
      <c r="E601" s="834" t="s">
        <v>2916</v>
      </c>
      <c r="F601" s="832" t="s">
        <v>2899</v>
      </c>
      <c r="G601" s="832" t="s">
        <v>3024</v>
      </c>
      <c r="H601" s="832" t="s">
        <v>599</v>
      </c>
      <c r="I601" s="832" t="s">
        <v>2286</v>
      </c>
      <c r="J601" s="832" t="s">
        <v>2287</v>
      </c>
      <c r="K601" s="832" t="s">
        <v>2288</v>
      </c>
      <c r="L601" s="835">
        <v>93.43</v>
      </c>
      <c r="M601" s="835">
        <v>186.86</v>
      </c>
      <c r="N601" s="832">
        <v>2</v>
      </c>
      <c r="O601" s="836">
        <v>1</v>
      </c>
      <c r="P601" s="835">
        <v>93.43</v>
      </c>
      <c r="Q601" s="837">
        <v>0.5</v>
      </c>
      <c r="R601" s="832">
        <v>1</v>
      </c>
      <c r="S601" s="837">
        <v>0.5</v>
      </c>
      <c r="T601" s="836">
        <v>0.5</v>
      </c>
      <c r="U601" s="838">
        <v>0.5</v>
      </c>
    </row>
    <row r="602" spans="1:21" ht="14.45" customHeight="1" x14ac:dyDescent="0.2">
      <c r="A602" s="831">
        <v>30</v>
      </c>
      <c r="B602" s="832" t="s">
        <v>2898</v>
      </c>
      <c r="C602" s="832" t="s">
        <v>2906</v>
      </c>
      <c r="D602" s="833" t="s">
        <v>4253</v>
      </c>
      <c r="E602" s="834" t="s">
        <v>2916</v>
      </c>
      <c r="F602" s="832" t="s">
        <v>2899</v>
      </c>
      <c r="G602" s="832" t="s">
        <v>3028</v>
      </c>
      <c r="H602" s="832" t="s">
        <v>569</v>
      </c>
      <c r="I602" s="832" t="s">
        <v>3029</v>
      </c>
      <c r="J602" s="832" t="s">
        <v>1192</v>
      </c>
      <c r="K602" s="832" t="s">
        <v>3030</v>
      </c>
      <c r="L602" s="835">
        <v>73.09</v>
      </c>
      <c r="M602" s="835">
        <v>219.27</v>
      </c>
      <c r="N602" s="832">
        <v>3</v>
      </c>
      <c r="O602" s="836">
        <v>1.5</v>
      </c>
      <c r="P602" s="835">
        <v>146.18</v>
      </c>
      <c r="Q602" s="837">
        <v>0.66666666666666663</v>
      </c>
      <c r="R602" s="832">
        <v>2</v>
      </c>
      <c r="S602" s="837">
        <v>0.66666666666666663</v>
      </c>
      <c r="T602" s="836">
        <v>1</v>
      </c>
      <c r="U602" s="838">
        <v>0.66666666666666663</v>
      </c>
    </row>
    <row r="603" spans="1:21" ht="14.45" customHeight="1" x14ac:dyDescent="0.2">
      <c r="A603" s="831">
        <v>30</v>
      </c>
      <c r="B603" s="832" t="s">
        <v>2898</v>
      </c>
      <c r="C603" s="832" t="s">
        <v>2906</v>
      </c>
      <c r="D603" s="833" t="s">
        <v>4253</v>
      </c>
      <c r="E603" s="834" t="s">
        <v>2916</v>
      </c>
      <c r="F603" s="832" t="s">
        <v>2899</v>
      </c>
      <c r="G603" s="832" t="s">
        <v>3325</v>
      </c>
      <c r="H603" s="832" t="s">
        <v>569</v>
      </c>
      <c r="I603" s="832" t="s">
        <v>3813</v>
      </c>
      <c r="J603" s="832" t="s">
        <v>3330</v>
      </c>
      <c r="K603" s="832" t="s">
        <v>3814</v>
      </c>
      <c r="L603" s="835">
        <v>73.81</v>
      </c>
      <c r="M603" s="835">
        <v>73.81</v>
      </c>
      <c r="N603" s="832">
        <v>1</v>
      </c>
      <c r="O603" s="836">
        <v>0.5</v>
      </c>
      <c r="P603" s="835">
        <v>73.81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5" customHeight="1" x14ac:dyDescent="0.2">
      <c r="A604" s="831">
        <v>30</v>
      </c>
      <c r="B604" s="832" t="s">
        <v>2898</v>
      </c>
      <c r="C604" s="832" t="s">
        <v>2906</v>
      </c>
      <c r="D604" s="833" t="s">
        <v>4253</v>
      </c>
      <c r="E604" s="834" t="s">
        <v>2916</v>
      </c>
      <c r="F604" s="832" t="s">
        <v>2899</v>
      </c>
      <c r="G604" s="832" t="s">
        <v>3038</v>
      </c>
      <c r="H604" s="832" t="s">
        <v>569</v>
      </c>
      <c r="I604" s="832" t="s">
        <v>3815</v>
      </c>
      <c r="J604" s="832" t="s">
        <v>638</v>
      </c>
      <c r="K604" s="832" t="s">
        <v>3344</v>
      </c>
      <c r="L604" s="835">
        <v>31.65</v>
      </c>
      <c r="M604" s="835">
        <v>94.949999999999989</v>
      </c>
      <c r="N604" s="832">
        <v>3</v>
      </c>
      <c r="O604" s="836">
        <v>1.5</v>
      </c>
      <c r="P604" s="835">
        <v>94.949999999999989</v>
      </c>
      <c r="Q604" s="837">
        <v>1</v>
      </c>
      <c r="R604" s="832">
        <v>3</v>
      </c>
      <c r="S604" s="837">
        <v>1</v>
      </c>
      <c r="T604" s="836">
        <v>1.5</v>
      </c>
      <c r="U604" s="838">
        <v>1</v>
      </c>
    </row>
    <row r="605" spans="1:21" ht="14.45" customHeight="1" x14ac:dyDescent="0.2">
      <c r="A605" s="831">
        <v>30</v>
      </c>
      <c r="B605" s="832" t="s">
        <v>2898</v>
      </c>
      <c r="C605" s="832" t="s">
        <v>2906</v>
      </c>
      <c r="D605" s="833" t="s">
        <v>4253</v>
      </c>
      <c r="E605" s="834" t="s">
        <v>2916</v>
      </c>
      <c r="F605" s="832" t="s">
        <v>2899</v>
      </c>
      <c r="G605" s="832" t="s">
        <v>3038</v>
      </c>
      <c r="H605" s="832" t="s">
        <v>569</v>
      </c>
      <c r="I605" s="832" t="s">
        <v>3039</v>
      </c>
      <c r="J605" s="832" t="s">
        <v>3040</v>
      </c>
      <c r="K605" s="832" t="s">
        <v>3041</v>
      </c>
      <c r="L605" s="835">
        <v>26.37</v>
      </c>
      <c r="M605" s="835">
        <v>79.11</v>
      </c>
      <c r="N605" s="832">
        <v>3</v>
      </c>
      <c r="O605" s="836">
        <v>1.5</v>
      </c>
      <c r="P605" s="835">
        <v>26.37</v>
      </c>
      <c r="Q605" s="837">
        <v>0.33333333333333337</v>
      </c>
      <c r="R605" s="832">
        <v>1</v>
      </c>
      <c r="S605" s="837">
        <v>0.33333333333333331</v>
      </c>
      <c r="T605" s="836">
        <v>0.5</v>
      </c>
      <c r="U605" s="838">
        <v>0.33333333333333331</v>
      </c>
    </row>
    <row r="606" spans="1:21" ht="14.45" customHeight="1" x14ac:dyDescent="0.2">
      <c r="A606" s="831">
        <v>30</v>
      </c>
      <c r="B606" s="832" t="s">
        <v>2898</v>
      </c>
      <c r="C606" s="832" t="s">
        <v>2906</v>
      </c>
      <c r="D606" s="833" t="s">
        <v>4253</v>
      </c>
      <c r="E606" s="834" t="s">
        <v>2916</v>
      </c>
      <c r="F606" s="832" t="s">
        <v>2899</v>
      </c>
      <c r="G606" s="832" t="s">
        <v>3038</v>
      </c>
      <c r="H606" s="832" t="s">
        <v>569</v>
      </c>
      <c r="I606" s="832" t="s">
        <v>3816</v>
      </c>
      <c r="J606" s="832" t="s">
        <v>3040</v>
      </c>
      <c r="K606" s="832" t="s">
        <v>3817</v>
      </c>
      <c r="L606" s="835">
        <v>52.75</v>
      </c>
      <c r="M606" s="835">
        <v>52.75</v>
      </c>
      <c r="N606" s="832">
        <v>1</v>
      </c>
      <c r="O606" s="836">
        <v>0.5</v>
      </c>
      <c r="P606" s="835">
        <v>52.75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30</v>
      </c>
      <c r="B607" s="832" t="s">
        <v>2898</v>
      </c>
      <c r="C607" s="832" t="s">
        <v>2906</v>
      </c>
      <c r="D607" s="833" t="s">
        <v>4253</v>
      </c>
      <c r="E607" s="834" t="s">
        <v>2916</v>
      </c>
      <c r="F607" s="832" t="s">
        <v>2899</v>
      </c>
      <c r="G607" s="832" t="s">
        <v>3038</v>
      </c>
      <c r="H607" s="832" t="s">
        <v>569</v>
      </c>
      <c r="I607" s="832" t="s">
        <v>3042</v>
      </c>
      <c r="J607" s="832" t="s">
        <v>3043</v>
      </c>
      <c r="K607" s="832" t="s">
        <v>3044</v>
      </c>
      <c r="L607" s="835">
        <v>0</v>
      </c>
      <c r="M607" s="835">
        <v>0</v>
      </c>
      <c r="N607" s="832">
        <v>1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30</v>
      </c>
      <c r="B608" s="832" t="s">
        <v>2898</v>
      </c>
      <c r="C608" s="832" t="s">
        <v>2906</v>
      </c>
      <c r="D608" s="833" t="s">
        <v>4253</v>
      </c>
      <c r="E608" s="834" t="s">
        <v>2916</v>
      </c>
      <c r="F608" s="832" t="s">
        <v>2899</v>
      </c>
      <c r="G608" s="832" t="s">
        <v>3038</v>
      </c>
      <c r="H608" s="832" t="s">
        <v>569</v>
      </c>
      <c r="I608" s="832" t="s">
        <v>3045</v>
      </c>
      <c r="J608" s="832" t="s">
        <v>638</v>
      </c>
      <c r="K608" s="832" t="s">
        <v>3046</v>
      </c>
      <c r="L608" s="835">
        <v>10.55</v>
      </c>
      <c r="M608" s="835">
        <v>10.55</v>
      </c>
      <c r="N608" s="832">
        <v>1</v>
      </c>
      <c r="O608" s="836">
        <v>0.5</v>
      </c>
      <c r="P608" s="835">
        <v>10.55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30</v>
      </c>
      <c r="B609" s="832" t="s">
        <v>2898</v>
      </c>
      <c r="C609" s="832" t="s">
        <v>2906</v>
      </c>
      <c r="D609" s="833" t="s">
        <v>4253</v>
      </c>
      <c r="E609" s="834" t="s">
        <v>2916</v>
      </c>
      <c r="F609" s="832" t="s">
        <v>2899</v>
      </c>
      <c r="G609" s="832" t="s">
        <v>3038</v>
      </c>
      <c r="H609" s="832" t="s">
        <v>569</v>
      </c>
      <c r="I609" s="832" t="s">
        <v>3047</v>
      </c>
      <c r="J609" s="832" t="s">
        <v>3040</v>
      </c>
      <c r="K609" s="832" t="s">
        <v>3048</v>
      </c>
      <c r="L609" s="835">
        <v>10.55</v>
      </c>
      <c r="M609" s="835">
        <v>10.55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30</v>
      </c>
      <c r="B610" s="832" t="s">
        <v>2898</v>
      </c>
      <c r="C610" s="832" t="s">
        <v>2906</v>
      </c>
      <c r="D610" s="833" t="s">
        <v>4253</v>
      </c>
      <c r="E610" s="834" t="s">
        <v>2916</v>
      </c>
      <c r="F610" s="832" t="s">
        <v>2899</v>
      </c>
      <c r="G610" s="832" t="s">
        <v>3038</v>
      </c>
      <c r="H610" s="832" t="s">
        <v>569</v>
      </c>
      <c r="I610" s="832" t="s">
        <v>3049</v>
      </c>
      <c r="J610" s="832" t="s">
        <v>3050</v>
      </c>
      <c r="K610" s="832" t="s">
        <v>3051</v>
      </c>
      <c r="L610" s="835">
        <v>31.65</v>
      </c>
      <c r="M610" s="835">
        <v>63.3</v>
      </c>
      <c r="N610" s="832">
        <v>2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30</v>
      </c>
      <c r="B611" s="832" t="s">
        <v>2898</v>
      </c>
      <c r="C611" s="832" t="s">
        <v>2906</v>
      </c>
      <c r="D611" s="833" t="s">
        <v>4253</v>
      </c>
      <c r="E611" s="834" t="s">
        <v>2916</v>
      </c>
      <c r="F611" s="832" t="s">
        <v>2899</v>
      </c>
      <c r="G611" s="832" t="s">
        <v>3038</v>
      </c>
      <c r="H611" s="832" t="s">
        <v>569</v>
      </c>
      <c r="I611" s="832" t="s">
        <v>3343</v>
      </c>
      <c r="J611" s="832" t="s">
        <v>638</v>
      </c>
      <c r="K611" s="832" t="s">
        <v>3344</v>
      </c>
      <c r="L611" s="835">
        <v>31.65</v>
      </c>
      <c r="M611" s="835">
        <v>31.65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30</v>
      </c>
      <c r="B612" s="832" t="s">
        <v>2898</v>
      </c>
      <c r="C612" s="832" t="s">
        <v>2906</v>
      </c>
      <c r="D612" s="833" t="s">
        <v>4253</v>
      </c>
      <c r="E612" s="834" t="s">
        <v>2916</v>
      </c>
      <c r="F612" s="832" t="s">
        <v>2899</v>
      </c>
      <c r="G612" s="832" t="s">
        <v>3038</v>
      </c>
      <c r="H612" s="832" t="s">
        <v>569</v>
      </c>
      <c r="I612" s="832" t="s">
        <v>3345</v>
      </c>
      <c r="J612" s="832" t="s">
        <v>1789</v>
      </c>
      <c r="K612" s="832" t="s">
        <v>3341</v>
      </c>
      <c r="L612" s="835">
        <v>0</v>
      </c>
      <c r="M612" s="835">
        <v>0</v>
      </c>
      <c r="N612" s="832">
        <v>1</v>
      </c>
      <c r="O612" s="836">
        <v>0.5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30</v>
      </c>
      <c r="B613" s="832" t="s">
        <v>2898</v>
      </c>
      <c r="C613" s="832" t="s">
        <v>2906</v>
      </c>
      <c r="D613" s="833" t="s">
        <v>4253</v>
      </c>
      <c r="E613" s="834" t="s">
        <v>2916</v>
      </c>
      <c r="F613" s="832" t="s">
        <v>2899</v>
      </c>
      <c r="G613" s="832" t="s">
        <v>3052</v>
      </c>
      <c r="H613" s="832" t="s">
        <v>569</v>
      </c>
      <c r="I613" s="832" t="s">
        <v>3053</v>
      </c>
      <c r="J613" s="832" t="s">
        <v>3054</v>
      </c>
      <c r="K613" s="832" t="s">
        <v>3055</v>
      </c>
      <c r="L613" s="835">
        <v>73.150000000000006</v>
      </c>
      <c r="M613" s="835">
        <v>146.30000000000001</v>
      </c>
      <c r="N613" s="832">
        <v>2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30</v>
      </c>
      <c r="B614" s="832" t="s">
        <v>2898</v>
      </c>
      <c r="C614" s="832" t="s">
        <v>2906</v>
      </c>
      <c r="D614" s="833" t="s">
        <v>4253</v>
      </c>
      <c r="E614" s="834" t="s">
        <v>2916</v>
      </c>
      <c r="F614" s="832" t="s">
        <v>2899</v>
      </c>
      <c r="G614" s="832" t="s">
        <v>3059</v>
      </c>
      <c r="H614" s="832" t="s">
        <v>599</v>
      </c>
      <c r="I614" s="832" t="s">
        <v>2849</v>
      </c>
      <c r="J614" s="832" t="s">
        <v>2606</v>
      </c>
      <c r="K614" s="832" t="s">
        <v>2850</v>
      </c>
      <c r="L614" s="835">
        <v>366.31</v>
      </c>
      <c r="M614" s="835">
        <v>732.62</v>
      </c>
      <c r="N614" s="832">
        <v>2</v>
      </c>
      <c r="O614" s="836">
        <v>1.5</v>
      </c>
      <c r="P614" s="835">
        <v>366.31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0.33333333333333331</v>
      </c>
    </row>
    <row r="615" spans="1:21" ht="14.45" customHeight="1" x14ac:dyDescent="0.2">
      <c r="A615" s="831">
        <v>30</v>
      </c>
      <c r="B615" s="832" t="s">
        <v>2898</v>
      </c>
      <c r="C615" s="832" t="s">
        <v>2906</v>
      </c>
      <c r="D615" s="833" t="s">
        <v>4253</v>
      </c>
      <c r="E615" s="834" t="s">
        <v>2916</v>
      </c>
      <c r="F615" s="832" t="s">
        <v>2899</v>
      </c>
      <c r="G615" s="832" t="s">
        <v>3678</v>
      </c>
      <c r="H615" s="832" t="s">
        <v>569</v>
      </c>
      <c r="I615" s="832" t="s">
        <v>3818</v>
      </c>
      <c r="J615" s="832" t="s">
        <v>3819</v>
      </c>
      <c r="K615" s="832" t="s">
        <v>2725</v>
      </c>
      <c r="L615" s="835">
        <v>58.77</v>
      </c>
      <c r="M615" s="835">
        <v>58.77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30</v>
      </c>
      <c r="B616" s="832" t="s">
        <v>2898</v>
      </c>
      <c r="C616" s="832" t="s">
        <v>2906</v>
      </c>
      <c r="D616" s="833" t="s">
        <v>4253</v>
      </c>
      <c r="E616" s="834" t="s">
        <v>2916</v>
      </c>
      <c r="F616" s="832" t="s">
        <v>2899</v>
      </c>
      <c r="G616" s="832" t="s">
        <v>3820</v>
      </c>
      <c r="H616" s="832" t="s">
        <v>569</v>
      </c>
      <c r="I616" s="832" t="s">
        <v>3821</v>
      </c>
      <c r="J616" s="832" t="s">
        <v>2051</v>
      </c>
      <c r="K616" s="832" t="s">
        <v>635</v>
      </c>
      <c r="L616" s="835">
        <v>57.6</v>
      </c>
      <c r="M616" s="835">
        <v>57.6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30</v>
      </c>
      <c r="B617" s="832" t="s">
        <v>2898</v>
      </c>
      <c r="C617" s="832" t="s">
        <v>2906</v>
      </c>
      <c r="D617" s="833" t="s">
        <v>4253</v>
      </c>
      <c r="E617" s="834" t="s">
        <v>2916</v>
      </c>
      <c r="F617" s="832" t="s">
        <v>2899</v>
      </c>
      <c r="G617" s="832" t="s">
        <v>3066</v>
      </c>
      <c r="H617" s="832" t="s">
        <v>569</v>
      </c>
      <c r="I617" s="832" t="s">
        <v>3067</v>
      </c>
      <c r="J617" s="832" t="s">
        <v>1181</v>
      </c>
      <c r="K617" s="832" t="s">
        <v>3068</v>
      </c>
      <c r="L617" s="835">
        <v>0</v>
      </c>
      <c r="M617" s="835">
        <v>0</v>
      </c>
      <c r="N617" s="832">
        <v>3</v>
      </c>
      <c r="O617" s="836">
        <v>1</v>
      </c>
      <c r="P617" s="835">
        <v>0</v>
      </c>
      <c r="Q617" s="837"/>
      <c r="R617" s="832">
        <v>3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30</v>
      </c>
      <c r="B618" s="832" t="s">
        <v>2898</v>
      </c>
      <c r="C618" s="832" t="s">
        <v>2906</v>
      </c>
      <c r="D618" s="833" t="s">
        <v>4253</v>
      </c>
      <c r="E618" s="834" t="s">
        <v>2916</v>
      </c>
      <c r="F618" s="832" t="s">
        <v>2899</v>
      </c>
      <c r="G618" s="832" t="s">
        <v>3066</v>
      </c>
      <c r="H618" s="832" t="s">
        <v>569</v>
      </c>
      <c r="I618" s="832" t="s">
        <v>3687</v>
      </c>
      <c r="J618" s="832" t="s">
        <v>1181</v>
      </c>
      <c r="K618" s="832" t="s">
        <v>3688</v>
      </c>
      <c r="L618" s="835">
        <v>0</v>
      </c>
      <c r="M618" s="835">
        <v>0</v>
      </c>
      <c r="N618" s="832">
        <v>3</v>
      </c>
      <c r="O618" s="836">
        <v>1.5</v>
      </c>
      <c r="P618" s="835">
        <v>0</v>
      </c>
      <c r="Q618" s="837"/>
      <c r="R618" s="832">
        <v>1</v>
      </c>
      <c r="S618" s="837">
        <v>0.33333333333333331</v>
      </c>
      <c r="T618" s="836">
        <v>0.5</v>
      </c>
      <c r="U618" s="838">
        <v>0.33333333333333331</v>
      </c>
    </row>
    <row r="619" spans="1:21" ht="14.45" customHeight="1" x14ac:dyDescent="0.2">
      <c r="A619" s="831">
        <v>30</v>
      </c>
      <c r="B619" s="832" t="s">
        <v>2898</v>
      </c>
      <c r="C619" s="832" t="s">
        <v>2906</v>
      </c>
      <c r="D619" s="833" t="s">
        <v>4253</v>
      </c>
      <c r="E619" s="834" t="s">
        <v>2916</v>
      </c>
      <c r="F619" s="832" t="s">
        <v>2899</v>
      </c>
      <c r="G619" s="832" t="s">
        <v>3072</v>
      </c>
      <c r="H619" s="832" t="s">
        <v>569</v>
      </c>
      <c r="I619" s="832" t="s">
        <v>3073</v>
      </c>
      <c r="J619" s="832" t="s">
        <v>3074</v>
      </c>
      <c r="K619" s="832" t="s">
        <v>635</v>
      </c>
      <c r="L619" s="835">
        <v>122.73</v>
      </c>
      <c r="M619" s="835">
        <v>613.65</v>
      </c>
      <c r="N619" s="832">
        <v>5</v>
      </c>
      <c r="O619" s="836">
        <v>2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5" customHeight="1" x14ac:dyDescent="0.2">
      <c r="A620" s="831">
        <v>30</v>
      </c>
      <c r="B620" s="832" t="s">
        <v>2898</v>
      </c>
      <c r="C620" s="832" t="s">
        <v>2906</v>
      </c>
      <c r="D620" s="833" t="s">
        <v>4253</v>
      </c>
      <c r="E620" s="834" t="s">
        <v>2916</v>
      </c>
      <c r="F620" s="832" t="s">
        <v>2899</v>
      </c>
      <c r="G620" s="832" t="s">
        <v>3081</v>
      </c>
      <c r="H620" s="832" t="s">
        <v>599</v>
      </c>
      <c r="I620" s="832" t="s">
        <v>2258</v>
      </c>
      <c r="J620" s="832" t="s">
        <v>2256</v>
      </c>
      <c r="K620" s="832" t="s">
        <v>1420</v>
      </c>
      <c r="L620" s="835">
        <v>86.43</v>
      </c>
      <c r="M620" s="835">
        <v>86.43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30</v>
      </c>
      <c r="B621" s="832" t="s">
        <v>2898</v>
      </c>
      <c r="C621" s="832" t="s">
        <v>2906</v>
      </c>
      <c r="D621" s="833" t="s">
        <v>4253</v>
      </c>
      <c r="E621" s="834" t="s">
        <v>2916</v>
      </c>
      <c r="F621" s="832" t="s">
        <v>2899</v>
      </c>
      <c r="G621" s="832" t="s">
        <v>3081</v>
      </c>
      <c r="H621" s="832" t="s">
        <v>599</v>
      </c>
      <c r="I621" s="832" t="s">
        <v>2259</v>
      </c>
      <c r="J621" s="832" t="s">
        <v>2256</v>
      </c>
      <c r="K621" s="832" t="s">
        <v>2260</v>
      </c>
      <c r="L621" s="835">
        <v>43.21</v>
      </c>
      <c r="M621" s="835">
        <v>86.42</v>
      </c>
      <c r="N621" s="832">
        <v>2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5" customHeight="1" x14ac:dyDescent="0.2">
      <c r="A622" s="831">
        <v>30</v>
      </c>
      <c r="B622" s="832" t="s">
        <v>2898</v>
      </c>
      <c r="C622" s="832" t="s">
        <v>2906</v>
      </c>
      <c r="D622" s="833" t="s">
        <v>4253</v>
      </c>
      <c r="E622" s="834" t="s">
        <v>2916</v>
      </c>
      <c r="F622" s="832" t="s">
        <v>2899</v>
      </c>
      <c r="G622" s="832" t="s">
        <v>3392</v>
      </c>
      <c r="H622" s="832" t="s">
        <v>599</v>
      </c>
      <c r="I622" s="832" t="s">
        <v>3393</v>
      </c>
      <c r="J622" s="832" t="s">
        <v>2454</v>
      </c>
      <c r="K622" s="832" t="s">
        <v>3394</v>
      </c>
      <c r="L622" s="835">
        <v>32.869999999999997</v>
      </c>
      <c r="M622" s="835">
        <v>32.869999999999997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30</v>
      </c>
      <c r="B623" s="832" t="s">
        <v>2898</v>
      </c>
      <c r="C623" s="832" t="s">
        <v>2906</v>
      </c>
      <c r="D623" s="833" t="s">
        <v>4253</v>
      </c>
      <c r="E623" s="834" t="s">
        <v>2916</v>
      </c>
      <c r="F623" s="832" t="s">
        <v>2899</v>
      </c>
      <c r="G623" s="832" t="s">
        <v>3395</v>
      </c>
      <c r="H623" s="832" t="s">
        <v>599</v>
      </c>
      <c r="I623" s="832" t="s">
        <v>3822</v>
      </c>
      <c r="J623" s="832" t="s">
        <v>685</v>
      </c>
      <c r="K623" s="832" t="s">
        <v>686</v>
      </c>
      <c r="L623" s="835">
        <v>38.04</v>
      </c>
      <c r="M623" s="835">
        <v>114.12</v>
      </c>
      <c r="N623" s="832">
        <v>3</v>
      </c>
      <c r="O623" s="836">
        <v>1.5</v>
      </c>
      <c r="P623" s="835">
        <v>114.12</v>
      </c>
      <c r="Q623" s="837">
        <v>1</v>
      </c>
      <c r="R623" s="832">
        <v>3</v>
      </c>
      <c r="S623" s="837">
        <v>1</v>
      </c>
      <c r="T623" s="836">
        <v>1.5</v>
      </c>
      <c r="U623" s="838">
        <v>1</v>
      </c>
    </row>
    <row r="624" spans="1:21" ht="14.45" customHeight="1" x14ac:dyDescent="0.2">
      <c r="A624" s="831">
        <v>30</v>
      </c>
      <c r="B624" s="832" t="s">
        <v>2898</v>
      </c>
      <c r="C624" s="832" t="s">
        <v>2906</v>
      </c>
      <c r="D624" s="833" t="s">
        <v>4253</v>
      </c>
      <c r="E624" s="834" t="s">
        <v>2916</v>
      </c>
      <c r="F624" s="832" t="s">
        <v>2899</v>
      </c>
      <c r="G624" s="832" t="s">
        <v>3395</v>
      </c>
      <c r="H624" s="832" t="s">
        <v>599</v>
      </c>
      <c r="I624" s="832" t="s">
        <v>2345</v>
      </c>
      <c r="J624" s="832" t="s">
        <v>685</v>
      </c>
      <c r="K624" s="832" t="s">
        <v>688</v>
      </c>
      <c r="L624" s="835">
        <v>10.65</v>
      </c>
      <c r="M624" s="835">
        <v>10.65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30</v>
      </c>
      <c r="B625" s="832" t="s">
        <v>2898</v>
      </c>
      <c r="C625" s="832" t="s">
        <v>2906</v>
      </c>
      <c r="D625" s="833" t="s">
        <v>4253</v>
      </c>
      <c r="E625" s="834" t="s">
        <v>2916</v>
      </c>
      <c r="F625" s="832" t="s">
        <v>2899</v>
      </c>
      <c r="G625" s="832" t="s">
        <v>3395</v>
      </c>
      <c r="H625" s="832" t="s">
        <v>599</v>
      </c>
      <c r="I625" s="832" t="s">
        <v>2347</v>
      </c>
      <c r="J625" s="832" t="s">
        <v>682</v>
      </c>
      <c r="K625" s="832" t="s">
        <v>684</v>
      </c>
      <c r="L625" s="835">
        <v>70.23</v>
      </c>
      <c r="M625" s="835">
        <v>140.46</v>
      </c>
      <c r="N625" s="832">
        <v>2</v>
      </c>
      <c r="O625" s="836">
        <v>1</v>
      </c>
      <c r="P625" s="835">
        <v>70.23</v>
      </c>
      <c r="Q625" s="837">
        <v>0.5</v>
      </c>
      <c r="R625" s="832">
        <v>1</v>
      </c>
      <c r="S625" s="837">
        <v>0.5</v>
      </c>
      <c r="T625" s="836">
        <v>0.5</v>
      </c>
      <c r="U625" s="838">
        <v>0.5</v>
      </c>
    </row>
    <row r="626" spans="1:21" ht="14.45" customHeight="1" x14ac:dyDescent="0.2">
      <c r="A626" s="831">
        <v>30</v>
      </c>
      <c r="B626" s="832" t="s">
        <v>2898</v>
      </c>
      <c r="C626" s="832" t="s">
        <v>2906</v>
      </c>
      <c r="D626" s="833" t="s">
        <v>4253</v>
      </c>
      <c r="E626" s="834" t="s">
        <v>2916</v>
      </c>
      <c r="F626" s="832" t="s">
        <v>2899</v>
      </c>
      <c r="G626" s="832" t="s">
        <v>3395</v>
      </c>
      <c r="H626" s="832" t="s">
        <v>569</v>
      </c>
      <c r="I626" s="832" t="s">
        <v>3397</v>
      </c>
      <c r="J626" s="832" t="s">
        <v>685</v>
      </c>
      <c r="K626" s="832" t="s">
        <v>689</v>
      </c>
      <c r="L626" s="835">
        <v>17.559999999999999</v>
      </c>
      <c r="M626" s="835">
        <v>17.559999999999999</v>
      </c>
      <c r="N626" s="832">
        <v>1</v>
      </c>
      <c r="O626" s="836">
        <v>0.5</v>
      </c>
      <c r="P626" s="835">
        <v>17.559999999999999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5" customHeight="1" x14ac:dyDescent="0.2">
      <c r="A627" s="831">
        <v>30</v>
      </c>
      <c r="B627" s="832" t="s">
        <v>2898</v>
      </c>
      <c r="C627" s="832" t="s">
        <v>2906</v>
      </c>
      <c r="D627" s="833" t="s">
        <v>4253</v>
      </c>
      <c r="E627" s="834" t="s">
        <v>2916</v>
      </c>
      <c r="F627" s="832" t="s">
        <v>2899</v>
      </c>
      <c r="G627" s="832" t="s">
        <v>3395</v>
      </c>
      <c r="H627" s="832" t="s">
        <v>599</v>
      </c>
      <c r="I627" s="832" t="s">
        <v>3823</v>
      </c>
      <c r="J627" s="832" t="s">
        <v>685</v>
      </c>
      <c r="K627" s="832" t="s">
        <v>684</v>
      </c>
      <c r="L627" s="835">
        <v>70.23</v>
      </c>
      <c r="M627" s="835">
        <v>70.23</v>
      </c>
      <c r="N627" s="832">
        <v>1</v>
      </c>
      <c r="O627" s="836">
        <v>0.5</v>
      </c>
      <c r="P627" s="835">
        <v>70.23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30</v>
      </c>
      <c r="B628" s="832" t="s">
        <v>2898</v>
      </c>
      <c r="C628" s="832" t="s">
        <v>2906</v>
      </c>
      <c r="D628" s="833" t="s">
        <v>4253</v>
      </c>
      <c r="E628" s="834" t="s">
        <v>2916</v>
      </c>
      <c r="F628" s="832" t="s">
        <v>2899</v>
      </c>
      <c r="G628" s="832" t="s">
        <v>3395</v>
      </c>
      <c r="H628" s="832" t="s">
        <v>599</v>
      </c>
      <c r="I628" s="832" t="s">
        <v>2336</v>
      </c>
      <c r="J628" s="832" t="s">
        <v>1544</v>
      </c>
      <c r="K628" s="832" t="s">
        <v>2337</v>
      </c>
      <c r="L628" s="835">
        <v>41.32</v>
      </c>
      <c r="M628" s="835">
        <v>41.32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30</v>
      </c>
      <c r="B629" s="832" t="s">
        <v>2898</v>
      </c>
      <c r="C629" s="832" t="s">
        <v>2906</v>
      </c>
      <c r="D629" s="833" t="s">
        <v>4253</v>
      </c>
      <c r="E629" s="834" t="s">
        <v>2916</v>
      </c>
      <c r="F629" s="832" t="s">
        <v>2899</v>
      </c>
      <c r="G629" s="832" t="s">
        <v>3395</v>
      </c>
      <c r="H629" s="832" t="s">
        <v>569</v>
      </c>
      <c r="I629" s="832" t="s">
        <v>2342</v>
      </c>
      <c r="J629" s="832" t="s">
        <v>685</v>
      </c>
      <c r="K629" s="832" t="s">
        <v>688</v>
      </c>
      <c r="L629" s="835">
        <v>10.65</v>
      </c>
      <c r="M629" s="835">
        <v>10.65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30</v>
      </c>
      <c r="B630" s="832" t="s">
        <v>2898</v>
      </c>
      <c r="C630" s="832" t="s">
        <v>2906</v>
      </c>
      <c r="D630" s="833" t="s">
        <v>4253</v>
      </c>
      <c r="E630" s="834" t="s">
        <v>2916</v>
      </c>
      <c r="F630" s="832" t="s">
        <v>2899</v>
      </c>
      <c r="G630" s="832" t="s">
        <v>3084</v>
      </c>
      <c r="H630" s="832" t="s">
        <v>569</v>
      </c>
      <c r="I630" s="832" t="s">
        <v>3085</v>
      </c>
      <c r="J630" s="832" t="s">
        <v>2675</v>
      </c>
      <c r="K630" s="832" t="s">
        <v>3086</v>
      </c>
      <c r="L630" s="835">
        <v>80.53</v>
      </c>
      <c r="M630" s="835">
        <v>322.12</v>
      </c>
      <c r="N630" s="832">
        <v>4</v>
      </c>
      <c r="O630" s="836">
        <v>2.5</v>
      </c>
      <c r="P630" s="835">
        <v>161.06</v>
      </c>
      <c r="Q630" s="837">
        <v>0.5</v>
      </c>
      <c r="R630" s="832">
        <v>2</v>
      </c>
      <c r="S630" s="837">
        <v>0.5</v>
      </c>
      <c r="T630" s="836">
        <v>1</v>
      </c>
      <c r="U630" s="838">
        <v>0.4</v>
      </c>
    </row>
    <row r="631" spans="1:21" ht="14.45" customHeight="1" x14ac:dyDescent="0.2">
      <c r="A631" s="831">
        <v>30</v>
      </c>
      <c r="B631" s="832" t="s">
        <v>2898</v>
      </c>
      <c r="C631" s="832" t="s">
        <v>2906</v>
      </c>
      <c r="D631" s="833" t="s">
        <v>4253</v>
      </c>
      <c r="E631" s="834" t="s">
        <v>2916</v>
      </c>
      <c r="F631" s="832" t="s">
        <v>2899</v>
      </c>
      <c r="G631" s="832" t="s">
        <v>3087</v>
      </c>
      <c r="H631" s="832" t="s">
        <v>599</v>
      </c>
      <c r="I631" s="832" t="s">
        <v>2281</v>
      </c>
      <c r="J631" s="832" t="s">
        <v>954</v>
      </c>
      <c r="K631" s="832" t="s">
        <v>2282</v>
      </c>
      <c r="L631" s="835">
        <v>736.33</v>
      </c>
      <c r="M631" s="835">
        <v>1472.66</v>
      </c>
      <c r="N631" s="832">
        <v>2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30</v>
      </c>
      <c r="B632" s="832" t="s">
        <v>2898</v>
      </c>
      <c r="C632" s="832" t="s">
        <v>2906</v>
      </c>
      <c r="D632" s="833" t="s">
        <v>4253</v>
      </c>
      <c r="E632" s="834" t="s">
        <v>2916</v>
      </c>
      <c r="F632" s="832" t="s">
        <v>2899</v>
      </c>
      <c r="G632" s="832" t="s">
        <v>3087</v>
      </c>
      <c r="H632" s="832" t="s">
        <v>599</v>
      </c>
      <c r="I632" s="832" t="s">
        <v>2283</v>
      </c>
      <c r="J632" s="832" t="s">
        <v>954</v>
      </c>
      <c r="K632" s="832" t="s">
        <v>2284</v>
      </c>
      <c r="L632" s="835">
        <v>490.89</v>
      </c>
      <c r="M632" s="835">
        <v>490.89</v>
      </c>
      <c r="N632" s="832">
        <v>1</v>
      </c>
      <c r="O632" s="836">
        <v>1</v>
      </c>
      <c r="P632" s="835">
        <v>490.89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30</v>
      </c>
      <c r="B633" s="832" t="s">
        <v>2898</v>
      </c>
      <c r="C633" s="832" t="s">
        <v>2906</v>
      </c>
      <c r="D633" s="833" t="s">
        <v>4253</v>
      </c>
      <c r="E633" s="834" t="s">
        <v>2916</v>
      </c>
      <c r="F633" s="832" t="s">
        <v>2899</v>
      </c>
      <c r="G633" s="832" t="s">
        <v>3092</v>
      </c>
      <c r="H633" s="832" t="s">
        <v>569</v>
      </c>
      <c r="I633" s="832" t="s">
        <v>3824</v>
      </c>
      <c r="J633" s="832" t="s">
        <v>3825</v>
      </c>
      <c r="K633" s="832" t="s">
        <v>3095</v>
      </c>
      <c r="L633" s="835">
        <v>32.76</v>
      </c>
      <c r="M633" s="835">
        <v>32.76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30</v>
      </c>
      <c r="B634" s="832" t="s">
        <v>2898</v>
      </c>
      <c r="C634" s="832" t="s">
        <v>2906</v>
      </c>
      <c r="D634" s="833" t="s">
        <v>4253</v>
      </c>
      <c r="E634" s="834" t="s">
        <v>2916</v>
      </c>
      <c r="F634" s="832" t="s">
        <v>2899</v>
      </c>
      <c r="G634" s="832" t="s">
        <v>3826</v>
      </c>
      <c r="H634" s="832" t="s">
        <v>569</v>
      </c>
      <c r="I634" s="832" t="s">
        <v>3827</v>
      </c>
      <c r="J634" s="832" t="s">
        <v>3828</v>
      </c>
      <c r="K634" s="832" t="s">
        <v>3829</v>
      </c>
      <c r="L634" s="835">
        <v>0</v>
      </c>
      <c r="M634" s="835">
        <v>0</v>
      </c>
      <c r="N634" s="832">
        <v>1</v>
      </c>
      <c r="O634" s="836">
        <v>1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30</v>
      </c>
      <c r="B635" s="832" t="s">
        <v>2898</v>
      </c>
      <c r="C635" s="832" t="s">
        <v>2906</v>
      </c>
      <c r="D635" s="833" t="s">
        <v>4253</v>
      </c>
      <c r="E635" s="834" t="s">
        <v>2916</v>
      </c>
      <c r="F635" s="832" t="s">
        <v>2899</v>
      </c>
      <c r="G635" s="832" t="s">
        <v>3096</v>
      </c>
      <c r="H635" s="832" t="s">
        <v>599</v>
      </c>
      <c r="I635" s="832" t="s">
        <v>3411</v>
      </c>
      <c r="J635" s="832" t="s">
        <v>2375</v>
      </c>
      <c r="K635" s="832" t="s">
        <v>3412</v>
      </c>
      <c r="L635" s="835">
        <v>103.64</v>
      </c>
      <c r="M635" s="835">
        <v>103.64</v>
      </c>
      <c r="N635" s="832">
        <v>1</v>
      </c>
      <c r="O635" s="836">
        <v>0.5</v>
      </c>
      <c r="P635" s="835">
        <v>103.64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5" customHeight="1" x14ac:dyDescent="0.2">
      <c r="A636" s="831">
        <v>30</v>
      </c>
      <c r="B636" s="832" t="s">
        <v>2898</v>
      </c>
      <c r="C636" s="832" t="s">
        <v>2906</v>
      </c>
      <c r="D636" s="833" t="s">
        <v>4253</v>
      </c>
      <c r="E636" s="834" t="s">
        <v>2916</v>
      </c>
      <c r="F636" s="832" t="s">
        <v>2899</v>
      </c>
      <c r="G636" s="832" t="s">
        <v>3830</v>
      </c>
      <c r="H636" s="832" t="s">
        <v>569</v>
      </c>
      <c r="I636" s="832" t="s">
        <v>3831</v>
      </c>
      <c r="J636" s="832" t="s">
        <v>2096</v>
      </c>
      <c r="K636" s="832" t="s">
        <v>3832</v>
      </c>
      <c r="L636" s="835">
        <v>168.9</v>
      </c>
      <c r="M636" s="835">
        <v>337.8</v>
      </c>
      <c r="N636" s="832">
        <v>2</v>
      </c>
      <c r="O636" s="836">
        <v>1</v>
      </c>
      <c r="P636" s="835">
        <v>337.8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5" customHeight="1" x14ac:dyDescent="0.2">
      <c r="A637" s="831">
        <v>30</v>
      </c>
      <c r="B637" s="832" t="s">
        <v>2898</v>
      </c>
      <c r="C637" s="832" t="s">
        <v>2906</v>
      </c>
      <c r="D637" s="833" t="s">
        <v>4253</v>
      </c>
      <c r="E637" s="834" t="s">
        <v>2916</v>
      </c>
      <c r="F637" s="832" t="s">
        <v>2899</v>
      </c>
      <c r="G637" s="832" t="s">
        <v>3097</v>
      </c>
      <c r="H637" s="832" t="s">
        <v>569</v>
      </c>
      <c r="I637" s="832" t="s">
        <v>3833</v>
      </c>
      <c r="J637" s="832" t="s">
        <v>996</v>
      </c>
      <c r="K637" s="832" t="s">
        <v>3834</v>
      </c>
      <c r="L637" s="835">
        <v>32.25</v>
      </c>
      <c r="M637" s="835">
        <v>161.25</v>
      </c>
      <c r="N637" s="832">
        <v>5</v>
      </c>
      <c r="O637" s="836">
        <v>2.5</v>
      </c>
      <c r="P637" s="835">
        <v>32.25</v>
      </c>
      <c r="Q637" s="837">
        <v>0.2</v>
      </c>
      <c r="R637" s="832">
        <v>1</v>
      </c>
      <c r="S637" s="837">
        <v>0.2</v>
      </c>
      <c r="T637" s="836">
        <v>0.5</v>
      </c>
      <c r="U637" s="838">
        <v>0.2</v>
      </c>
    </row>
    <row r="638" spans="1:21" ht="14.45" customHeight="1" x14ac:dyDescent="0.2">
      <c r="A638" s="831">
        <v>30</v>
      </c>
      <c r="B638" s="832" t="s">
        <v>2898</v>
      </c>
      <c r="C638" s="832" t="s">
        <v>2906</v>
      </c>
      <c r="D638" s="833" t="s">
        <v>4253</v>
      </c>
      <c r="E638" s="834" t="s">
        <v>2916</v>
      </c>
      <c r="F638" s="832" t="s">
        <v>2899</v>
      </c>
      <c r="G638" s="832" t="s">
        <v>3097</v>
      </c>
      <c r="H638" s="832" t="s">
        <v>569</v>
      </c>
      <c r="I638" s="832" t="s">
        <v>3098</v>
      </c>
      <c r="J638" s="832" t="s">
        <v>996</v>
      </c>
      <c r="K638" s="832" t="s">
        <v>3099</v>
      </c>
      <c r="L638" s="835">
        <v>32.25</v>
      </c>
      <c r="M638" s="835">
        <v>64.5</v>
      </c>
      <c r="N638" s="832">
        <v>2</v>
      </c>
      <c r="O638" s="836">
        <v>1</v>
      </c>
      <c r="P638" s="835">
        <v>64.5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5" customHeight="1" x14ac:dyDescent="0.2">
      <c r="A639" s="831">
        <v>30</v>
      </c>
      <c r="B639" s="832" t="s">
        <v>2898</v>
      </c>
      <c r="C639" s="832" t="s">
        <v>2906</v>
      </c>
      <c r="D639" s="833" t="s">
        <v>4253</v>
      </c>
      <c r="E639" s="834" t="s">
        <v>2916</v>
      </c>
      <c r="F639" s="832" t="s">
        <v>2899</v>
      </c>
      <c r="G639" s="832" t="s">
        <v>3097</v>
      </c>
      <c r="H639" s="832" t="s">
        <v>569</v>
      </c>
      <c r="I639" s="832" t="s">
        <v>3424</v>
      </c>
      <c r="J639" s="832" t="s">
        <v>996</v>
      </c>
      <c r="K639" s="832" t="s">
        <v>3425</v>
      </c>
      <c r="L639" s="835">
        <v>103.67</v>
      </c>
      <c r="M639" s="835">
        <v>207.34</v>
      </c>
      <c r="N639" s="832">
        <v>2</v>
      </c>
      <c r="O639" s="836">
        <v>1</v>
      </c>
      <c r="P639" s="835">
        <v>103.67</v>
      </c>
      <c r="Q639" s="837">
        <v>0.5</v>
      </c>
      <c r="R639" s="832">
        <v>1</v>
      </c>
      <c r="S639" s="837">
        <v>0.5</v>
      </c>
      <c r="T639" s="836">
        <v>0.5</v>
      </c>
      <c r="U639" s="838">
        <v>0.5</v>
      </c>
    </row>
    <row r="640" spans="1:21" ht="14.45" customHeight="1" x14ac:dyDescent="0.2">
      <c r="A640" s="831">
        <v>30</v>
      </c>
      <c r="B640" s="832" t="s">
        <v>2898</v>
      </c>
      <c r="C640" s="832" t="s">
        <v>2906</v>
      </c>
      <c r="D640" s="833" t="s">
        <v>4253</v>
      </c>
      <c r="E640" s="834" t="s">
        <v>2916</v>
      </c>
      <c r="F640" s="832" t="s">
        <v>2899</v>
      </c>
      <c r="G640" s="832" t="s">
        <v>3097</v>
      </c>
      <c r="H640" s="832" t="s">
        <v>569</v>
      </c>
      <c r="I640" s="832" t="s">
        <v>3835</v>
      </c>
      <c r="J640" s="832" t="s">
        <v>3836</v>
      </c>
      <c r="K640" s="832" t="s">
        <v>3837</v>
      </c>
      <c r="L640" s="835">
        <v>64.5</v>
      </c>
      <c r="M640" s="835">
        <v>64.5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5" customHeight="1" x14ac:dyDescent="0.2">
      <c r="A641" s="831">
        <v>30</v>
      </c>
      <c r="B641" s="832" t="s">
        <v>2898</v>
      </c>
      <c r="C641" s="832" t="s">
        <v>2906</v>
      </c>
      <c r="D641" s="833" t="s">
        <v>4253</v>
      </c>
      <c r="E641" s="834" t="s">
        <v>2916</v>
      </c>
      <c r="F641" s="832" t="s">
        <v>2899</v>
      </c>
      <c r="G641" s="832" t="s">
        <v>3838</v>
      </c>
      <c r="H641" s="832" t="s">
        <v>569</v>
      </c>
      <c r="I641" s="832" t="s">
        <v>3839</v>
      </c>
      <c r="J641" s="832" t="s">
        <v>1021</v>
      </c>
      <c r="K641" s="832" t="s">
        <v>3840</v>
      </c>
      <c r="L641" s="835">
        <v>0</v>
      </c>
      <c r="M641" s="835">
        <v>0</v>
      </c>
      <c r="N641" s="832">
        <v>1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30</v>
      </c>
      <c r="B642" s="832" t="s">
        <v>2898</v>
      </c>
      <c r="C642" s="832" t="s">
        <v>2906</v>
      </c>
      <c r="D642" s="833" t="s">
        <v>4253</v>
      </c>
      <c r="E642" s="834" t="s">
        <v>2916</v>
      </c>
      <c r="F642" s="832" t="s">
        <v>2899</v>
      </c>
      <c r="G642" s="832" t="s">
        <v>3100</v>
      </c>
      <c r="H642" s="832" t="s">
        <v>569</v>
      </c>
      <c r="I642" s="832" t="s">
        <v>3101</v>
      </c>
      <c r="J642" s="832" t="s">
        <v>777</v>
      </c>
      <c r="K642" s="832" t="s">
        <v>3102</v>
      </c>
      <c r="L642" s="835">
        <v>32.25</v>
      </c>
      <c r="M642" s="835">
        <v>64.5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30</v>
      </c>
      <c r="B643" s="832" t="s">
        <v>2898</v>
      </c>
      <c r="C643" s="832" t="s">
        <v>2906</v>
      </c>
      <c r="D643" s="833" t="s">
        <v>4253</v>
      </c>
      <c r="E643" s="834" t="s">
        <v>2916</v>
      </c>
      <c r="F643" s="832" t="s">
        <v>2899</v>
      </c>
      <c r="G643" s="832" t="s">
        <v>3100</v>
      </c>
      <c r="H643" s="832" t="s">
        <v>599</v>
      </c>
      <c r="I643" s="832" t="s">
        <v>2229</v>
      </c>
      <c r="J643" s="832" t="s">
        <v>777</v>
      </c>
      <c r="K643" s="832" t="s">
        <v>2230</v>
      </c>
      <c r="L643" s="835">
        <v>57.6</v>
      </c>
      <c r="M643" s="835">
        <v>57.6</v>
      </c>
      <c r="N643" s="832">
        <v>1</v>
      </c>
      <c r="O643" s="836">
        <v>0.5</v>
      </c>
      <c r="P643" s="835">
        <v>57.6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5" customHeight="1" x14ac:dyDescent="0.2">
      <c r="A644" s="831">
        <v>30</v>
      </c>
      <c r="B644" s="832" t="s">
        <v>2898</v>
      </c>
      <c r="C644" s="832" t="s">
        <v>2906</v>
      </c>
      <c r="D644" s="833" t="s">
        <v>4253</v>
      </c>
      <c r="E644" s="834" t="s">
        <v>2916</v>
      </c>
      <c r="F644" s="832" t="s">
        <v>2899</v>
      </c>
      <c r="G644" s="832" t="s">
        <v>3100</v>
      </c>
      <c r="H644" s="832" t="s">
        <v>599</v>
      </c>
      <c r="I644" s="832" t="s">
        <v>2227</v>
      </c>
      <c r="J644" s="832" t="s">
        <v>777</v>
      </c>
      <c r="K644" s="832" t="s">
        <v>2228</v>
      </c>
      <c r="L644" s="835">
        <v>16.12</v>
      </c>
      <c r="M644" s="835">
        <v>48.36</v>
      </c>
      <c r="N644" s="832">
        <v>3</v>
      </c>
      <c r="O644" s="836">
        <v>2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30</v>
      </c>
      <c r="B645" s="832" t="s">
        <v>2898</v>
      </c>
      <c r="C645" s="832" t="s">
        <v>2906</v>
      </c>
      <c r="D645" s="833" t="s">
        <v>4253</v>
      </c>
      <c r="E645" s="834" t="s">
        <v>2916</v>
      </c>
      <c r="F645" s="832" t="s">
        <v>2899</v>
      </c>
      <c r="G645" s="832" t="s">
        <v>3104</v>
      </c>
      <c r="H645" s="832" t="s">
        <v>599</v>
      </c>
      <c r="I645" s="832" t="s">
        <v>2381</v>
      </c>
      <c r="J645" s="832" t="s">
        <v>1343</v>
      </c>
      <c r="K645" s="832" t="s">
        <v>710</v>
      </c>
      <c r="L645" s="835">
        <v>47.7</v>
      </c>
      <c r="M645" s="835">
        <v>47.7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30</v>
      </c>
      <c r="B646" s="832" t="s">
        <v>2898</v>
      </c>
      <c r="C646" s="832" t="s">
        <v>2906</v>
      </c>
      <c r="D646" s="833" t="s">
        <v>4253</v>
      </c>
      <c r="E646" s="834" t="s">
        <v>2916</v>
      </c>
      <c r="F646" s="832" t="s">
        <v>2899</v>
      </c>
      <c r="G646" s="832" t="s">
        <v>3104</v>
      </c>
      <c r="H646" s="832" t="s">
        <v>569</v>
      </c>
      <c r="I646" s="832" t="s">
        <v>3841</v>
      </c>
      <c r="J646" s="832" t="s">
        <v>1997</v>
      </c>
      <c r="K646" s="832" t="s">
        <v>2452</v>
      </c>
      <c r="L646" s="835">
        <v>47.7</v>
      </c>
      <c r="M646" s="835">
        <v>47.7</v>
      </c>
      <c r="N646" s="832">
        <v>1</v>
      </c>
      <c r="O646" s="836">
        <v>0.5</v>
      </c>
      <c r="P646" s="835">
        <v>47.7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5" customHeight="1" x14ac:dyDescent="0.2">
      <c r="A647" s="831">
        <v>30</v>
      </c>
      <c r="B647" s="832" t="s">
        <v>2898</v>
      </c>
      <c r="C647" s="832" t="s">
        <v>2906</v>
      </c>
      <c r="D647" s="833" t="s">
        <v>4253</v>
      </c>
      <c r="E647" s="834" t="s">
        <v>2916</v>
      </c>
      <c r="F647" s="832" t="s">
        <v>2899</v>
      </c>
      <c r="G647" s="832" t="s">
        <v>3105</v>
      </c>
      <c r="H647" s="832" t="s">
        <v>599</v>
      </c>
      <c r="I647" s="832" t="s">
        <v>2806</v>
      </c>
      <c r="J647" s="832" t="s">
        <v>2403</v>
      </c>
      <c r="K647" s="832" t="s">
        <v>2807</v>
      </c>
      <c r="L647" s="835">
        <v>352.37</v>
      </c>
      <c r="M647" s="835">
        <v>352.37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30</v>
      </c>
      <c r="B648" s="832" t="s">
        <v>2898</v>
      </c>
      <c r="C648" s="832" t="s">
        <v>2906</v>
      </c>
      <c r="D648" s="833" t="s">
        <v>4253</v>
      </c>
      <c r="E648" s="834" t="s">
        <v>2916</v>
      </c>
      <c r="F648" s="832" t="s">
        <v>2899</v>
      </c>
      <c r="G648" s="832" t="s">
        <v>3438</v>
      </c>
      <c r="H648" s="832" t="s">
        <v>569</v>
      </c>
      <c r="I648" s="832" t="s">
        <v>3704</v>
      </c>
      <c r="J648" s="832" t="s">
        <v>3705</v>
      </c>
      <c r="K648" s="832" t="s">
        <v>3706</v>
      </c>
      <c r="L648" s="835">
        <v>0</v>
      </c>
      <c r="M648" s="835">
        <v>0</v>
      </c>
      <c r="N648" s="832">
        <v>1</v>
      </c>
      <c r="O648" s="836">
        <v>0.5</v>
      </c>
      <c r="P648" s="835">
        <v>0</v>
      </c>
      <c r="Q648" s="837"/>
      <c r="R648" s="832">
        <v>1</v>
      </c>
      <c r="S648" s="837">
        <v>1</v>
      </c>
      <c r="T648" s="836">
        <v>0.5</v>
      </c>
      <c r="U648" s="838">
        <v>1</v>
      </c>
    </row>
    <row r="649" spans="1:21" ht="14.45" customHeight="1" x14ac:dyDescent="0.2">
      <c r="A649" s="831">
        <v>30</v>
      </c>
      <c r="B649" s="832" t="s">
        <v>2898</v>
      </c>
      <c r="C649" s="832" t="s">
        <v>2906</v>
      </c>
      <c r="D649" s="833" t="s">
        <v>4253</v>
      </c>
      <c r="E649" s="834" t="s">
        <v>2916</v>
      </c>
      <c r="F649" s="832" t="s">
        <v>2899</v>
      </c>
      <c r="G649" s="832" t="s">
        <v>3445</v>
      </c>
      <c r="H649" s="832" t="s">
        <v>569</v>
      </c>
      <c r="I649" s="832" t="s">
        <v>3446</v>
      </c>
      <c r="J649" s="832" t="s">
        <v>3447</v>
      </c>
      <c r="K649" s="832" t="s">
        <v>1837</v>
      </c>
      <c r="L649" s="835">
        <v>87.67</v>
      </c>
      <c r="M649" s="835">
        <v>87.67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30</v>
      </c>
      <c r="B650" s="832" t="s">
        <v>2898</v>
      </c>
      <c r="C650" s="832" t="s">
        <v>2906</v>
      </c>
      <c r="D650" s="833" t="s">
        <v>4253</v>
      </c>
      <c r="E650" s="834" t="s">
        <v>2916</v>
      </c>
      <c r="F650" s="832" t="s">
        <v>2899</v>
      </c>
      <c r="G650" s="832" t="s">
        <v>3708</v>
      </c>
      <c r="H650" s="832" t="s">
        <v>569</v>
      </c>
      <c r="I650" s="832" t="s">
        <v>3842</v>
      </c>
      <c r="J650" s="832" t="s">
        <v>3843</v>
      </c>
      <c r="K650" s="832" t="s">
        <v>1994</v>
      </c>
      <c r="L650" s="835">
        <v>42.33</v>
      </c>
      <c r="M650" s="835">
        <v>42.33</v>
      </c>
      <c r="N650" s="832">
        <v>1</v>
      </c>
      <c r="O650" s="836">
        <v>0.5</v>
      </c>
      <c r="P650" s="835">
        <v>42.33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30</v>
      </c>
      <c r="B651" s="832" t="s">
        <v>2898</v>
      </c>
      <c r="C651" s="832" t="s">
        <v>2906</v>
      </c>
      <c r="D651" s="833" t="s">
        <v>4253</v>
      </c>
      <c r="E651" s="834" t="s">
        <v>2916</v>
      </c>
      <c r="F651" s="832" t="s">
        <v>2899</v>
      </c>
      <c r="G651" s="832" t="s">
        <v>3844</v>
      </c>
      <c r="H651" s="832" t="s">
        <v>569</v>
      </c>
      <c r="I651" s="832" t="s">
        <v>3845</v>
      </c>
      <c r="J651" s="832" t="s">
        <v>1949</v>
      </c>
      <c r="K651" s="832" t="s">
        <v>2793</v>
      </c>
      <c r="L651" s="835">
        <v>302.49</v>
      </c>
      <c r="M651" s="835">
        <v>302.49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30</v>
      </c>
      <c r="B652" s="832" t="s">
        <v>2898</v>
      </c>
      <c r="C652" s="832" t="s">
        <v>2906</v>
      </c>
      <c r="D652" s="833" t="s">
        <v>4253</v>
      </c>
      <c r="E652" s="834" t="s">
        <v>2916</v>
      </c>
      <c r="F652" s="832" t="s">
        <v>2899</v>
      </c>
      <c r="G652" s="832" t="s">
        <v>3846</v>
      </c>
      <c r="H652" s="832" t="s">
        <v>569</v>
      </c>
      <c r="I652" s="832" t="s">
        <v>3847</v>
      </c>
      <c r="J652" s="832" t="s">
        <v>1209</v>
      </c>
      <c r="K652" s="832" t="s">
        <v>1210</v>
      </c>
      <c r="L652" s="835">
        <v>89.88</v>
      </c>
      <c r="M652" s="835">
        <v>89.88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30</v>
      </c>
      <c r="B653" s="832" t="s">
        <v>2898</v>
      </c>
      <c r="C653" s="832" t="s">
        <v>2906</v>
      </c>
      <c r="D653" s="833" t="s">
        <v>4253</v>
      </c>
      <c r="E653" s="834" t="s">
        <v>2916</v>
      </c>
      <c r="F653" s="832" t="s">
        <v>2899</v>
      </c>
      <c r="G653" s="832" t="s">
        <v>3110</v>
      </c>
      <c r="H653" s="832" t="s">
        <v>599</v>
      </c>
      <c r="I653" s="832" t="s">
        <v>2386</v>
      </c>
      <c r="J653" s="832" t="s">
        <v>2387</v>
      </c>
      <c r="K653" s="832" t="s">
        <v>2372</v>
      </c>
      <c r="L653" s="835">
        <v>95.39</v>
      </c>
      <c r="M653" s="835">
        <v>95.39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30</v>
      </c>
      <c r="B654" s="832" t="s">
        <v>2898</v>
      </c>
      <c r="C654" s="832" t="s">
        <v>2906</v>
      </c>
      <c r="D654" s="833" t="s">
        <v>4253</v>
      </c>
      <c r="E654" s="834" t="s">
        <v>2916</v>
      </c>
      <c r="F654" s="832" t="s">
        <v>2899</v>
      </c>
      <c r="G654" s="832" t="s">
        <v>3110</v>
      </c>
      <c r="H654" s="832" t="s">
        <v>599</v>
      </c>
      <c r="I654" s="832" t="s">
        <v>2388</v>
      </c>
      <c r="J654" s="832" t="s">
        <v>2387</v>
      </c>
      <c r="K654" s="832" t="s">
        <v>2389</v>
      </c>
      <c r="L654" s="835">
        <v>10.34</v>
      </c>
      <c r="M654" s="835">
        <v>10.34</v>
      </c>
      <c r="N654" s="832">
        <v>1</v>
      </c>
      <c r="O654" s="836">
        <v>0.5</v>
      </c>
      <c r="P654" s="835">
        <v>10.34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30</v>
      </c>
      <c r="B655" s="832" t="s">
        <v>2898</v>
      </c>
      <c r="C655" s="832" t="s">
        <v>2906</v>
      </c>
      <c r="D655" s="833" t="s">
        <v>4253</v>
      </c>
      <c r="E655" s="834" t="s">
        <v>2916</v>
      </c>
      <c r="F655" s="832" t="s">
        <v>2899</v>
      </c>
      <c r="G655" s="832" t="s">
        <v>3110</v>
      </c>
      <c r="H655" s="832" t="s">
        <v>599</v>
      </c>
      <c r="I655" s="832" t="s">
        <v>2390</v>
      </c>
      <c r="J655" s="832" t="s">
        <v>2387</v>
      </c>
      <c r="K655" s="832" t="s">
        <v>2391</v>
      </c>
      <c r="L655" s="835">
        <v>15.9</v>
      </c>
      <c r="M655" s="835">
        <v>15.9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30</v>
      </c>
      <c r="B656" s="832" t="s">
        <v>2898</v>
      </c>
      <c r="C656" s="832" t="s">
        <v>2906</v>
      </c>
      <c r="D656" s="833" t="s">
        <v>4253</v>
      </c>
      <c r="E656" s="834" t="s">
        <v>2916</v>
      </c>
      <c r="F656" s="832" t="s">
        <v>2899</v>
      </c>
      <c r="G656" s="832" t="s">
        <v>3848</v>
      </c>
      <c r="H656" s="832" t="s">
        <v>569</v>
      </c>
      <c r="I656" s="832" t="s">
        <v>3849</v>
      </c>
      <c r="J656" s="832" t="s">
        <v>1462</v>
      </c>
      <c r="K656" s="832" t="s">
        <v>3850</v>
      </c>
      <c r="L656" s="835">
        <v>316.33</v>
      </c>
      <c r="M656" s="835">
        <v>316.33</v>
      </c>
      <c r="N656" s="832">
        <v>1</v>
      </c>
      <c r="O656" s="836">
        <v>0.5</v>
      </c>
      <c r="P656" s="835">
        <v>316.33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5" customHeight="1" x14ac:dyDescent="0.2">
      <c r="A657" s="831">
        <v>30</v>
      </c>
      <c r="B657" s="832" t="s">
        <v>2898</v>
      </c>
      <c r="C657" s="832" t="s">
        <v>2906</v>
      </c>
      <c r="D657" s="833" t="s">
        <v>4253</v>
      </c>
      <c r="E657" s="834" t="s">
        <v>2916</v>
      </c>
      <c r="F657" s="832" t="s">
        <v>2899</v>
      </c>
      <c r="G657" s="832" t="s">
        <v>3111</v>
      </c>
      <c r="H657" s="832" t="s">
        <v>569</v>
      </c>
      <c r="I657" s="832" t="s">
        <v>3112</v>
      </c>
      <c r="J657" s="832" t="s">
        <v>3113</v>
      </c>
      <c r="K657" s="832" t="s">
        <v>3114</v>
      </c>
      <c r="L657" s="835">
        <v>1762.05</v>
      </c>
      <c r="M657" s="835">
        <v>1762.05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30</v>
      </c>
      <c r="B658" s="832" t="s">
        <v>2898</v>
      </c>
      <c r="C658" s="832" t="s">
        <v>2906</v>
      </c>
      <c r="D658" s="833" t="s">
        <v>4253</v>
      </c>
      <c r="E658" s="834" t="s">
        <v>2916</v>
      </c>
      <c r="F658" s="832" t="s">
        <v>2899</v>
      </c>
      <c r="G658" s="832" t="s">
        <v>3466</v>
      </c>
      <c r="H658" s="832" t="s">
        <v>569</v>
      </c>
      <c r="I658" s="832" t="s">
        <v>3467</v>
      </c>
      <c r="J658" s="832" t="s">
        <v>3468</v>
      </c>
      <c r="K658" s="832" t="s">
        <v>3469</v>
      </c>
      <c r="L658" s="835">
        <v>352.3</v>
      </c>
      <c r="M658" s="835">
        <v>1056.9000000000001</v>
      </c>
      <c r="N658" s="832">
        <v>3</v>
      </c>
      <c r="O658" s="836">
        <v>1.5</v>
      </c>
      <c r="P658" s="835">
        <v>1056.9000000000001</v>
      </c>
      <c r="Q658" s="837">
        <v>1</v>
      </c>
      <c r="R658" s="832">
        <v>3</v>
      </c>
      <c r="S658" s="837">
        <v>1</v>
      </c>
      <c r="T658" s="836">
        <v>1.5</v>
      </c>
      <c r="U658" s="838">
        <v>1</v>
      </c>
    </row>
    <row r="659" spans="1:21" ht="14.45" customHeight="1" x14ac:dyDescent="0.2">
      <c r="A659" s="831">
        <v>30</v>
      </c>
      <c r="B659" s="832" t="s">
        <v>2898</v>
      </c>
      <c r="C659" s="832" t="s">
        <v>2906</v>
      </c>
      <c r="D659" s="833" t="s">
        <v>4253</v>
      </c>
      <c r="E659" s="834" t="s">
        <v>2916</v>
      </c>
      <c r="F659" s="832" t="s">
        <v>2899</v>
      </c>
      <c r="G659" s="832" t="s">
        <v>3466</v>
      </c>
      <c r="H659" s="832" t="s">
        <v>569</v>
      </c>
      <c r="I659" s="832" t="s">
        <v>3851</v>
      </c>
      <c r="J659" s="832" t="s">
        <v>3468</v>
      </c>
      <c r="K659" s="832" t="s">
        <v>3852</v>
      </c>
      <c r="L659" s="835">
        <v>528.44000000000005</v>
      </c>
      <c r="M659" s="835">
        <v>528.44000000000005</v>
      </c>
      <c r="N659" s="832">
        <v>1</v>
      </c>
      <c r="O659" s="836">
        <v>1</v>
      </c>
      <c r="P659" s="835">
        <v>528.44000000000005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30</v>
      </c>
      <c r="B660" s="832" t="s">
        <v>2898</v>
      </c>
      <c r="C660" s="832" t="s">
        <v>2906</v>
      </c>
      <c r="D660" s="833" t="s">
        <v>4253</v>
      </c>
      <c r="E660" s="834" t="s">
        <v>2916</v>
      </c>
      <c r="F660" s="832" t="s">
        <v>2899</v>
      </c>
      <c r="G660" s="832" t="s">
        <v>3466</v>
      </c>
      <c r="H660" s="832" t="s">
        <v>569</v>
      </c>
      <c r="I660" s="832" t="s">
        <v>3853</v>
      </c>
      <c r="J660" s="832" t="s">
        <v>3468</v>
      </c>
      <c r="K660" s="832" t="s">
        <v>3854</v>
      </c>
      <c r="L660" s="835">
        <v>704.59</v>
      </c>
      <c r="M660" s="835">
        <v>704.59</v>
      </c>
      <c r="N660" s="832">
        <v>1</v>
      </c>
      <c r="O660" s="836">
        <v>0.5</v>
      </c>
      <c r="P660" s="835">
        <v>704.59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30</v>
      </c>
      <c r="B661" s="832" t="s">
        <v>2898</v>
      </c>
      <c r="C661" s="832" t="s">
        <v>2906</v>
      </c>
      <c r="D661" s="833" t="s">
        <v>4253</v>
      </c>
      <c r="E661" s="834" t="s">
        <v>2916</v>
      </c>
      <c r="F661" s="832" t="s">
        <v>2899</v>
      </c>
      <c r="G661" s="832" t="s">
        <v>3115</v>
      </c>
      <c r="H661" s="832" t="s">
        <v>569</v>
      </c>
      <c r="I661" s="832" t="s">
        <v>3855</v>
      </c>
      <c r="J661" s="832" t="s">
        <v>3856</v>
      </c>
      <c r="K661" s="832" t="s">
        <v>768</v>
      </c>
      <c r="L661" s="835">
        <v>143.35</v>
      </c>
      <c r="M661" s="835">
        <v>286.7</v>
      </c>
      <c r="N661" s="832">
        <v>2</v>
      </c>
      <c r="O661" s="836">
        <v>1</v>
      </c>
      <c r="P661" s="835">
        <v>286.7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30</v>
      </c>
      <c r="B662" s="832" t="s">
        <v>2898</v>
      </c>
      <c r="C662" s="832" t="s">
        <v>2906</v>
      </c>
      <c r="D662" s="833" t="s">
        <v>4253</v>
      </c>
      <c r="E662" s="834" t="s">
        <v>2916</v>
      </c>
      <c r="F662" s="832" t="s">
        <v>2899</v>
      </c>
      <c r="G662" s="832" t="s">
        <v>3115</v>
      </c>
      <c r="H662" s="832" t="s">
        <v>569</v>
      </c>
      <c r="I662" s="832" t="s">
        <v>3857</v>
      </c>
      <c r="J662" s="832" t="s">
        <v>3856</v>
      </c>
      <c r="K662" s="832" t="s">
        <v>703</v>
      </c>
      <c r="L662" s="835">
        <v>93.18</v>
      </c>
      <c r="M662" s="835">
        <v>93.18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30</v>
      </c>
      <c r="B663" s="832" t="s">
        <v>2898</v>
      </c>
      <c r="C663" s="832" t="s">
        <v>2906</v>
      </c>
      <c r="D663" s="833" t="s">
        <v>4253</v>
      </c>
      <c r="E663" s="834" t="s">
        <v>2916</v>
      </c>
      <c r="F663" s="832" t="s">
        <v>2899</v>
      </c>
      <c r="G663" s="832" t="s">
        <v>3479</v>
      </c>
      <c r="H663" s="832" t="s">
        <v>569</v>
      </c>
      <c r="I663" s="832" t="s">
        <v>3480</v>
      </c>
      <c r="J663" s="832" t="s">
        <v>3481</v>
      </c>
      <c r="K663" s="832" t="s">
        <v>3482</v>
      </c>
      <c r="L663" s="835">
        <v>0</v>
      </c>
      <c r="M663" s="835">
        <v>0</v>
      </c>
      <c r="N663" s="832">
        <v>1</v>
      </c>
      <c r="O663" s="836">
        <v>0.5</v>
      </c>
      <c r="P663" s="835"/>
      <c r="Q663" s="837"/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30</v>
      </c>
      <c r="B664" s="832" t="s">
        <v>2898</v>
      </c>
      <c r="C664" s="832" t="s">
        <v>2906</v>
      </c>
      <c r="D664" s="833" t="s">
        <v>4253</v>
      </c>
      <c r="E664" s="834" t="s">
        <v>2916</v>
      </c>
      <c r="F664" s="832" t="s">
        <v>2899</v>
      </c>
      <c r="G664" s="832" t="s">
        <v>3486</v>
      </c>
      <c r="H664" s="832" t="s">
        <v>569</v>
      </c>
      <c r="I664" s="832" t="s">
        <v>3490</v>
      </c>
      <c r="J664" s="832" t="s">
        <v>1120</v>
      </c>
      <c r="K664" s="832" t="s">
        <v>653</v>
      </c>
      <c r="L664" s="835">
        <v>0</v>
      </c>
      <c r="M664" s="835">
        <v>0</v>
      </c>
      <c r="N664" s="832">
        <v>1</v>
      </c>
      <c r="O664" s="836">
        <v>0.5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30</v>
      </c>
      <c r="B665" s="832" t="s">
        <v>2898</v>
      </c>
      <c r="C665" s="832" t="s">
        <v>2906</v>
      </c>
      <c r="D665" s="833" t="s">
        <v>4253</v>
      </c>
      <c r="E665" s="834" t="s">
        <v>2916</v>
      </c>
      <c r="F665" s="832" t="s">
        <v>2899</v>
      </c>
      <c r="G665" s="832" t="s">
        <v>3119</v>
      </c>
      <c r="H665" s="832" t="s">
        <v>599</v>
      </c>
      <c r="I665" s="832" t="s">
        <v>2593</v>
      </c>
      <c r="J665" s="832" t="s">
        <v>1270</v>
      </c>
      <c r="K665" s="832" t="s">
        <v>1272</v>
      </c>
      <c r="L665" s="835">
        <v>0</v>
      </c>
      <c r="M665" s="835">
        <v>0</v>
      </c>
      <c r="N665" s="832">
        <v>9</v>
      </c>
      <c r="O665" s="836">
        <v>5</v>
      </c>
      <c r="P665" s="835">
        <v>0</v>
      </c>
      <c r="Q665" s="837"/>
      <c r="R665" s="832">
        <v>5</v>
      </c>
      <c r="S665" s="837">
        <v>0.55555555555555558</v>
      </c>
      <c r="T665" s="836">
        <v>2.5</v>
      </c>
      <c r="U665" s="838">
        <v>0.5</v>
      </c>
    </row>
    <row r="666" spans="1:21" ht="14.45" customHeight="1" x14ac:dyDescent="0.2">
      <c r="A666" s="831">
        <v>30</v>
      </c>
      <c r="B666" s="832" t="s">
        <v>2898</v>
      </c>
      <c r="C666" s="832" t="s">
        <v>2906</v>
      </c>
      <c r="D666" s="833" t="s">
        <v>4253</v>
      </c>
      <c r="E666" s="834" t="s">
        <v>2916</v>
      </c>
      <c r="F666" s="832" t="s">
        <v>2899</v>
      </c>
      <c r="G666" s="832" t="s">
        <v>3120</v>
      </c>
      <c r="H666" s="832" t="s">
        <v>569</v>
      </c>
      <c r="I666" s="832" t="s">
        <v>3121</v>
      </c>
      <c r="J666" s="832" t="s">
        <v>1553</v>
      </c>
      <c r="K666" s="832" t="s">
        <v>3122</v>
      </c>
      <c r="L666" s="835">
        <v>210.38</v>
      </c>
      <c r="M666" s="835">
        <v>631.14</v>
      </c>
      <c r="N666" s="832">
        <v>3</v>
      </c>
      <c r="O666" s="836">
        <v>1</v>
      </c>
      <c r="P666" s="835">
        <v>420.76</v>
      </c>
      <c r="Q666" s="837">
        <v>0.66666666666666663</v>
      </c>
      <c r="R666" s="832">
        <v>2</v>
      </c>
      <c r="S666" s="837">
        <v>0.66666666666666663</v>
      </c>
      <c r="T666" s="836">
        <v>0.5</v>
      </c>
      <c r="U666" s="838">
        <v>0.5</v>
      </c>
    </row>
    <row r="667" spans="1:21" ht="14.45" customHeight="1" x14ac:dyDescent="0.2">
      <c r="A667" s="831">
        <v>30</v>
      </c>
      <c r="B667" s="832" t="s">
        <v>2898</v>
      </c>
      <c r="C667" s="832" t="s">
        <v>2906</v>
      </c>
      <c r="D667" s="833" t="s">
        <v>4253</v>
      </c>
      <c r="E667" s="834" t="s">
        <v>2916</v>
      </c>
      <c r="F667" s="832" t="s">
        <v>2899</v>
      </c>
      <c r="G667" s="832" t="s">
        <v>3120</v>
      </c>
      <c r="H667" s="832" t="s">
        <v>569</v>
      </c>
      <c r="I667" s="832" t="s">
        <v>3123</v>
      </c>
      <c r="J667" s="832" t="s">
        <v>1553</v>
      </c>
      <c r="K667" s="832" t="s">
        <v>1020</v>
      </c>
      <c r="L667" s="835">
        <v>42.08</v>
      </c>
      <c r="M667" s="835">
        <v>84.16</v>
      </c>
      <c r="N667" s="832">
        <v>2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5" customHeight="1" x14ac:dyDescent="0.2">
      <c r="A668" s="831">
        <v>30</v>
      </c>
      <c r="B668" s="832" t="s">
        <v>2898</v>
      </c>
      <c r="C668" s="832" t="s">
        <v>2906</v>
      </c>
      <c r="D668" s="833" t="s">
        <v>4253</v>
      </c>
      <c r="E668" s="834" t="s">
        <v>2916</v>
      </c>
      <c r="F668" s="832" t="s">
        <v>2899</v>
      </c>
      <c r="G668" s="832" t="s">
        <v>3124</v>
      </c>
      <c r="H668" s="832" t="s">
        <v>569</v>
      </c>
      <c r="I668" s="832" t="s">
        <v>3858</v>
      </c>
      <c r="J668" s="832" t="s">
        <v>700</v>
      </c>
      <c r="K668" s="832" t="s">
        <v>701</v>
      </c>
      <c r="L668" s="835">
        <v>59.56</v>
      </c>
      <c r="M668" s="835">
        <v>59.56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5" customHeight="1" x14ac:dyDescent="0.2">
      <c r="A669" s="831">
        <v>30</v>
      </c>
      <c r="B669" s="832" t="s">
        <v>2898</v>
      </c>
      <c r="C669" s="832" t="s">
        <v>2906</v>
      </c>
      <c r="D669" s="833" t="s">
        <v>4253</v>
      </c>
      <c r="E669" s="834" t="s">
        <v>2916</v>
      </c>
      <c r="F669" s="832" t="s">
        <v>2899</v>
      </c>
      <c r="G669" s="832" t="s">
        <v>3133</v>
      </c>
      <c r="H669" s="832" t="s">
        <v>569</v>
      </c>
      <c r="I669" s="832" t="s">
        <v>3134</v>
      </c>
      <c r="J669" s="832" t="s">
        <v>3135</v>
      </c>
      <c r="K669" s="832" t="s">
        <v>3136</v>
      </c>
      <c r="L669" s="835">
        <v>79.11</v>
      </c>
      <c r="M669" s="835">
        <v>79.11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5" customHeight="1" x14ac:dyDescent="0.2">
      <c r="A670" s="831">
        <v>30</v>
      </c>
      <c r="B670" s="832" t="s">
        <v>2898</v>
      </c>
      <c r="C670" s="832" t="s">
        <v>2906</v>
      </c>
      <c r="D670" s="833" t="s">
        <v>4253</v>
      </c>
      <c r="E670" s="834" t="s">
        <v>2916</v>
      </c>
      <c r="F670" s="832" t="s">
        <v>2899</v>
      </c>
      <c r="G670" s="832" t="s">
        <v>3141</v>
      </c>
      <c r="H670" s="832" t="s">
        <v>569</v>
      </c>
      <c r="I670" s="832" t="s">
        <v>3859</v>
      </c>
      <c r="J670" s="832" t="s">
        <v>3860</v>
      </c>
      <c r="K670" s="832" t="s">
        <v>3861</v>
      </c>
      <c r="L670" s="835">
        <v>34.07</v>
      </c>
      <c r="M670" s="835">
        <v>34.07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5" customHeight="1" x14ac:dyDescent="0.2">
      <c r="A671" s="831">
        <v>30</v>
      </c>
      <c r="B671" s="832" t="s">
        <v>2898</v>
      </c>
      <c r="C671" s="832" t="s">
        <v>2906</v>
      </c>
      <c r="D671" s="833" t="s">
        <v>4253</v>
      </c>
      <c r="E671" s="834" t="s">
        <v>2916</v>
      </c>
      <c r="F671" s="832" t="s">
        <v>2899</v>
      </c>
      <c r="G671" s="832" t="s">
        <v>3862</v>
      </c>
      <c r="H671" s="832" t="s">
        <v>569</v>
      </c>
      <c r="I671" s="832" t="s">
        <v>3863</v>
      </c>
      <c r="J671" s="832" t="s">
        <v>1483</v>
      </c>
      <c r="K671" s="832" t="s">
        <v>3864</v>
      </c>
      <c r="L671" s="835">
        <v>98.2</v>
      </c>
      <c r="M671" s="835">
        <v>98.2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30</v>
      </c>
      <c r="B672" s="832" t="s">
        <v>2898</v>
      </c>
      <c r="C672" s="832" t="s">
        <v>2906</v>
      </c>
      <c r="D672" s="833" t="s">
        <v>4253</v>
      </c>
      <c r="E672" s="834" t="s">
        <v>2916</v>
      </c>
      <c r="F672" s="832" t="s">
        <v>2899</v>
      </c>
      <c r="G672" s="832" t="s">
        <v>3865</v>
      </c>
      <c r="H672" s="832" t="s">
        <v>569</v>
      </c>
      <c r="I672" s="832" t="s">
        <v>3866</v>
      </c>
      <c r="J672" s="832" t="s">
        <v>771</v>
      </c>
      <c r="K672" s="832" t="s">
        <v>3867</v>
      </c>
      <c r="L672" s="835">
        <v>132</v>
      </c>
      <c r="M672" s="835">
        <v>264</v>
      </c>
      <c r="N672" s="832">
        <v>2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30</v>
      </c>
      <c r="B673" s="832" t="s">
        <v>2898</v>
      </c>
      <c r="C673" s="832" t="s">
        <v>2906</v>
      </c>
      <c r="D673" s="833" t="s">
        <v>4253</v>
      </c>
      <c r="E673" s="834" t="s">
        <v>2916</v>
      </c>
      <c r="F673" s="832" t="s">
        <v>2899</v>
      </c>
      <c r="G673" s="832" t="s">
        <v>3146</v>
      </c>
      <c r="H673" s="832" t="s">
        <v>569</v>
      </c>
      <c r="I673" s="832" t="s">
        <v>3147</v>
      </c>
      <c r="J673" s="832" t="s">
        <v>1472</v>
      </c>
      <c r="K673" s="832" t="s">
        <v>2562</v>
      </c>
      <c r="L673" s="835">
        <v>122.73</v>
      </c>
      <c r="M673" s="835">
        <v>613.65</v>
      </c>
      <c r="N673" s="832">
        <v>5</v>
      </c>
      <c r="O673" s="836">
        <v>2.5</v>
      </c>
      <c r="P673" s="835">
        <v>245.46</v>
      </c>
      <c r="Q673" s="837">
        <v>0.4</v>
      </c>
      <c r="R673" s="832">
        <v>2</v>
      </c>
      <c r="S673" s="837">
        <v>0.4</v>
      </c>
      <c r="T673" s="836">
        <v>1</v>
      </c>
      <c r="U673" s="838">
        <v>0.4</v>
      </c>
    </row>
    <row r="674" spans="1:21" ht="14.45" customHeight="1" x14ac:dyDescent="0.2">
      <c r="A674" s="831">
        <v>30</v>
      </c>
      <c r="B674" s="832" t="s">
        <v>2898</v>
      </c>
      <c r="C674" s="832" t="s">
        <v>2906</v>
      </c>
      <c r="D674" s="833" t="s">
        <v>4253</v>
      </c>
      <c r="E674" s="834" t="s">
        <v>2916</v>
      </c>
      <c r="F674" s="832" t="s">
        <v>2899</v>
      </c>
      <c r="G674" s="832" t="s">
        <v>3146</v>
      </c>
      <c r="H674" s="832" t="s">
        <v>569</v>
      </c>
      <c r="I674" s="832" t="s">
        <v>3147</v>
      </c>
      <c r="J674" s="832" t="s">
        <v>1472</v>
      </c>
      <c r="K674" s="832" t="s">
        <v>2562</v>
      </c>
      <c r="L674" s="835">
        <v>137.88</v>
      </c>
      <c r="M674" s="835">
        <v>137.88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30</v>
      </c>
      <c r="B675" s="832" t="s">
        <v>2898</v>
      </c>
      <c r="C675" s="832" t="s">
        <v>2906</v>
      </c>
      <c r="D675" s="833" t="s">
        <v>4253</v>
      </c>
      <c r="E675" s="834" t="s">
        <v>2916</v>
      </c>
      <c r="F675" s="832" t="s">
        <v>2899</v>
      </c>
      <c r="G675" s="832" t="s">
        <v>3150</v>
      </c>
      <c r="H675" s="832" t="s">
        <v>569</v>
      </c>
      <c r="I675" s="832" t="s">
        <v>3868</v>
      </c>
      <c r="J675" s="832" t="s">
        <v>1494</v>
      </c>
      <c r="K675" s="832" t="s">
        <v>3091</v>
      </c>
      <c r="L675" s="835">
        <v>156.61000000000001</v>
      </c>
      <c r="M675" s="835">
        <v>156.61000000000001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5" customHeight="1" x14ac:dyDescent="0.2">
      <c r="A676" s="831">
        <v>30</v>
      </c>
      <c r="B676" s="832" t="s">
        <v>2898</v>
      </c>
      <c r="C676" s="832" t="s">
        <v>2906</v>
      </c>
      <c r="D676" s="833" t="s">
        <v>4253</v>
      </c>
      <c r="E676" s="834" t="s">
        <v>2916</v>
      </c>
      <c r="F676" s="832" t="s">
        <v>2899</v>
      </c>
      <c r="G676" s="832" t="s">
        <v>3869</v>
      </c>
      <c r="H676" s="832" t="s">
        <v>569</v>
      </c>
      <c r="I676" s="832" t="s">
        <v>3870</v>
      </c>
      <c r="J676" s="832" t="s">
        <v>2030</v>
      </c>
      <c r="K676" s="832" t="s">
        <v>3871</v>
      </c>
      <c r="L676" s="835">
        <v>165.83</v>
      </c>
      <c r="M676" s="835">
        <v>165.83</v>
      </c>
      <c r="N676" s="832">
        <v>1</v>
      </c>
      <c r="O676" s="836">
        <v>0.5</v>
      </c>
      <c r="P676" s="835">
        <v>165.83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30</v>
      </c>
      <c r="B677" s="832" t="s">
        <v>2898</v>
      </c>
      <c r="C677" s="832" t="s">
        <v>2906</v>
      </c>
      <c r="D677" s="833" t="s">
        <v>4253</v>
      </c>
      <c r="E677" s="834" t="s">
        <v>2916</v>
      </c>
      <c r="F677" s="832" t="s">
        <v>2899</v>
      </c>
      <c r="G677" s="832" t="s">
        <v>3522</v>
      </c>
      <c r="H677" s="832" t="s">
        <v>569</v>
      </c>
      <c r="I677" s="832" t="s">
        <v>3523</v>
      </c>
      <c r="J677" s="832" t="s">
        <v>3524</v>
      </c>
      <c r="K677" s="832" t="s">
        <v>3525</v>
      </c>
      <c r="L677" s="835">
        <v>264</v>
      </c>
      <c r="M677" s="835">
        <v>264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30</v>
      </c>
      <c r="B678" s="832" t="s">
        <v>2898</v>
      </c>
      <c r="C678" s="832" t="s">
        <v>2906</v>
      </c>
      <c r="D678" s="833" t="s">
        <v>4253</v>
      </c>
      <c r="E678" s="834" t="s">
        <v>2916</v>
      </c>
      <c r="F678" s="832" t="s">
        <v>2899</v>
      </c>
      <c r="G678" s="832" t="s">
        <v>3522</v>
      </c>
      <c r="H678" s="832" t="s">
        <v>569</v>
      </c>
      <c r="I678" s="832" t="s">
        <v>3872</v>
      </c>
      <c r="J678" s="832" t="s">
        <v>3524</v>
      </c>
      <c r="K678" s="832" t="s">
        <v>3873</v>
      </c>
      <c r="L678" s="835">
        <v>65.989999999999995</v>
      </c>
      <c r="M678" s="835">
        <v>65.989999999999995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30</v>
      </c>
      <c r="B679" s="832" t="s">
        <v>2898</v>
      </c>
      <c r="C679" s="832" t="s">
        <v>2906</v>
      </c>
      <c r="D679" s="833" t="s">
        <v>4253</v>
      </c>
      <c r="E679" s="834" t="s">
        <v>2916</v>
      </c>
      <c r="F679" s="832" t="s">
        <v>2899</v>
      </c>
      <c r="G679" s="832" t="s">
        <v>3154</v>
      </c>
      <c r="H679" s="832" t="s">
        <v>599</v>
      </c>
      <c r="I679" s="832" t="s">
        <v>2307</v>
      </c>
      <c r="J679" s="832" t="s">
        <v>2308</v>
      </c>
      <c r="K679" s="832" t="s">
        <v>2309</v>
      </c>
      <c r="L679" s="835">
        <v>131.32</v>
      </c>
      <c r="M679" s="835">
        <v>262.64</v>
      </c>
      <c r="N679" s="832">
        <v>2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30</v>
      </c>
      <c r="B680" s="832" t="s">
        <v>2898</v>
      </c>
      <c r="C680" s="832" t="s">
        <v>2906</v>
      </c>
      <c r="D680" s="833" t="s">
        <v>4253</v>
      </c>
      <c r="E680" s="834" t="s">
        <v>2916</v>
      </c>
      <c r="F680" s="832" t="s">
        <v>2899</v>
      </c>
      <c r="G680" s="832" t="s">
        <v>3537</v>
      </c>
      <c r="H680" s="832" t="s">
        <v>569</v>
      </c>
      <c r="I680" s="832" t="s">
        <v>3538</v>
      </c>
      <c r="J680" s="832" t="s">
        <v>861</v>
      </c>
      <c r="K680" s="832" t="s">
        <v>3539</v>
      </c>
      <c r="L680" s="835">
        <v>43.94</v>
      </c>
      <c r="M680" s="835">
        <v>43.94</v>
      </c>
      <c r="N680" s="832">
        <v>1</v>
      </c>
      <c r="O680" s="836">
        <v>0.5</v>
      </c>
      <c r="P680" s="835">
        <v>43.94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30</v>
      </c>
      <c r="B681" s="832" t="s">
        <v>2898</v>
      </c>
      <c r="C681" s="832" t="s">
        <v>2906</v>
      </c>
      <c r="D681" s="833" t="s">
        <v>4253</v>
      </c>
      <c r="E681" s="834" t="s">
        <v>2916</v>
      </c>
      <c r="F681" s="832" t="s">
        <v>2899</v>
      </c>
      <c r="G681" s="832" t="s">
        <v>3159</v>
      </c>
      <c r="H681" s="832" t="s">
        <v>569</v>
      </c>
      <c r="I681" s="832" t="s">
        <v>3160</v>
      </c>
      <c r="J681" s="832" t="s">
        <v>736</v>
      </c>
      <c r="K681" s="832" t="s">
        <v>3161</v>
      </c>
      <c r="L681" s="835">
        <v>311.02</v>
      </c>
      <c r="M681" s="835">
        <v>2177.14</v>
      </c>
      <c r="N681" s="832">
        <v>7</v>
      </c>
      <c r="O681" s="836">
        <v>4</v>
      </c>
      <c r="P681" s="835">
        <v>311.02</v>
      </c>
      <c r="Q681" s="837">
        <v>0.14285714285714285</v>
      </c>
      <c r="R681" s="832">
        <v>1</v>
      </c>
      <c r="S681" s="837">
        <v>0.14285714285714285</v>
      </c>
      <c r="T681" s="836">
        <v>1</v>
      </c>
      <c r="U681" s="838">
        <v>0.25</v>
      </c>
    </row>
    <row r="682" spans="1:21" ht="14.45" customHeight="1" x14ac:dyDescent="0.2">
      <c r="A682" s="831">
        <v>30</v>
      </c>
      <c r="B682" s="832" t="s">
        <v>2898</v>
      </c>
      <c r="C682" s="832" t="s">
        <v>2906</v>
      </c>
      <c r="D682" s="833" t="s">
        <v>4253</v>
      </c>
      <c r="E682" s="834" t="s">
        <v>2916</v>
      </c>
      <c r="F682" s="832" t="s">
        <v>2899</v>
      </c>
      <c r="G682" s="832" t="s">
        <v>3159</v>
      </c>
      <c r="H682" s="832" t="s">
        <v>569</v>
      </c>
      <c r="I682" s="832" t="s">
        <v>3874</v>
      </c>
      <c r="J682" s="832" t="s">
        <v>729</v>
      </c>
      <c r="K682" s="832" t="s">
        <v>3875</v>
      </c>
      <c r="L682" s="835">
        <v>0</v>
      </c>
      <c r="M682" s="835">
        <v>0</v>
      </c>
      <c r="N682" s="832">
        <v>1</v>
      </c>
      <c r="O682" s="836">
        <v>0.5</v>
      </c>
      <c r="P682" s="835">
        <v>0</v>
      </c>
      <c r="Q682" s="837"/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30</v>
      </c>
      <c r="B683" s="832" t="s">
        <v>2898</v>
      </c>
      <c r="C683" s="832" t="s">
        <v>2906</v>
      </c>
      <c r="D683" s="833" t="s">
        <v>4253</v>
      </c>
      <c r="E683" s="834" t="s">
        <v>2916</v>
      </c>
      <c r="F683" s="832" t="s">
        <v>2899</v>
      </c>
      <c r="G683" s="832" t="s">
        <v>3540</v>
      </c>
      <c r="H683" s="832" t="s">
        <v>599</v>
      </c>
      <c r="I683" s="832" t="s">
        <v>2802</v>
      </c>
      <c r="J683" s="832" t="s">
        <v>1914</v>
      </c>
      <c r="K683" s="832" t="s">
        <v>2803</v>
      </c>
      <c r="L683" s="835">
        <v>218.73</v>
      </c>
      <c r="M683" s="835">
        <v>218.73</v>
      </c>
      <c r="N683" s="832">
        <v>1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30</v>
      </c>
      <c r="B684" s="832" t="s">
        <v>2898</v>
      </c>
      <c r="C684" s="832" t="s">
        <v>2906</v>
      </c>
      <c r="D684" s="833" t="s">
        <v>4253</v>
      </c>
      <c r="E684" s="834" t="s">
        <v>2916</v>
      </c>
      <c r="F684" s="832" t="s">
        <v>2899</v>
      </c>
      <c r="G684" s="832" t="s">
        <v>3166</v>
      </c>
      <c r="H684" s="832" t="s">
        <v>569</v>
      </c>
      <c r="I684" s="832" t="s">
        <v>3876</v>
      </c>
      <c r="J684" s="832" t="s">
        <v>1213</v>
      </c>
      <c r="K684" s="832" t="s">
        <v>3877</v>
      </c>
      <c r="L684" s="835">
        <v>0</v>
      </c>
      <c r="M684" s="835">
        <v>0</v>
      </c>
      <c r="N684" s="832">
        <v>1</v>
      </c>
      <c r="O684" s="836">
        <v>0.5</v>
      </c>
      <c r="P684" s="835"/>
      <c r="Q684" s="837"/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30</v>
      </c>
      <c r="B685" s="832" t="s">
        <v>2898</v>
      </c>
      <c r="C685" s="832" t="s">
        <v>2906</v>
      </c>
      <c r="D685" s="833" t="s">
        <v>4253</v>
      </c>
      <c r="E685" s="834" t="s">
        <v>2916</v>
      </c>
      <c r="F685" s="832" t="s">
        <v>2899</v>
      </c>
      <c r="G685" s="832" t="s">
        <v>3168</v>
      </c>
      <c r="H685" s="832" t="s">
        <v>599</v>
      </c>
      <c r="I685" s="832" t="s">
        <v>3169</v>
      </c>
      <c r="J685" s="832" t="s">
        <v>2270</v>
      </c>
      <c r="K685" s="832" t="s">
        <v>3170</v>
      </c>
      <c r="L685" s="835">
        <v>184.74</v>
      </c>
      <c r="M685" s="835">
        <v>369.48</v>
      </c>
      <c r="N685" s="832">
        <v>2</v>
      </c>
      <c r="O685" s="836">
        <v>1.5</v>
      </c>
      <c r="P685" s="835">
        <v>184.74</v>
      </c>
      <c r="Q685" s="837">
        <v>0.5</v>
      </c>
      <c r="R685" s="832">
        <v>1</v>
      </c>
      <c r="S685" s="837">
        <v>0.5</v>
      </c>
      <c r="T685" s="836">
        <v>0.5</v>
      </c>
      <c r="U685" s="838">
        <v>0.33333333333333331</v>
      </c>
    </row>
    <row r="686" spans="1:21" ht="14.45" customHeight="1" x14ac:dyDescent="0.2">
      <c r="A686" s="831">
        <v>30</v>
      </c>
      <c r="B686" s="832" t="s">
        <v>2898</v>
      </c>
      <c r="C686" s="832" t="s">
        <v>2906</v>
      </c>
      <c r="D686" s="833" t="s">
        <v>4253</v>
      </c>
      <c r="E686" s="834" t="s">
        <v>2916</v>
      </c>
      <c r="F686" s="832" t="s">
        <v>2899</v>
      </c>
      <c r="G686" s="832" t="s">
        <v>3168</v>
      </c>
      <c r="H686" s="832" t="s">
        <v>599</v>
      </c>
      <c r="I686" s="832" t="s">
        <v>3171</v>
      </c>
      <c r="J686" s="832" t="s">
        <v>3172</v>
      </c>
      <c r="K686" s="832" t="s">
        <v>3173</v>
      </c>
      <c r="L686" s="835">
        <v>120.61</v>
      </c>
      <c r="M686" s="835">
        <v>120.61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30</v>
      </c>
      <c r="B687" s="832" t="s">
        <v>2898</v>
      </c>
      <c r="C687" s="832" t="s">
        <v>2906</v>
      </c>
      <c r="D687" s="833" t="s">
        <v>4253</v>
      </c>
      <c r="E687" s="834" t="s">
        <v>2916</v>
      </c>
      <c r="F687" s="832" t="s">
        <v>2899</v>
      </c>
      <c r="G687" s="832" t="s">
        <v>3174</v>
      </c>
      <c r="H687" s="832" t="s">
        <v>599</v>
      </c>
      <c r="I687" s="832" t="s">
        <v>2659</v>
      </c>
      <c r="J687" s="832" t="s">
        <v>1593</v>
      </c>
      <c r="K687" s="832" t="s">
        <v>2660</v>
      </c>
      <c r="L687" s="835">
        <v>0</v>
      </c>
      <c r="M687" s="835">
        <v>0</v>
      </c>
      <c r="N687" s="832">
        <v>1</v>
      </c>
      <c r="O687" s="836">
        <v>0.5</v>
      </c>
      <c r="P687" s="835">
        <v>0</v>
      </c>
      <c r="Q687" s="837"/>
      <c r="R687" s="832">
        <v>1</v>
      </c>
      <c r="S687" s="837">
        <v>1</v>
      </c>
      <c r="T687" s="836">
        <v>0.5</v>
      </c>
      <c r="U687" s="838">
        <v>1</v>
      </c>
    </row>
    <row r="688" spans="1:21" ht="14.45" customHeight="1" x14ac:dyDescent="0.2">
      <c r="A688" s="831">
        <v>30</v>
      </c>
      <c r="B688" s="832" t="s">
        <v>2898</v>
      </c>
      <c r="C688" s="832" t="s">
        <v>2906</v>
      </c>
      <c r="D688" s="833" t="s">
        <v>4253</v>
      </c>
      <c r="E688" s="834" t="s">
        <v>2916</v>
      </c>
      <c r="F688" s="832" t="s">
        <v>2899</v>
      </c>
      <c r="G688" s="832" t="s">
        <v>3176</v>
      </c>
      <c r="H688" s="832" t="s">
        <v>599</v>
      </c>
      <c r="I688" s="832" t="s">
        <v>3177</v>
      </c>
      <c r="J688" s="832" t="s">
        <v>867</v>
      </c>
      <c r="K688" s="832" t="s">
        <v>3178</v>
      </c>
      <c r="L688" s="835">
        <v>2376.9299999999998</v>
      </c>
      <c r="M688" s="835">
        <v>4753.8599999999997</v>
      </c>
      <c r="N688" s="832">
        <v>2</v>
      </c>
      <c r="O688" s="836">
        <v>1.5</v>
      </c>
      <c r="P688" s="835">
        <v>2376.9299999999998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0.33333333333333331</v>
      </c>
    </row>
    <row r="689" spans="1:21" ht="14.45" customHeight="1" x14ac:dyDescent="0.2">
      <c r="A689" s="831">
        <v>30</v>
      </c>
      <c r="B689" s="832" t="s">
        <v>2898</v>
      </c>
      <c r="C689" s="832" t="s">
        <v>2906</v>
      </c>
      <c r="D689" s="833" t="s">
        <v>4253</v>
      </c>
      <c r="E689" s="834" t="s">
        <v>2916</v>
      </c>
      <c r="F689" s="832" t="s">
        <v>2899</v>
      </c>
      <c r="G689" s="832" t="s">
        <v>3560</v>
      </c>
      <c r="H689" s="832" t="s">
        <v>569</v>
      </c>
      <c r="I689" s="832" t="s">
        <v>3878</v>
      </c>
      <c r="J689" s="832" t="s">
        <v>3562</v>
      </c>
      <c r="K689" s="832" t="s">
        <v>3879</v>
      </c>
      <c r="L689" s="835">
        <v>218.32</v>
      </c>
      <c r="M689" s="835">
        <v>218.32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30</v>
      </c>
      <c r="B690" s="832" t="s">
        <v>2898</v>
      </c>
      <c r="C690" s="832" t="s">
        <v>2906</v>
      </c>
      <c r="D690" s="833" t="s">
        <v>4253</v>
      </c>
      <c r="E690" s="834" t="s">
        <v>2916</v>
      </c>
      <c r="F690" s="832" t="s">
        <v>2899</v>
      </c>
      <c r="G690" s="832" t="s">
        <v>3560</v>
      </c>
      <c r="H690" s="832" t="s">
        <v>569</v>
      </c>
      <c r="I690" s="832" t="s">
        <v>3880</v>
      </c>
      <c r="J690" s="832" t="s">
        <v>1159</v>
      </c>
      <c r="K690" s="832" t="s">
        <v>1160</v>
      </c>
      <c r="L690" s="835">
        <v>109.17</v>
      </c>
      <c r="M690" s="835">
        <v>109.17</v>
      </c>
      <c r="N690" s="832">
        <v>1</v>
      </c>
      <c r="O690" s="836">
        <v>0.5</v>
      </c>
      <c r="P690" s="835">
        <v>109.17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5" customHeight="1" x14ac:dyDescent="0.2">
      <c r="A691" s="831">
        <v>30</v>
      </c>
      <c r="B691" s="832" t="s">
        <v>2898</v>
      </c>
      <c r="C691" s="832" t="s">
        <v>2906</v>
      </c>
      <c r="D691" s="833" t="s">
        <v>4253</v>
      </c>
      <c r="E691" s="834" t="s">
        <v>2916</v>
      </c>
      <c r="F691" s="832" t="s">
        <v>2899</v>
      </c>
      <c r="G691" s="832" t="s">
        <v>3569</v>
      </c>
      <c r="H691" s="832" t="s">
        <v>599</v>
      </c>
      <c r="I691" s="832" t="s">
        <v>2235</v>
      </c>
      <c r="J691" s="832" t="s">
        <v>1921</v>
      </c>
      <c r="K691" s="832" t="s">
        <v>2236</v>
      </c>
      <c r="L691" s="835">
        <v>165.63</v>
      </c>
      <c r="M691" s="835">
        <v>331.26</v>
      </c>
      <c r="N691" s="832">
        <v>2</v>
      </c>
      <c r="O691" s="836">
        <v>0.5</v>
      </c>
      <c r="P691" s="835">
        <v>331.26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30</v>
      </c>
      <c r="B692" s="832" t="s">
        <v>2898</v>
      </c>
      <c r="C692" s="832" t="s">
        <v>2906</v>
      </c>
      <c r="D692" s="833" t="s">
        <v>4253</v>
      </c>
      <c r="E692" s="834" t="s">
        <v>2916</v>
      </c>
      <c r="F692" s="832" t="s">
        <v>2899</v>
      </c>
      <c r="G692" s="832" t="s">
        <v>3569</v>
      </c>
      <c r="H692" s="832" t="s">
        <v>599</v>
      </c>
      <c r="I692" s="832" t="s">
        <v>2772</v>
      </c>
      <c r="J692" s="832" t="s">
        <v>1921</v>
      </c>
      <c r="K692" s="832" t="s">
        <v>2773</v>
      </c>
      <c r="L692" s="835">
        <v>414.07</v>
      </c>
      <c r="M692" s="835">
        <v>414.07</v>
      </c>
      <c r="N692" s="832">
        <v>1</v>
      </c>
      <c r="O692" s="836">
        <v>0.5</v>
      </c>
      <c r="P692" s="835">
        <v>414.07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30</v>
      </c>
      <c r="B693" s="832" t="s">
        <v>2898</v>
      </c>
      <c r="C693" s="832" t="s">
        <v>2906</v>
      </c>
      <c r="D693" s="833" t="s">
        <v>4253</v>
      </c>
      <c r="E693" s="834" t="s">
        <v>2916</v>
      </c>
      <c r="F693" s="832" t="s">
        <v>2899</v>
      </c>
      <c r="G693" s="832" t="s">
        <v>3179</v>
      </c>
      <c r="H693" s="832" t="s">
        <v>569</v>
      </c>
      <c r="I693" s="832" t="s">
        <v>2586</v>
      </c>
      <c r="J693" s="832" t="s">
        <v>2587</v>
      </c>
      <c r="K693" s="832" t="s">
        <v>2588</v>
      </c>
      <c r="L693" s="835">
        <v>50.32</v>
      </c>
      <c r="M693" s="835">
        <v>301.92</v>
      </c>
      <c r="N693" s="832">
        <v>6</v>
      </c>
      <c r="O693" s="836">
        <v>3.5</v>
      </c>
      <c r="P693" s="835">
        <v>50.32</v>
      </c>
      <c r="Q693" s="837">
        <v>0.16666666666666666</v>
      </c>
      <c r="R693" s="832">
        <v>1</v>
      </c>
      <c r="S693" s="837">
        <v>0.16666666666666666</v>
      </c>
      <c r="T693" s="836">
        <v>0.5</v>
      </c>
      <c r="U693" s="838">
        <v>0.14285714285714285</v>
      </c>
    </row>
    <row r="694" spans="1:21" ht="14.45" customHeight="1" x14ac:dyDescent="0.2">
      <c r="A694" s="831">
        <v>30</v>
      </c>
      <c r="B694" s="832" t="s">
        <v>2898</v>
      </c>
      <c r="C694" s="832" t="s">
        <v>2906</v>
      </c>
      <c r="D694" s="833" t="s">
        <v>4253</v>
      </c>
      <c r="E694" s="834" t="s">
        <v>2916</v>
      </c>
      <c r="F694" s="832" t="s">
        <v>2899</v>
      </c>
      <c r="G694" s="832" t="s">
        <v>3179</v>
      </c>
      <c r="H694" s="832" t="s">
        <v>569</v>
      </c>
      <c r="I694" s="832" t="s">
        <v>3181</v>
      </c>
      <c r="J694" s="832" t="s">
        <v>1583</v>
      </c>
      <c r="K694" s="832" t="s">
        <v>3182</v>
      </c>
      <c r="L694" s="835">
        <v>50.32</v>
      </c>
      <c r="M694" s="835">
        <v>100.64</v>
      </c>
      <c r="N694" s="832">
        <v>2</v>
      </c>
      <c r="O694" s="836">
        <v>1.5</v>
      </c>
      <c r="P694" s="835">
        <v>50.32</v>
      </c>
      <c r="Q694" s="837">
        <v>0.5</v>
      </c>
      <c r="R694" s="832">
        <v>1</v>
      </c>
      <c r="S694" s="837">
        <v>0.5</v>
      </c>
      <c r="T694" s="836">
        <v>0.5</v>
      </c>
      <c r="U694" s="838">
        <v>0.33333333333333331</v>
      </c>
    </row>
    <row r="695" spans="1:21" ht="14.45" customHeight="1" x14ac:dyDescent="0.2">
      <c r="A695" s="831">
        <v>30</v>
      </c>
      <c r="B695" s="832" t="s">
        <v>2898</v>
      </c>
      <c r="C695" s="832" t="s">
        <v>2906</v>
      </c>
      <c r="D695" s="833" t="s">
        <v>4253</v>
      </c>
      <c r="E695" s="834" t="s">
        <v>2916</v>
      </c>
      <c r="F695" s="832" t="s">
        <v>2899</v>
      </c>
      <c r="G695" s="832" t="s">
        <v>3881</v>
      </c>
      <c r="H695" s="832" t="s">
        <v>569</v>
      </c>
      <c r="I695" s="832" t="s">
        <v>3882</v>
      </c>
      <c r="J695" s="832" t="s">
        <v>1179</v>
      </c>
      <c r="K695" s="832" t="s">
        <v>3883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30</v>
      </c>
      <c r="B696" s="832" t="s">
        <v>2898</v>
      </c>
      <c r="C696" s="832" t="s">
        <v>2906</v>
      </c>
      <c r="D696" s="833" t="s">
        <v>4253</v>
      </c>
      <c r="E696" s="834" t="s">
        <v>2916</v>
      </c>
      <c r="F696" s="832" t="s">
        <v>2899</v>
      </c>
      <c r="G696" s="832" t="s">
        <v>3581</v>
      </c>
      <c r="H696" s="832" t="s">
        <v>569</v>
      </c>
      <c r="I696" s="832" t="s">
        <v>3884</v>
      </c>
      <c r="J696" s="832" t="s">
        <v>1673</v>
      </c>
      <c r="K696" s="832" t="s">
        <v>3584</v>
      </c>
      <c r="L696" s="835">
        <v>225.06</v>
      </c>
      <c r="M696" s="835">
        <v>225.06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30</v>
      </c>
      <c r="B697" s="832" t="s">
        <v>2898</v>
      </c>
      <c r="C697" s="832" t="s">
        <v>2906</v>
      </c>
      <c r="D697" s="833" t="s">
        <v>4253</v>
      </c>
      <c r="E697" s="834" t="s">
        <v>2916</v>
      </c>
      <c r="F697" s="832" t="s">
        <v>2899</v>
      </c>
      <c r="G697" s="832" t="s">
        <v>3185</v>
      </c>
      <c r="H697" s="832" t="s">
        <v>599</v>
      </c>
      <c r="I697" s="832" t="s">
        <v>3885</v>
      </c>
      <c r="J697" s="832" t="s">
        <v>842</v>
      </c>
      <c r="K697" s="832" t="s">
        <v>3886</v>
      </c>
      <c r="L697" s="835">
        <v>0</v>
      </c>
      <c r="M697" s="835">
        <v>0</v>
      </c>
      <c r="N697" s="832">
        <v>3</v>
      </c>
      <c r="O697" s="836">
        <v>1.5</v>
      </c>
      <c r="P697" s="835">
        <v>0</v>
      </c>
      <c r="Q697" s="837"/>
      <c r="R697" s="832">
        <v>2</v>
      </c>
      <c r="S697" s="837">
        <v>0.66666666666666663</v>
      </c>
      <c r="T697" s="836">
        <v>1</v>
      </c>
      <c r="U697" s="838">
        <v>0.66666666666666663</v>
      </c>
    </row>
    <row r="698" spans="1:21" ht="14.45" customHeight="1" x14ac:dyDescent="0.2">
      <c r="A698" s="831">
        <v>30</v>
      </c>
      <c r="B698" s="832" t="s">
        <v>2898</v>
      </c>
      <c r="C698" s="832" t="s">
        <v>2906</v>
      </c>
      <c r="D698" s="833" t="s">
        <v>4253</v>
      </c>
      <c r="E698" s="834" t="s">
        <v>2916</v>
      </c>
      <c r="F698" s="832" t="s">
        <v>2899</v>
      </c>
      <c r="G698" s="832" t="s">
        <v>3188</v>
      </c>
      <c r="H698" s="832" t="s">
        <v>599</v>
      </c>
      <c r="I698" s="832" t="s">
        <v>2629</v>
      </c>
      <c r="J698" s="832" t="s">
        <v>1246</v>
      </c>
      <c r="K698" s="832" t="s">
        <v>2630</v>
      </c>
      <c r="L698" s="835">
        <v>212.45</v>
      </c>
      <c r="M698" s="835">
        <v>212.45</v>
      </c>
      <c r="N698" s="832">
        <v>1</v>
      </c>
      <c r="O698" s="836">
        <v>0.5</v>
      </c>
      <c r="P698" s="835">
        <v>212.45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30</v>
      </c>
      <c r="B699" s="832" t="s">
        <v>2898</v>
      </c>
      <c r="C699" s="832" t="s">
        <v>2906</v>
      </c>
      <c r="D699" s="833" t="s">
        <v>4253</v>
      </c>
      <c r="E699" s="834" t="s">
        <v>2916</v>
      </c>
      <c r="F699" s="832" t="s">
        <v>2899</v>
      </c>
      <c r="G699" s="832" t="s">
        <v>3189</v>
      </c>
      <c r="H699" s="832" t="s">
        <v>599</v>
      </c>
      <c r="I699" s="832" t="s">
        <v>2457</v>
      </c>
      <c r="J699" s="832" t="s">
        <v>2458</v>
      </c>
      <c r="K699" s="832" t="s">
        <v>2459</v>
      </c>
      <c r="L699" s="835">
        <v>94.28</v>
      </c>
      <c r="M699" s="835">
        <v>94.28</v>
      </c>
      <c r="N699" s="832">
        <v>1</v>
      </c>
      <c r="O699" s="836">
        <v>0.5</v>
      </c>
      <c r="P699" s="835">
        <v>94.28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5" customHeight="1" x14ac:dyDescent="0.2">
      <c r="A700" s="831">
        <v>30</v>
      </c>
      <c r="B700" s="832" t="s">
        <v>2898</v>
      </c>
      <c r="C700" s="832" t="s">
        <v>2906</v>
      </c>
      <c r="D700" s="833" t="s">
        <v>4253</v>
      </c>
      <c r="E700" s="834" t="s">
        <v>2916</v>
      </c>
      <c r="F700" s="832" t="s">
        <v>2899</v>
      </c>
      <c r="G700" s="832" t="s">
        <v>3189</v>
      </c>
      <c r="H700" s="832" t="s">
        <v>599</v>
      </c>
      <c r="I700" s="832" t="s">
        <v>2462</v>
      </c>
      <c r="J700" s="832" t="s">
        <v>2463</v>
      </c>
      <c r="K700" s="832" t="s">
        <v>2464</v>
      </c>
      <c r="L700" s="835">
        <v>105.23</v>
      </c>
      <c r="M700" s="835">
        <v>105.23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30</v>
      </c>
      <c r="B701" s="832" t="s">
        <v>2898</v>
      </c>
      <c r="C701" s="832" t="s">
        <v>2906</v>
      </c>
      <c r="D701" s="833" t="s">
        <v>4253</v>
      </c>
      <c r="E701" s="834" t="s">
        <v>2916</v>
      </c>
      <c r="F701" s="832" t="s">
        <v>2899</v>
      </c>
      <c r="G701" s="832" t="s">
        <v>3189</v>
      </c>
      <c r="H701" s="832" t="s">
        <v>599</v>
      </c>
      <c r="I701" s="832" t="s">
        <v>2465</v>
      </c>
      <c r="J701" s="832" t="s">
        <v>2463</v>
      </c>
      <c r="K701" s="832" t="s">
        <v>2466</v>
      </c>
      <c r="L701" s="835">
        <v>63.14</v>
      </c>
      <c r="M701" s="835">
        <v>63.14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30</v>
      </c>
      <c r="B702" s="832" t="s">
        <v>2898</v>
      </c>
      <c r="C702" s="832" t="s">
        <v>2906</v>
      </c>
      <c r="D702" s="833" t="s">
        <v>4253</v>
      </c>
      <c r="E702" s="834" t="s">
        <v>2916</v>
      </c>
      <c r="F702" s="832" t="s">
        <v>2899</v>
      </c>
      <c r="G702" s="832" t="s">
        <v>3189</v>
      </c>
      <c r="H702" s="832" t="s">
        <v>599</v>
      </c>
      <c r="I702" s="832" t="s">
        <v>2467</v>
      </c>
      <c r="J702" s="832" t="s">
        <v>2463</v>
      </c>
      <c r="K702" s="832" t="s">
        <v>2468</v>
      </c>
      <c r="L702" s="835">
        <v>84.18</v>
      </c>
      <c r="M702" s="835">
        <v>84.18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30</v>
      </c>
      <c r="B703" s="832" t="s">
        <v>2898</v>
      </c>
      <c r="C703" s="832" t="s">
        <v>2906</v>
      </c>
      <c r="D703" s="833" t="s">
        <v>4253</v>
      </c>
      <c r="E703" s="834" t="s">
        <v>2916</v>
      </c>
      <c r="F703" s="832" t="s">
        <v>2899</v>
      </c>
      <c r="G703" s="832" t="s">
        <v>3189</v>
      </c>
      <c r="H703" s="832" t="s">
        <v>599</v>
      </c>
      <c r="I703" s="832" t="s">
        <v>2473</v>
      </c>
      <c r="J703" s="832" t="s">
        <v>2458</v>
      </c>
      <c r="K703" s="832" t="s">
        <v>2474</v>
      </c>
      <c r="L703" s="835">
        <v>49.08</v>
      </c>
      <c r="M703" s="835">
        <v>98.16</v>
      </c>
      <c r="N703" s="832">
        <v>2</v>
      </c>
      <c r="O703" s="836">
        <v>1</v>
      </c>
      <c r="P703" s="835">
        <v>49.08</v>
      </c>
      <c r="Q703" s="837">
        <v>0.5</v>
      </c>
      <c r="R703" s="832">
        <v>1</v>
      </c>
      <c r="S703" s="837">
        <v>0.5</v>
      </c>
      <c r="T703" s="836">
        <v>0.5</v>
      </c>
      <c r="U703" s="838">
        <v>0.5</v>
      </c>
    </row>
    <row r="704" spans="1:21" ht="14.45" customHeight="1" x14ac:dyDescent="0.2">
      <c r="A704" s="831">
        <v>30</v>
      </c>
      <c r="B704" s="832" t="s">
        <v>2898</v>
      </c>
      <c r="C704" s="832" t="s">
        <v>2906</v>
      </c>
      <c r="D704" s="833" t="s">
        <v>4253</v>
      </c>
      <c r="E704" s="834" t="s">
        <v>2916</v>
      </c>
      <c r="F704" s="832" t="s">
        <v>2899</v>
      </c>
      <c r="G704" s="832" t="s">
        <v>3189</v>
      </c>
      <c r="H704" s="832" t="s">
        <v>599</v>
      </c>
      <c r="I704" s="832" t="s">
        <v>3587</v>
      </c>
      <c r="J704" s="832" t="s">
        <v>2458</v>
      </c>
      <c r="K704" s="832" t="s">
        <v>3588</v>
      </c>
      <c r="L704" s="835">
        <v>84.18</v>
      </c>
      <c r="M704" s="835">
        <v>84.18</v>
      </c>
      <c r="N704" s="832">
        <v>1</v>
      </c>
      <c r="O704" s="836">
        <v>0.5</v>
      </c>
      <c r="P704" s="835">
        <v>84.18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5" customHeight="1" x14ac:dyDescent="0.2">
      <c r="A705" s="831">
        <v>30</v>
      </c>
      <c r="B705" s="832" t="s">
        <v>2898</v>
      </c>
      <c r="C705" s="832" t="s">
        <v>2906</v>
      </c>
      <c r="D705" s="833" t="s">
        <v>4253</v>
      </c>
      <c r="E705" s="834" t="s">
        <v>2916</v>
      </c>
      <c r="F705" s="832" t="s">
        <v>2899</v>
      </c>
      <c r="G705" s="832" t="s">
        <v>3887</v>
      </c>
      <c r="H705" s="832" t="s">
        <v>569</v>
      </c>
      <c r="I705" s="832" t="s">
        <v>3888</v>
      </c>
      <c r="J705" s="832" t="s">
        <v>3889</v>
      </c>
      <c r="K705" s="832" t="s">
        <v>3890</v>
      </c>
      <c r="L705" s="835">
        <v>15.61</v>
      </c>
      <c r="M705" s="835">
        <v>15.61</v>
      </c>
      <c r="N705" s="832">
        <v>1</v>
      </c>
      <c r="O705" s="836">
        <v>0.5</v>
      </c>
      <c r="P705" s="835">
        <v>15.61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5" customHeight="1" x14ac:dyDescent="0.2">
      <c r="A706" s="831">
        <v>30</v>
      </c>
      <c r="B706" s="832" t="s">
        <v>2898</v>
      </c>
      <c r="C706" s="832" t="s">
        <v>2906</v>
      </c>
      <c r="D706" s="833" t="s">
        <v>4253</v>
      </c>
      <c r="E706" s="834" t="s">
        <v>2916</v>
      </c>
      <c r="F706" s="832" t="s">
        <v>2899</v>
      </c>
      <c r="G706" s="832" t="s">
        <v>3192</v>
      </c>
      <c r="H706" s="832" t="s">
        <v>569</v>
      </c>
      <c r="I706" s="832" t="s">
        <v>3193</v>
      </c>
      <c r="J706" s="832" t="s">
        <v>1188</v>
      </c>
      <c r="K706" s="832" t="s">
        <v>1189</v>
      </c>
      <c r="L706" s="835">
        <v>107.27</v>
      </c>
      <c r="M706" s="835">
        <v>965.43000000000006</v>
      </c>
      <c r="N706" s="832">
        <v>9</v>
      </c>
      <c r="O706" s="836">
        <v>3</v>
      </c>
      <c r="P706" s="835">
        <v>536.35</v>
      </c>
      <c r="Q706" s="837">
        <v>0.55555555555555558</v>
      </c>
      <c r="R706" s="832">
        <v>5</v>
      </c>
      <c r="S706" s="837">
        <v>0.55555555555555558</v>
      </c>
      <c r="T706" s="836">
        <v>1.5</v>
      </c>
      <c r="U706" s="838">
        <v>0.5</v>
      </c>
    </row>
    <row r="707" spans="1:21" ht="14.45" customHeight="1" x14ac:dyDescent="0.2">
      <c r="A707" s="831">
        <v>30</v>
      </c>
      <c r="B707" s="832" t="s">
        <v>2898</v>
      </c>
      <c r="C707" s="832" t="s">
        <v>2906</v>
      </c>
      <c r="D707" s="833" t="s">
        <v>4253</v>
      </c>
      <c r="E707" s="834" t="s">
        <v>2916</v>
      </c>
      <c r="F707" s="832" t="s">
        <v>2901</v>
      </c>
      <c r="G707" s="832" t="s">
        <v>3782</v>
      </c>
      <c r="H707" s="832" t="s">
        <v>569</v>
      </c>
      <c r="I707" s="832" t="s">
        <v>3891</v>
      </c>
      <c r="J707" s="832" t="s">
        <v>3892</v>
      </c>
      <c r="K707" s="832" t="s">
        <v>3893</v>
      </c>
      <c r="L707" s="835">
        <v>1200</v>
      </c>
      <c r="M707" s="835">
        <v>1200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30</v>
      </c>
      <c r="B708" s="832" t="s">
        <v>2898</v>
      </c>
      <c r="C708" s="832" t="s">
        <v>2906</v>
      </c>
      <c r="D708" s="833" t="s">
        <v>4253</v>
      </c>
      <c r="E708" s="834" t="s">
        <v>2916</v>
      </c>
      <c r="F708" s="832" t="s">
        <v>2901</v>
      </c>
      <c r="G708" s="832" t="s">
        <v>3782</v>
      </c>
      <c r="H708" s="832" t="s">
        <v>569</v>
      </c>
      <c r="I708" s="832" t="s">
        <v>3894</v>
      </c>
      <c r="J708" s="832" t="s">
        <v>3895</v>
      </c>
      <c r="K708" s="832" t="s">
        <v>3896</v>
      </c>
      <c r="L708" s="835">
        <v>2000</v>
      </c>
      <c r="M708" s="835">
        <v>2000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5" customHeight="1" x14ac:dyDescent="0.2">
      <c r="A709" s="831">
        <v>30</v>
      </c>
      <c r="B709" s="832" t="s">
        <v>2898</v>
      </c>
      <c r="C709" s="832" t="s">
        <v>2906</v>
      </c>
      <c r="D709" s="833" t="s">
        <v>4253</v>
      </c>
      <c r="E709" s="834" t="s">
        <v>2916</v>
      </c>
      <c r="F709" s="832" t="s">
        <v>2901</v>
      </c>
      <c r="G709" s="832" t="s">
        <v>3782</v>
      </c>
      <c r="H709" s="832" t="s">
        <v>569</v>
      </c>
      <c r="I709" s="832" t="s">
        <v>3897</v>
      </c>
      <c r="J709" s="832" t="s">
        <v>3898</v>
      </c>
      <c r="K709" s="832" t="s">
        <v>3899</v>
      </c>
      <c r="L709" s="835">
        <v>4000</v>
      </c>
      <c r="M709" s="835">
        <v>4000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30</v>
      </c>
      <c r="B710" s="832" t="s">
        <v>2898</v>
      </c>
      <c r="C710" s="832" t="s">
        <v>2906</v>
      </c>
      <c r="D710" s="833" t="s">
        <v>4253</v>
      </c>
      <c r="E710" s="834" t="s">
        <v>2917</v>
      </c>
      <c r="F710" s="832" t="s">
        <v>2899</v>
      </c>
      <c r="G710" s="832" t="s">
        <v>2921</v>
      </c>
      <c r="H710" s="832" t="s">
        <v>599</v>
      </c>
      <c r="I710" s="832" t="s">
        <v>2556</v>
      </c>
      <c r="J710" s="832" t="s">
        <v>626</v>
      </c>
      <c r="K710" s="832" t="s">
        <v>627</v>
      </c>
      <c r="L710" s="835">
        <v>72.55</v>
      </c>
      <c r="M710" s="835">
        <v>72.55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30</v>
      </c>
      <c r="B711" s="832" t="s">
        <v>2898</v>
      </c>
      <c r="C711" s="832" t="s">
        <v>2906</v>
      </c>
      <c r="D711" s="833" t="s">
        <v>4253</v>
      </c>
      <c r="E711" s="834" t="s">
        <v>2917</v>
      </c>
      <c r="F711" s="832" t="s">
        <v>2899</v>
      </c>
      <c r="G711" s="832" t="s">
        <v>2921</v>
      </c>
      <c r="H711" s="832" t="s">
        <v>599</v>
      </c>
      <c r="I711" s="832" t="s">
        <v>2926</v>
      </c>
      <c r="J711" s="832" t="s">
        <v>626</v>
      </c>
      <c r="K711" s="832" t="s">
        <v>2927</v>
      </c>
      <c r="L711" s="835">
        <v>21.76</v>
      </c>
      <c r="M711" s="835">
        <v>87.04</v>
      </c>
      <c r="N711" s="832">
        <v>4</v>
      </c>
      <c r="O711" s="836">
        <v>2</v>
      </c>
      <c r="P711" s="835">
        <v>21.76</v>
      </c>
      <c r="Q711" s="837">
        <v>0.25</v>
      </c>
      <c r="R711" s="832">
        <v>1</v>
      </c>
      <c r="S711" s="837">
        <v>0.25</v>
      </c>
      <c r="T711" s="836">
        <v>0.5</v>
      </c>
      <c r="U711" s="838">
        <v>0.25</v>
      </c>
    </row>
    <row r="712" spans="1:21" ht="14.45" customHeight="1" x14ac:dyDescent="0.2">
      <c r="A712" s="831">
        <v>30</v>
      </c>
      <c r="B712" s="832" t="s">
        <v>2898</v>
      </c>
      <c r="C712" s="832" t="s">
        <v>2906</v>
      </c>
      <c r="D712" s="833" t="s">
        <v>4253</v>
      </c>
      <c r="E712" s="834" t="s">
        <v>2917</v>
      </c>
      <c r="F712" s="832" t="s">
        <v>2899</v>
      </c>
      <c r="G712" s="832" t="s">
        <v>2921</v>
      </c>
      <c r="H712" s="832" t="s">
        <v>599</v>
      </c>
      <c r="I712" s="832" t="s">
        <v>2557</v>
      </c>
      <c r="J712" s="832" t="s">
        <v>626</v>
      </c>
      <c r="K712" s="832" t="s">
        <v>625</v>
      </c>
      <c r="L712" s="835">
        <v>65.28</v>
      </c>
      <c r="M712" s="835">
        <v>65.28</v>
      </c>
      <c r="N712" s="832">
        <v>1</v>
      </c>
      <c r="O712" s="836">
        <v>1</v>
      </c>
      <c r="P712" s="835">
        <v>65.28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5" customHeight="1" x14ac:dyDescent="0.2">
      <c r="A713" s="831">
        <v>30</v>
      </c>
      <c r="B713" s="832" t="s">
        <v>2898</v>
      </c>
      <c r="C713" s="832" t="s">
        <v>2906</v>
      </c>
      <c r="D713" s="833" t="s">
        <v>4253</v>
      </c>
      <c r="E713" s="834" t="s">
        <v>2917</v>
      </c>
      <c r="F713" s="832" t="s">
        <v>2899</v>
      </c>
      <c r="G713" s="832" t="s">
        <v>2928</v>
      </c>
      <c r="H713" s="832" t="s">
        <v>599</v>
      </c>
      <c r="I713" s="832" t="s">
        <v>2654</v>
      </c>
      <c r="J713" s="832" t="s">
        <v>2652</v>
      </c>
      <c r="K713" s="832" t="s">
        <v>2655</v>
      </c>
      <c r="L713" s="835">
        <v>4.7</v>
      </c>
      <c r="M713" s="835">
        <v>9.4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5" customHeight="1" x14ac:dyDescent="0.2">
      <c r="A714" s="831">
        <v>30</v>
      </c>
      <c r="B714" s="832" t="s">
        <v>2898</v>
      </c>
      <c r="C714" s="832" t="s">
        <v>2906</v>
      </c>
      <c r="D714" s="833" t="s">
        <v>4253</v>
      </c>
      <c r="E714" s="834" t="s">
        <v>2917</v>
      </c>
      <c r="F714" s="832" t="s">
        <v>2899</v>
      </c>
      <c r="G714" s="832" t="s">
        <v>2929</v>
      </c>
      <c r="H714" s="832" t="s">
        <v>599</v>
      </c>
      <c r="I714" s="832" t="s">
        <v>2369</v>
      </c>
      <c r="J714" s="832" t="s">
        <v>2365</v>
      </c>
      <c r="K714" s="832" t="s">
        <v>2370</v>
      </c>
      <c r="L714" s="835">
        <v>31.09</v>
      </c>
      <c r="M714" s="835">
        <v>217.63</v>
      </c>
      <c r="N714" s="832">
        <v>7</v>
      </c>
      <c r="O714" s="836">
        <v>3.5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30</v>
      </c>
      <c r="B715" s="832" t="s">
        <v>2898</v>
      </c>
      <c r="C715" s="832" t="s">
        <v>2906</v>
      </c>
      <c r="D715" s="833" t="s">
        <v>4253</v>
      </c>
      <c r="E715" s="834" t="s">
        <v>2917</v>
      </c>
      <c r="F715" s="832" t="s">
        <v>2899</v>
      </c>
      <c r="G715" s="832" t="s">
        <v>2929</v>
      </c>
      <c r="H715" s="832" t="s">
        <v>599</v>
      </c>
      <c r="I715" s="832" t="s">
        <v>2371</v>
      </c>
      <c r="J715" s="832" t="s">
        <v>2365</v>
      </c>
      <c r="K715" s="832" t="s">
        <v>2372</v>
      </c>
      <c r="L715" s="835">
        <v>62.18</v>
      </c>
      <c r="M715" s="835">
        <v>62.18</v>
      </c>
      <c r="N715" s="832">
        <v>1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5" customHeight="1" x14ac:dyDescent="0.2">
      <c r="A716" s="831">
        <v>30</v>
      </c>
      <c r="B716" s="832" t="s">
        <v>2898</v>
      </c>
      <c r="C716" s="832" t="s">
        <v>2906</v>
      </c>
      <c r="D716" s="833" t="s">
        <v>4253</v>
      </c>
      <c r="E716" s="834" t="s">
        <v>2917</v>
      </c>
      <c r="F716" s="832" t="s">
        <v>2899</v>
      </c>
      <c r="G716" s="832" t="s">
        <v>2930</v>
      </c>
      <c r="H716" s="832" t="s">
        <v>599</v>
      </c>
      <c r="I716" s="832" t="s">
        <v>2437</v>
      </c>
      <c r="J716" s="832" t="s">
        <v>2438</v>
      </c>
      <c r="K716" s="832" t="s">
        <v>2418</v>
      </c>
      <c r="L716" s="835">
        <v>278.63</v>
      </c>
      <c r="M716" s="835">
        <v>278.63</v>
      </c>
      <c r="N716" s="832">
        <v>1</v>
      </c>
      <c r="O716" s="836">
        <v>0.5</v>
      </c>
      <c r="P716" s="835">
        <v>278.63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30</v>
      </c>
      <c r="B717" s="832" t="s">
        <v>2898</v>
      </c>
      <c r="C717" s="832" t="s">
        <v>2906</v>
      </c>
      <c r="D717" s="833" t="s">
        <v>4253</v>
      </c>
      <c r="E717" s="834" t="s">
        <v>2917</v>
      </c>
      <c r="F717" s="832" t="s">
        <v>2899</v>
      </c>
      <c r="G717" s="832" t="s">
        <v>2930</v>
      </c>
      <c r="H717" s="832" t="s">
        <v>599</v>
      </c>
      <c r="I717" s="832" t="s">
        <v>2823</v>
      </c>
      <c r="J717" s="832" t="s">
        <v>2440</v>
      </c>
      <c r="K717" s="832" t="s">
        <v>2824</v>
      </c>
      <c r="L717" s="835">
        <v>139.77000000000001</v>
      </c>
      <c r="M717" s="835">
        <v>139.77000000000001</v>
      </c>
      <c r="N717" s="832">
        <v>1</v>
      </c>
      <c r="O717" s="836">
        <v>0.5</v>
      </c>
      <c r="P717" s="835">
        <v>139.77000000000001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5" customHeight="1" x14ac:dyDescent="0.2">
      <c r="A718" s="831">
        <v>30</v>
      </c>
      <c r="B718" s="832" t="s">
        <v>2898</v>
      </c>
      <c r="C718" s="832" t="s">
        <v>2906</v>
      </c>
      <c r="D718" s="833" t="s">
        <v>4253</v>
      </c>
      <c r="E718" s="834" t="s">
        <v>2917</v>
      </c>
      <c r="F718" s="832" t="s">
        <v>2899</v>
      </c>
      <c r="G718" s="832" t="s">
        <v>2930</v>
      </c>
      <c r="H718" s="832" t="s">
        <v>599</v>
      </c>
      <c r="I718" s="832" t="s">
        <v>2825</v>
      </c>
      <c r="J718" s="832" t="s">
        <v>2440</v>
      </c>
      <c r="K718" s="832" t="s">
        <v>2826</v>
      </c>
      <c r="L718" s="835">
        <v>279.52999999999997</v>
      </c>
      <c r="M718" s="835">
        <v>559.05999999999995</v>
      </c>
      <c r="N718" s="832">
        <v>2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30</v>
      </c>
      <c r="B719" s="832" t="s">
        <v>2898</v>
      </c>
      <c r="C719" s="832" t="s">
        <v>2906</v>
      </c>
      <c r="D719" s="833" t="s">
        <v>4253</v>
      </c>
      <c r="E719" s="834" t="s">
        <v>2917</v>
      </c>
      <c r="F719" s="832" t="s">
        <v>2899</v>
      </c>
      <c r="G719" s="832" t="s">
        <v>2930</v>
      </c>
      <c r="H719" s="832" t="s">
        <v>569</v>
      </c>
      <c r="I719" s="832" t="s">
        <v>3900</v>
      </c>
      <c r="J719" s="832" t="s">
        <v>2438</v>
      </c>
      <c r="K719" s="832" t="s">
        <v>3901</v>
      </c>
      <c r="L719" s="835">
        <v>477.84</v>
      </c>
      <c r="M719" s="835">
        <v>477.84</v>
      </c>
      <c r="N719" s="832">
        <v>1</v>
      </c>
      <c r="O719" s="836">
        <v>0.5</v>
      </c>
      <c r="P719" s="835">
        <v>477.84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30</v>
      </c>
      <c r="B720" s="832" t="s">
        <v>2898</v>
      </c>
      <c r="C720" s="832" t="s">
        <v>2906</v>
      </c>
      <c r="D720" s="833" t="s">
        <v>4253</v>
      </c>
      <c r="E720" s="834" t="s">
        <v>2917</v>
      </c>
      <c r="F720" s="832" t="s">
        <v>2899</v>
      </c>
      <c r="G720" s="832" t="s">
        <v>2930</v>
      </c>
      <c r="H720" s="832" t="s">
        <v>599</v>
      </c>
      <c r="I720" s="832" t="s">
        <v>2442</v>
      </c>
      <c r="J720" s="832" t="s">
        <v>2440</v>
      </c>
      <c r="K720" s="832" t="s">
        <v>2443</v>
      </c>
      <c r="L720" s="835">
        <v>93.18</v>
      </c>
      <c r="M720" s="835">
        <v>372.72</v>
      </c>
      <c r="N720" s="832">
        <v>4</v>
      </c>
      <c r="O720" s="836">
        <v>2</v>
      </c>
      <c r="P720" s="835">
        <v>93.18</v>
      </c>
      <c r="Q720" s="837">
        <v>0.25</v>
      </c>
      <c r="R720" s="832">
        <v>1</v>
      </c>
      <c r="S720" s="837">
        <v>0.25</v>
      </c>
      <c r="T720" s="836">
        <v>0.5</v>
      </c>
      <c r="U720" s="838">
        <v>0.25</v>
      </c>
    </row>
    <row r="721" spans="1:21" ht="14.45" customHeight="1" x14ac:dyDescent="0.2">
      <c r="A721" s="831">
        <v>30</v>
      </c>
      <c r="B721" s="832" t="s">
        <v>2898</v>
      </c>
      <c r="C721" s="832" t="s">
        <v>2906</v>
      </c>
      <c r="D721" s="833" t="s">
        <v>4253</v>
      </c>
      <c r="E721" s="834" t="s">
        <v>2917</v>
      </c>
      <c r="F721" s="832" t="s">
        <v>2899</v>
      </c>
      <c r="G721" s="832" t="s">
        <v>2930</v>
      </c>
      <c r="H721" s="832" t="s">
        <v>569</v>
      </c>
      <c r="I721" s="832" t="s">
        <v>3642</v>
      </c>
      <c r="J721" s="832" t="s">
        <v>2440</v>
      </c>
      <c r="K721" s="832" t="s">
        <v>2933</v>
      </c>
      <c r="L721" s="835">
        <v>143.35</v>
      </c>
      <c r="M721" s="835">
        <v>143.35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30</v>
      </c>
      <c r="B722" s="832" t="s">
        <v>2898</v>
      </c>
      <c r="C722" s="832" t="s">
        <v>2906</v>
      </c>
      <c r="D722" s="833" t="s">
        <v>4253</v>
      </c>
      <c r="E722" s="834" t="s">
        <v>2917</v>
      </c>
      <c r="F722" s="832" t="s">
        <v>2899</v>
      </c>
      <c r="G722" s="832" t="s">
        <v>2930</v>
      </c>
      <c r="H722" s="832" t="s">
        <v>599</v>
      </c>
      <c r="I722" s="832" t="s">
        <v>2439</v>
      </c>
      <c r="J722" s="832" t="s">
        <v>2440</v>
      </c>
      <c r="K722" s="832" t="s">
        <v>2441</v>
      </c>
      <c r="L722" s="835">
        <v>46.6</v>
      </c>
      <c r="M722" s="835">
        <v>46.6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30</v>
      </c>
      <c r="B723" s="832" t="s">
        <v>2898</v>
      </c>
      <c r="C723" s="832" t="s">
        <v>2906</v>
      </c>
      <c r="D723" s="833" t="s">
        <v>4253</v>
      </c>
      <c r="E723" s="834" t="s">
        <v>2917</v>
      </c>
      <c r="F723" s="832" t="s">
        <v>2899</v>
      </c>
      <c r="G723" s="832" t="s">
        <v>3643</v>
      </c>
      <c r="H723" s="832" t="s">
        <v>599</v>
      </c>
      <c r="I723" s="832" t="s">
        <v>3796</v>
      </c>
      <c r="J723" s="832" t="s">
        <v>1801</v>
      </c>
      <c r="K723" s="832" t="s">
        <v>1802</v>
      </c>
      <c r="L723" s="835">
        <v>129.75</v>
      </c>
      <c r="M723" s="835">
        <v>129.75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30</v>
      </c>
      <c r="B724" s="832" t="s">
        <v>2898</v>
      </c>
      <c r="C724" s="832" t="s">
        <v>2906</v>
      </c>
      <c r="D724" s="833" t="s">
        <v>4253</v>
      </c>
      <c r="E724" s="834" t="s">
        <v>2917</v>
      </c>
      <c r="F724" s="832" t="s">
        <v>2899</v>
      </c>
      <c r="G724" s="832" t="s">
        <v>2940</v>
      </c>
      <c r="H724" s="832" t="s">
        <v>599</v>
      </c>
      <c r="I724" s="832" t="s">
        <v>2352</v>
      </c>
      <c r="J724" s="832" t="s">
        <v>2353</v>
      </c>
      <c r="K724" s="832" t="s">
        <v>2354</v>
      </c>
      <c r="L724" s="835">
        <v>65.540000000000006</v>
      </c>
      <c r="M724" s="835">
        <v>131.08000000000001</v>
      </c>
      <c r="N724" s="832">
        <v>2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30</v>
      </c>
      <c r="B725" s="832" t="s">
        <v>2898</v>
      </c>
      <c r="C725" s="832" t="s">
        <v>2906</v>
      </c>
      <c r="D725" s="833" t="s">
        <v>4253</v>
      </c>
      <c r="E725" s="834" t="s">
        <v>2917</v>
      </c>
      <c r="F725" s="832" t="s">
        <v>2899</v>
      </c>
      <c r="G725" s="832" t="s">
        <v>2940</v>
      </c>
      <c r="H725" s="832" t="s">
        <v>599</v>
      </c>
      <c r="I725" s="832" t="s">
        <v>2796</v>
      </c>
      <c r="J725" s="832" t="s">
        <v>2353</v>
      </c>
      <c r="K725" s="832" t="s">
        <v>2797</v>
      </c>
      <c r="L725" s="835">
        <v>229.38</v>
      </c>
      <c r="M725" s="835">
        <v>229.38</v>
      </c>
      <c r="N725" s="832">
        <v>1</v>
      </c>
      <c r="O725" s="836">
        <v>0.5</v>
      </c>
      <c r="P725" s="835">
        <v>229.38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30</v>
      </c>
      <c r="B726" s="832" t="s">
        <v>2898</v>
      </c>
      <c r="C726" s="832" t="s">
        <v>2906</v>
      </c>
      <c r="D726" s="833" t="s">
        <v>4253</v>
      </c>
      <c r="E726" s="834" t="s">
        <v>2917</v>
      </c>
      <c r="F726" s="832" t="s">
        <v>2899</v>
      </c>
      <c r="G726" s="832" t="s">
        <v>2944</v>
      </c>
      <c r="H726" s="832" t="s">
        <v>569</v>
      </c>
      <c r="I726" s="832" t="s">
        <v>2356</v>
      </c>
      <c r="J726" s="832" t="s">
        <v>702</v>
      </c>
      <c r="K726" s="832" t="s">
        <v>707</v>
      </c>
      <c r="L726" s="835">
        <v>17.559999999999999</v>
      </c>
      <c r="M726" s="835">
        <v>17.559999999999999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30</v>
      </c>
      <c r="B727" s="832" t="s">
        <v>2898</v>
      </c>
      <c r="C727" s="832" t="s">
        <v>2906</v>
      </c>
      <c r="D727" s="833" t="s">
        <v>4253</v>
      </c>
      <c r="E727" s="834" t="s">
        <v>2917</v>
      </c>
      <c r="F727" s="832" t="s">
        <v>2899</v>
      </c>
      <c r="G727" s="832" t="s">
        <v>2944</v>
      </c>
      <c r="H727" s="832" t="s">
        <v>569</v>
      </c>
      <c r="I727" s="832" t="s">
        <v>2357</v>
      </c>
      <c r="J727" s="832" t="s">
        <v>702</v>
      </c>
      <c r="K727" s="832" t="s">
        <v>710</v>
      </c>
      <c r="L727" s="835">
        <v>35.11</v>
      </c>
      <c r="M727" s="835">
        <v>175.55</v>
      </c>
      <c r="N727" s="832">
        <v>5</v>
      </c>
      <c r="O727" s="836">
        <v>2.5</v>
      </c>
      <c r="P727" s="835">
        <v>70.22</v>
      </c>
      <c r="Q727" s="837">
        <v>0.39999999999999997</v>
      </c>
      <c r="R727" s="832">
        <v>2</v>
      </c>
      <c r="S727" s="837">
        <v>0.4</v>
      </c>
      <c r="T727" s="836">
        <v>1</v>
      </c>
      <c r="U727" s="838">
        <v>0.4</v>
      </c>
    </row>
    <row r="728" spans="1:21" ht="14.45" customHeight="1" x14ac:dyDescent="0.2">
      <c r="A728" s="831">
        <v>30</v>
      </c>
      <c r="B728" s="832" t="s">
        <v>2898</v>
      </c>
      <c r="C728" s="832" t="s">
        <v>2906</v>
      </c>
      <c r="D728" s="833" t="s">
        <v>4253</v>
      </c>
      <c r="E728" s="834" t="s">
        <v>2917</v>
      </c>
      <c r="F728" s="832" t="s">
        <v>2899</v>
      </c>
      <c r="G728" s="832" t="s">
        <v>2944</v>
      </c>
      <c r="H728" s="832" t="s">
        <v>599</v>
      </c>
      <c r="I728" s="832" t="s">
        <v>3797</v>
      </c>
      <c r="J728" s="832" t="s">
        <v>702</v>
      </c>
      <c r="K728" s="832" t="s">
        <v>710</v>
      </c>
      <c r="L728" s="835">
        <v>35.11</v>
      </c>
      <c r="M728" s="835">
        <v>35.11</v>
      </c>
      <c r="N728" s="832">
        <v>1</v>
      </c>
      <c r="O728" s="836">
        <v>0.5</v>
      </c>
      <c r="P728" s="835">
        <v>35.11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30</v>
      </c>
      <c r="B729" s="832" t="s">
        <v>2898</v>
      </c>
      <c r="C729" s="832" t="s">
        <v>2906</v>
      </c>
      <c r="D729" s="833" t="s">
        <v>4253</v>
      </c>
      <c r="E729" s="834" t="s">
        <v>2917</v>
      </c>
      <c r="F729" s="832" t="s">
        <v>2899</v>
      </c>
      <c r="G729" s="832" t="s">
        <v>2947</v>
      </c>
      <c r="H729" s="832" t="s">
        <v>569</v>
      </c>
      <c r="I729" s="832" t="s">
        <v>3229</v>
      </c>
      <c r="J729" s="832" t="s">
        <v>2949</v>
      </c>
      <c r="K729" s="832" t="s">
        <v>1143</v>
      </c>
      <c r="L729" s="835">
        <v>0</v>
      </c>
      <c r="M729" s="835">
        <v>0</v>
      </c>
      <c r="N729" s="832">
        <v>1</v>
      </c>
      <c r="O729" s="836">
        <v>0.5</v>
      </c>
      <c r="P729" s="835">
        <v>0</v>
      </c>
      <c r="Q729" s="837"/>
      <c r="R729" s="832">
        <v>1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30</v>
      </c>
      <c r="B730" s="832" t="s">
        <v>2898</v>
      </c>
      <c r="C730" s="832" t="s">
        <v>2906</v>
      </c>
      <c r="D730" s="833" t="s">
        <v>4253</v>
      </c>
      <c r="E730" s="834" t="s">
        <v>2917</v>
      </c>
      <c r="F730" s="832" t="s">
        <v>2899</v>
      </c>
      <c r="G730" s="832" t="s">
        <v>2951</v>
      </c>
      <c r="H730" s="832" t="s">
        <v>569</v>
      </c>
      <c r="I730" s="832" t="s">
        <v>3902</v>
      </c>
      <c r="J730" s="832" t="s">
        <v>3903</v>
      </c>
      <c r="K730" s="832" t="s">
        <v>2939</v>
      </c>
      <c r="L730" s="835">
        <v>0</v>
      </c>
      <c r="M730" s="835">
        <v>0</v>
      </c>
      <c r="N730" s="832">
        <v>2</v>
      </c>
      <c r="O730" s="836">
        <v>1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30</v>
      </c>
      <c r="B731" s="832" t="s">
        <v>2898</v>
      </c>
      <c r="C731" s="832" t="s">
        <v>2906</v>
      </c>
      <c r="D731" s="833" t="s">
        <v>4253</v>
      </c>
      <c r="E731" s="834" t="s">
        <v>2917</v>
      </c>
      <c r="F731" s="832" t="s">
        <v>2899</v>
      </c>
      <c r="G731" s="832" t="s">
        <v>2954</v>
      </c>
      <c r="H731" s="832" t="s">
        <v>599</v>
      </c>
      <c r="I731" s="832" t="s">
        <v>2955</v>
      </c>
      <c r="J731" s="832" t="s">
        <v>766</v>
      </c>
      <c r="K731" s="832" t="s">
        <v>703</v>
      </c>
      <c r="L731" s="835">
        <v>65.989999999999995</v>
      </c>
      <c r="M731" s="835">
        <v>131.97999999999999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5" customHeight="1" x14ac:dyDescent="0.2">
      <c r="A732" s="831">
        <v>30</v>
      </c>
      <c r="B732" s="832" t="s">
        <v>2898</v>
      </c>
      <c r="C732" s="832" t="s">
        <v>2906</v>
      </c>
      <c r="D732" s="833" t="s">
        <v>4253</v>
      </c>
      <c r="E732" s="834" t="s">
        <v>2917</v>
      </c>
      <c r="F732" s="832" t="s">
        <v>2899</v>
      </c>
      <c r="G732" s="832" t="s">
        <v>2969</v>
      </c>
      <c r="H732" s="832" t="s">
        <v>569</v>
      </c>
      <c r="I732" s="832" t="s">
        <v>2970</v>
      </c>
      <c r="J732" s="832" t="s">
        <v>802</v>
      </c>
      <c r="K732" s="832" t="s">
        <v>2971</v>
      </c>
      <c r="L732" s="835">
        <v>91.11</v>
      </c>
      <c r="M732" s="835">
        <v>637.77</v>
      </c>
      <c r="N732" s="832">
        <v>7</v>
      </c>
      <c r="O732" s="836">
        <v>3.5</v>
      </c>
      <c r="P732" s="835">
        <v>91.11</v>
      </c>
      <c r="Q732" s="837">
        <v>0.14285714285714285</v>
      </c>
      <c r="R732" s="832">
        <v>1</v>
      </c>
      <c r="S732" s="837">
        <v>0.14285714285714285</v>
      </c>
      <c r="T732" s="836">
        <v>0.5</v>
      </c>
      <c r="U732" s="838">
        <v>0.14285714285714285</v>
      </c>
    </row>
    <row r="733" spans="1:21" ht="14.45" customHeight="1" x14ac:dyDescent="0.2">
      <c r="A733" s="831">
        <v>30</v>
      </c>
      <c r="B733" s="832" t="s">
        <v>2898</v>
      </c>
      <c r="C733" s="832" t="s">
        <v>2906</v>
      </c>
      <c r="D733" s="833" t="s">
        <v>4253</v>
      </c>
      <c r="E733" s="834" t="s">
        <v>2917</v>
      </c>
      <c r="F733" s="832" t="s">
        <v>2899</v>
      </c>
      <c r="G733" s="832" t="s">
        <v>2969</v>
      </c>
      <c r="H733" s="832" t="s">
        <v>569</v>
      </c>
      <c r="I733" s="832" t="s">
        <v>3904</v>
      </c>
      <c r="J733" s="832" t="s">
        <v>802</v>
      </c>
      <c r="K733" s="832" t="s">
        <v>3255</v>
      </c>
      <c r="L733" s="835">
        <v>182.22</v>
      </c>
      <c r="M733" s="835">
        <v>182.22</v>
      </c>
      <c r="N733" s="832">
        <v>1</v>
      </c>
      <c r="O733" s="836">
        <v>0.5</v>
      </c>
      <c r="P733" s="835">
        <v>182.22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30</v>
      </c>
      <c r="B734" s="832" t="s">
        <v>2898</v>
      </c>
      <c r="C734" s="832" t="s">
        <v>2906</v>
      </c>
      <c r="D734" s="833" t="s">
        <v>4253</v>
      </c>
      <c r="E734" s="834" t="s">
        <v>2917</v>
      </c>
      <c r="F734" s="832" t="s">
        <v>2899</v>
      </c>
      <c r="G734" s="832" t="s">
        <v>2969</v>
      </c>
      <c r="H734" s="832" t="s">
        <v>569</v>
      </c>
      <c r="I734" s="832" t="s">
        <v>3905</v>
      </c>
      <c r="J734" s="832" t="s">
        <v>802</v>
      </c>
      <c r="K734" s="832" t="s">
        <v>3906</v>
      </c>
      <c r="L734" s="835">
        <v>273.33</v>
      </c>
      <c r="M734" s="835">
        <v>273.33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30</v>
      </c>
      <c r="B735" s="832" t="s">
        <v>2898</v>
      </c>
      <c r="C735" s="832" t="s">
        <v>2906</v>
      </c>
      <c r="D735" s="833" t="s">
        <v>4253</v>
      </c>
      <c r="E735" s="834" t="s">
        <v>2917</v>
      </c>
      <c r="F735" s="832" t="s">
        <v>2899</v>
      </c>
      <c r="G735" s="832" t="s">
        <v>2974</v>
      </c>
      <c r="H735" s="832" t="s">
        <v>569</v>
      </c>
      <c r="I735" s="832" t="s">
        <v>3907</v>
      </c>
      <c r="J735" s="832" t="s">
        <v>1848</v>
      </c>
      <c r="K735" s="832" t="s">
        <v>3908</v>
      </c>
      <c r="L735" s="835">
        <v>1585.33</v>
      </c>
      <c r="M735" s="835">
        <v>3170.66</v>
      </c>
      <c r="N735" s="832">
        <v>2</v>
      </c>
      <c r="O735" s="836">
        <v>1.5</v>
      </c>
      <c r="P735" s="835">
        <v>1585.33</v>
      </c>
      <c r="Q735" s="837">
        <v>0.5</v>
      </c>
      <c r="R735" s="832">
        <v>1</v>
      </c>
      <c r="S735" s="837">
        <v>0.5</v>
      </c>
      <c r="T735" s="836">
        <v>0.5</v>
      </c>
      <c r="U735" s="838">
        <v>0.33333333333333331</v>
      </c>
    </row>
    <row r="736" spans="1:21" ht="14.45" customHeight="1" x14ac:dyDescent="0.2">
      <c r="A736" s="831">
        <v>30</v>
      </c>
      <c r="B736" s="832" t="s">
        <v>2898</v>
      </c>
      <c r="C736" s="832" t="s">
        <v>2906</v>
      </c>
      <c r="D736" s="833" t="s">
        <v>4253</v>
      </c>
      <c r="E736" s="834" t="s">
        <v>2917</v>
      </c>
      <c r="F736" s="832" t="s">
        <v>2899</v>
      </c>
      <c r="G736" s="832" t="s">
        <v>3257</v>
      </c>
      <c r="H736" s="832" t="s">
        <v>569</v>
      </c>
      <c r="I736" s="832" t="s">
        <v>3261</v>
      </c>
      <c r="J736" s="832" t="s">
        <v>1711</v>
      </c>
      <c r="K736" s="832" t="s">
        <v>3262</v>
      </c>
      <c r="L736" s="835">
        <v>46.75</v>
      </c>
      <c r="M736" s="835">
        <v>93.5</v>
      </c>
      <c r="N736" s="832">
        <v>2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30</v>
      </c>
      <c r="B737" s="832" t="s">
        <v>2898</v>
      </c>
      <c r="C737" s="832" t="s">
        <v>2906</v>
      </c>
      <c r="D737" s="833" t="s">
        <v>4253</v>
      </c>
      <c r="E737" s="834" t="s">
        <v>2917</v>
      </c>
      <c r="F737" s="832" t="s">
        <v>2899</v>
      </c>
      <c r="G737" s="832" t="s">
        <v>2979</v>
      </c>
      <c r="H737" s="832" t="s">
        <v>599</v>
      </c>
      <c r="I737" s="832" t="s">
        <v>2668</v>
      </c>
      <c r="J737" s="832" t="s">
        <v>2669</v>
      </c>
      <c r="K737" s="832" t="s">
        <v>2670</v>
      </c>
      <c r="L737" s="835">
        <v>123.2</v>
      </c>
      <c r="M737" s="835">
        <v>369.6</v>
      </c>
      <c r="N737" s="832">
        <v>3</v>
      </c>
      <c r="O737" s="836">
        <v>1</v>
      </c>
      <c r="P737" s="835">
        <v>369.6</v>
      </c>
      <c r="Q737" s="837">
        <v>1</v>
      </c>
      <c r="R737" s="832">
        <v>3</v>
      </c>
      <c r="S737" s="837">
        <v>1</v>
      </c>
      <c r="T737" s="836">
        <v>1</v>
      </c>
      <c r="U737" s="838">
        <v>1</v>
      </c>
    </row>
    <row r="738" spans="1:21" ht="14.45" customHeight="1" x14ac:dyDescent="0.2">
      <c r="A738" s="831">
        <v>30</v>
      </c>
      <c r="B738" s="832" t="s">
        <v>2898</v>
      </c>
      <c r="C738" s="832" t="s">
        <v>2906</v>
      </c>
      <c r="D738" s="833" t="s">
        <v>4253</v>
      </c>
      <c r="E738" s="834" t="s">
        <v>2917</v>
      </c>
      <c r="F738" s="832" t="s">
        <v>2899</v>
      </c>
      <c r="G738" s="832" t="s">
        <v>2979</v>
      </c>
      <c r="H738" s="832" t="s">
        <v>599</v>
      </c>
      <c r="I738" s="832" t="s">
        <v>3267</v>
      </c>
      <c r="J738" s="832" t="s">
        <v>2669</v>
      </c>
      <c r="K738" s="832" t="s">
        <v>2354</v>
      </c>
      <c r="L738" s="835">
        <v>246.39</v>
      </c>
      <c r="M738" s="835">
        <v>246.39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30</v>
      </c>
      <c r="B739" s="832" t="s">
        <v>2898</v>
      </c>
      <c r="C739" s="832" t="s">
        <v>2906</v>
      </c>
      <c r="D739" s="833" t="s">
        <v>4253</v>
      </c>
      <c r="E739" s="834" t="s">
        <v>2917</v>
      </c>
      <c r="F739" s="832" t="s">
        <v>2899</v>
      </c>
      <c r="G739" s="832" t="s">
        <v>3656</v>
      </c>
      <c r="H739" s="832" t="s">
        <v>569</v>
      </c>
      <c r="I739" s="832" t="s">
        <v>3909</v>
      </c>
      <c r="J739" s="832" t="s">
        <v>3658</v>
      </c>
      <c r="K739" s="832" t="s">
        <v>3910</v>
      </c>
      <c r="L739" s="835">
        <v>62.18</v>
      </c>
      <c r="M739" s="835">
        <v>62.18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30</v>
      </c>
      <c r="B740" s="832" t="s">
        <v>2898</v>
      </c>
      <c r="C740" s="832" t="s">
        <v>2906</v>
      </c>
      <c r="D740" s="833" t="s">
        <v>4253</v>
      </c>
      <c r="E740" s="834" t="s">
        <v>2917</v>
      </c>
      <c r="F740" s="832" t="s">
        <v>2899</v>
      </c>
      <c r="G740" s="832" t="s">
        <v>2985</v>
      </c>
      <c r="H740" s="832" t="s">
        <v>599</v>
      </c>
      <c r="I740" s="832" t="s">
        <v>2830</v>
      </c>
      <c r="J740" s="832" t="s">
        <v>1944</v>
      </c>
      <c r="K740" s="832" t="s">
        <v>1946</v>
      </c>
      <c r="L740" s="835">
        <v>185.34</v>
      </c>
      <c r="M740" s="835">
        <v>185.34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30</v>
      </c>
      <c r="B741" s="832" t="s">
        <v>2898</v>
      </c>
      <c r="C741" s="832" t="s">
        <v>2906</v>
      </c>
      <c r="D741" s="833" t="s">
        <v>4253</v>
      </c>
      <c r="E741" s="834" t="s">
        <v>2917</v>
      </c>
      <c r="F741" s="832" t="s">
        <v>2899</v>
      </c>
      <c r="G741" s="832" t="s">
        <v>3911</v>
      </c>
      <c r="H741" s="832" t="s">
        <v>569</v>
      </c>
      <c r="I741" s="832" t="s">
        <v>3912</v>
      </c>
      <c r="J741" s="832" t="s">
        <v>3913</v>
      </c>
      <c r="K741" s="832" t="s">
        <v>3914</v>
      </c>
      <c r="L741" s="835">
        <v>176.61</v>
      </c>
      <c r="M741" s="835">
        <v>353.22</v>
      </c>
      <c r="N741" s="832">
        <v>2</v>
      </c>
      <c r="O741" s="836">
        <v>1.5</v>
      </c>
      <c r="P741" s="835">
        <v>353.22</v>
      </c>
      <c r="Q741" s="837">
        <v>1</v>
      </c>
      <c r="R741" s="832">
        <v>2</v>
      </c>
      <c r="S741" s="837">
        <v>1</v>
      </c>
      <c r="T741" s="836">
        <v>1.5</v>
      </c>
      <c r="U741" s="838">
        <v>1</v>
      </c>
    </row>
    <row r="742" spans="1:21" ht="14.45" customHeight="1" x14ac:dyDescent="0.2">
      <c r="A742" s="831">
        <v>30</v>
      </c>
      <c r="B742" s="832" t="s">
        <v>2898</v>
      </c>
      <c r="C742" s="832" t="s">
        <v>2906</v>
      </c>
      <c r="D742" s="833" t="s">
        <v>4253</v>
      </c>
      <c r="E742" s="834" t="s">
        <v>2917</v>
      </c>
      <c r="F742" s="832" t="s">
        <v>2899</v>
      </c>
      <c r="G742" s="832" t="s">
        <v>3915</v>
      </c>
      <c r="H742" s="832" t="s">
        <v>599</v>
      </c>
      <c r="I742" s="832" t="s">
        <v>2396</v>
      </c>
      <c r="J742" s="832" t="s">
        <v>2397</v>
      </c>
      <c r="K742" s="832" t="s">
        <v>2398</v>
      </c>
      <c r="L742" s="835">
        <v>44.52</v>
      </c>
      <c r="M742" s="835">
        <v>44.52</v>
      </c>
      <c r="N742" s="832">
        <v>1</v>
      </c>
      <c r="O742" s="836">
        <v>0.5</v>
      </c>
      <c r="P742" s="835">
        <v>44.52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30</v>
      </c>
      <c r="B743" s="832" t="s">
        <v>2898</v>
      </c>
      <c r="C743" s="832" t="s">
        <v>2906</v>
      </c>
      <c r="D743" s="833" t="s">
        <v>4253</v>
      </c>
      <c r="E743" s="834" t="s">
        <v>2917</v>
      </c>
      <c r="F743" s="832" t="s">
        <v>2899</v>
      </c>
      <c r="G743" s="832" t="s">
        <v>2987</v>
      </c>
      <c r="H743" s="832" t="s">
        <v>599</v>
      </c>
      <c r="I743" s="832" t="s">
        <v>2322</v>
      </c>
      <c r="J743" s="832" t="s">
        <v>963</v>
      </c>
      <c r="K743" s="832" t="s">
        <v>2323</v>
      </c>
      <c r="L743" s="835">
        <v>42.51</v>
      </c>
      <c r="M743" s="835">
        <v>297.57</v>
      </c>
      <c r="N743" s="832">
        <v>7</v>
      </c>
      <c r="O743" s="836">
        <v>3.5</v>
      </c>
      <c r="P743" s="835">
        <v>212.54999999999998</v>
      </c>
      <c r="Q743" s="837">
        <v>0.71428571428571419</v>
      </c>
      <c r="R743" s="832">
        <v>5</v>
      </c>
      <c r="S743" s="837">
        <v>0.7142857142857143</v>
      </c>
      <c r="T743" s="836">
        <v>2.5</v>
      </c>
      <c r="U743" s="838">
        <v>0.7142857142857143</v>
      </c>
    </row>
    <row r="744" spans="1:21" ht="14.45" customHeight="1" x14ac:dyDescent="0.2">
      <c r="A744" s="831">
        <v>30</v>
      </c>
      <c r="B744" s="832" t="s">
        <v>2898</v>
      </c>
      <c r="C744" s="832" t="s">
        <v>2906</v>
      </c>
      <c r="D744" s="833" t="s">
        <v>4253</v>
      </c>
      <c r="E744" s="834" t="s">
        <v>2917</v>
      </c>
      <c r="F744" s="832" t="s">
        <v>2899</v>
      </c>
      <c r="G744" s="832" t="s">
        <v>2987</v>
      </c>
      <c r="H744" s="832" t="s">
        <v>599</v>
      </c>
      <c r="I744" s="832" t="s">
        <v>2324</v>
      </c>
      <c r="J744" s="832" t="s">
        <v>963</v>
      </c>
      <c r="K744" s="832" t="s">
        <v>2325</v>
      </c>
      <c r="L744" s="835">
        <v>85.02</v>
      </c>
      <c r="M744" s="835">
        <v>255.06</v>
      </c>
      <c r="N744" s="832">
        <v>3</v>
      </c>
      <c r="O744" s="836">
        <v>1.5</v>
      </c>
      <c r="P744" s="835">
        <v>85.02</v>
      </c>
      <c r="Q744" s="837">
        <v>0.33333333333333331</v>
      </c>
      <c r="R744" s="832">
        <v>1</v>
      </c>
      <c r="S744" s="837">
        <v>0.33333333333333331</v>
      </c>
      <c r="T744" s="836">
        <v>0.5</v>
      </c>
      <c r="U744" s="838">
        <v>0.33333333333333331</v>
      </c>
    </row>
    <row r="745" spans="1:21" ht="14.45" customHeight="1" x14ac:dyDescent="0.2">
      <c r="A745" s="831">
        <v>30</v>
      </c>
      <c r="B745" s="832" t="s">
        <v>2898</v>
      </c>
      <c r="C745" s="832" t="s">
        <v>2906</v>
      </c>
      <c r="D745" s="833" t="s">
        <v>4253</v>
      </c>
      <c r="E745" s="834" t="s">
        <v>2917</v>
      </c>
      <c r="F745" s="832" t="s">
        <v>2899</v>
      </c>
      <c r="G745" s="832" t="s">
        <v>2987</v>
      </c>
      <c r="H745" s="832" t="s">
        <v>599</v>
      </c>
      <c r="I745" s="832" t="s">
        <v>3916</v>
      </c>
      <c r="J745" s="832" t="s">
        <v>960</v>
      </c>
      <c r="K745" s="832" t="s">
        <v>3917</v>
      </c>
      <c r="L745" s="835">
        <v>98.29</v>
      </c>
      <c r="M745" s="835">
        <v>98.29</v>
      </c>
      <c r="N745" s="832">
        <v>1</v>
      </c>
      <c r="O745" s="836">
        <v>0.5</v>
      </c>
      <c r="P745" s="835">
        <v>98.29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5" customHeight="1" x14ac:dyDescent="0.2">
      <c r="A746" s="831">
        <v>30</v>
      </c>
      <c r="B746" s="832" t="s">
        <v>2898</v>
      </c>
      <c r="C746" s="832" t="s">
        <v>2906</v>
      </c>
      <c r="D746" s="833" t="s">
        <v>4253</v>
      </c>
      <c r="E746" s="834" t="s">
        <v>2917</v>
      </c>
      <c r="F746" s="832" t="s">
        <v>2899</v>
      </c>
      <c r="G746" s="832" t="s">
        <v>2987</v>
      </c>
      <c r="H746" s="832" t="s">
        <v>569</v>
      </c>
      <c r="I746" s="832" t="s">
        <v>3918</v>
      </c>
      <c r="J746" s="832" t="s">
        <v>3919</v>
      </c>
      <c r="K746" s="832" t="s">
        <v>3920</v>
      </c>
      <c r="L746" s="835">
        <v>39.31</v>
      </c>
      <c r="M746" s="835">
        <v>117.93</v>
      </c>
      <c r="N746" s="832">
        <v>3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30</v>
      </c>
      <c r="B747" s="832" t="s">
        <v>2898</v>
      </c>
      <c r="C747" s="832" t="s">
        <v>2906</v>
      </c>
      <c r="D747" s="833" t="s">
        <v>4253</v>
      </c>
      <c r="E747" s="834" t="s">
        <v>2917</v>
      </c>
      <c r="F747" s="832" t="s">
        <v>2899</v>
      </c>
      <c r="G747" s="832" t="s">
        <v>3921</v>
      </c>
      <c r="H747" s="832" t="s">
        <v>569</v>
      </c>
      <c r="I747" s="832" t="s">
        <v>3922</v>
      </c>
      <c r="J747" s="832" t="s">
        <v>1076</v>
      </c>
      <c r="K747" s="832" t="s">
        <v>1078</v>
      </c>
      <c r="L747" s="835">
        <v>105.63</v>
      </c>
      <c r="M747" s="835">
        <v>105.63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30</v>
      </c>
      <c r="B748" s="832" t="s">
        <v>2898</v>
      </c>
      <c r="C748" s="832" t="s">
        <v>2906</v>
      </c>
      <c r="D748" s="833" t="s">
        <v>4253</v>
      </c>
      <c r="E748" s="834" t="s">
        <v>2917</v>
      </c>
      <c r="F748" s="832" t="s">
        <v>2899</v>
      </c>
      <c r="G748" s="832" t="s">
        <v>3270</v>
      </c>
      <c r="H748" s="832" t="s">
        <v>569</v>
      </c>
      <c r="I748" s="832" t="s">
        <v>3923</v>
      </c>
      <c r="J748" s="832" t="s">
        <v>2610</v>
      </c>
      <c r="K748" s="832" t="s">
        <v>3924</v>
      </c>
      <c r="L748" s="835">
        <v>22.64</v>
      </c>
      <c r="M748" s="835">
        <v>22.64</v>
      </c>
      <c r="N748" s="832">
        <v>1</v>
      </c>
      <c r="O748" s="836">
        <v>1</v>
      </c>
      <c r="P748" s="835">
        <v>22.64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30</v>
      </c>
      <c r="B749" s="832" t="s">
        <v>2898</v>
      </c>
      <c r="C749" s="832" t="s">
        <v>2906</v>
      </c>
      <c r="D749" s="833" t="s">
        <v>4253</v>
      </c>
      <c r="E749" s="834" t="s">
        <v>2917</v>
      </c>
      <c r="F749" s="832" t="s">
        <v>2899</v>
      </c>
      <c r="G749" s="832" t="s">
        <v>3270</v>
      </c>
      <c r="H749" s="832" t="s">
        <v>599</v>
      </c>
      <c r="I749" s="832" t="s">
        <v>2609</v>
      </c>
      <c r="J749" s="832" t="s">
        <v>2610</v>
      </c>
      <c r="K749" s="832" t="s">
        <v>2611</v>
      </c>
      <c r="L749" s="835">
        <v>113.16</v>
      </c>
      <c r="M749" s="835">
        <v>113.16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30</v>
      </c>
      <c r="B750" s="832" t="s">
        <v>2898</v>
      </c>
      <c r="C750" s="832" t="s">
        <v>2906</v>
      </c>
      <c r="D750" s="833" t="s">
        <v>4253</v>
      </c>
      <c r="E750" s="834" t="s">
        <v>2917</v>
      </c>
      <c r="F750" s="832" t="s">
        <v>2899</v>
      </c>
      <c r="G750" s="832" t="s">
        <v>3270</v>
      </c>
      <c r="H750" s="832" t="s">
        <v>599</v>
      </c>
      <c r="I750" s="832" t="s">
        <v>2612</v>
      </c>
      <c r="J750" s="832" t="s">
        <v>2610</v>
      </c>
      <c r="K750" s="832" t="s">
        <v>2613</v>
      </c>
      <c r="L750" s="835">
        <v>169.73</v>
      </c>
      <c r="M750" s="835">
        <v>169.73</v>
      </c>
      <c r="N750" s="832">
        <v>1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30</v>
      </c>
      <c r="B751" s="832" t="s">
        <v>2898</v>
      </c>
      <c r="C751" s="832" t="s">
        <v>2906</v>
      </c>
      <c r="D751" s="833" t="s">
        <v>4253</v>
      </c>
      <c r="E751" s="834" t="s">
        <v>2917</v>
      </c>
      <c r="F751" s="832" t="s">
        <v>2899</v>
      </c>
      <c r="G751" s="832" t="s">
        <v>3270</v>
      </c>
      <c r="H751" s="832" t="s">
        <v>599</v>
      </c>
      <c r="I751" s="832" t="s">
        <v>2614</v>
      </c>
      <c r="J751" s="832" t="s">
        <v>2610</v>
      </c>
      <c r="K751" s="832" t="s">
        <v>1883</v>
      </c>
      <c r="L751" s="835">
        <v>339.47</v>
      </c>
      <c r="M751" s="835">
        <v>2036.8200000000002</v>
      </c>
      <c r="N751" s="832">
        <v>6</v>
      </c>
      <c r="O751" s="836">
        <v>3</v>
      </c>
      <c r="P751" s="835">
        <v>1018.4100000000001</v>
      </c>
      <c r="Q751" s="837">
        <v>0.5</v>
      </c>
      <c r="R751" s="832">
        <v>3</v>
      </c>
      <c r="S751" s="837">
        <v>0.5</v>
      </c>
      <c r="T751" s="836">
        <v>1.5</v>
      </c>
      <c r="U751" s="838">
        <v>0.5</v>
      </c>
    </row>
    <row r="752" spans="1:21" ht="14.45" customHeight="1" x14ac:dyDescent="0.2">
      <c r="A752" s="831">
        <v>30</v>
      </c>
      <c r="B752" s="832" t="s">
        <v>2898</v>
      </c>
      <c r="C752" s="832" t="s">
        <v>2906</v>
      </c>
      <c r="D752" s="833" t="s">
        <v>4253</v>
      </c>
      <c r="E752" s="834" t="s">
        <v>2917</v>
      </c>
      <c r="F752" s="832" t="s">
        <v>2899</v>
      </c>
      <c r="G752" s="832" t="s">
        <v>993</v>
      </c>
      <c r="H752" s="832" t="s">
        <v>569</v>
      </c>
      <c r="I752" s="832" t="s">
        <v>3925</v>
      </c>
      <c r="J752" s="832" t="s">
        <v>3926</v>
      </c>
      <c r="K752" s="832" t="s">
        <v>3927</v>
      </c>
      <c r="L752" s="835">
        <v>51.51</v>
      </c>
      <c r="M752" s="835">
        <v>103.02</v>
      </c>
      <c r="N752" s="832">
        <v>2</v>
      </c>
      <c r="O752" s="836">
        <v>1</v>
      </c>
      <c r="P752" s="835">
        <v>51.51</v>
      </c>
      <c r="Q752" s="837">
        <v>0.5</v>
      </c>
      <c r="R752" s="832">
        <v>1</v>
      </c>
      <c r="S752" s="837">
        <v>0.5</v>
      </c>
      <c r="T752" s="836">
        <v>0.5</v>
      </c>
      <c r="U752" s="838">
        <v>0.5</v>
      </c>
    </row>
    <row r="753" spans="1:21" ht="14.45" customHeight="1" x14ac:dyDescent="0.2">
      <c r="A753" s="831">
        <v>30</v>
      </c>
      <c r="B753" s="832" t="s">
        <v>2898</v>
      </c>
      <c r="C753" s="832" t="s">
        <v>2906</v>
      </c>
      <c r="D753" s="833" t="s">
        <v>4253</v>
      </c>
      <c r="E753" s="834" t="s">
        <v>2917</v>
      </c>
      <c r="F753" s="832" t="s">
        <v>2899</v>
      </c>
      <c r="G753" s="832" t="s">
        <v>2992</v>
      </c>
      <c r="H753" s="832" t="s">
        <v>569</v>
      </c>
      <c r="I753" s="832" t="s">
        <v>3275</v>
      </c>
      <c r="J753" s="832" t="s">
        <v>1163</v>
      </c>
      <c r="K753" s="832" t="s">
        <v>3276</v>
      </c>
      <c r="L753" s="835">
        <v>84.39</v>
      </c>
      <c r="M753" s="835">
        <v>84.39</v>
      </c>
      <c r="N753" s="832">
        <v>1</v>
      </c>
      <c r="O753" s="836">
        <v>0.5</v>
      </c>
      <c r="P753" s="835">
        <v>84.39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30</v>
      </c>
      <c r="B754" s="832" t="s">
        <v>2898</v>
      </c>
      <c r="C754" s="832" t="s">
        <v>2906</v>
      </c>
      <c r="D754" s="833" t="s">
        <v>4253</v>
      </c>
      <c r="E754" s="834" t="s">
        <v>2917</v>
      </c>
      <c r="F754" s="832" t="s">
        <v>2899</v>
      </c>
      <c r="G754" s="832" t="s">
        <v>3280</v>
      </c>
      <c r="H754" s="832" t="s">
        <v>569</v>
      </c>
      <c r="I754" s="832" t="s">
        <v>3669</v>
      </c>
      <c r="J754" s="832" t="s">
        <v>1070</v>
      </c>
      <c r="K754" s="832" t="s">
        <v>3670</v>
      </c>
      <c r="L754" s="835">
        <v>75.05</v>
      </c>
      <c r="M754" s="835">
        <v>225.14999999999998</v>
      </c>
      <c r="N754" s="832">
        <v>3</v>
      </c>
      <c r="O754" s="836">
        <v>2</v>
      </c>
      <c r="P754" s="835">
        <v>150.1</v>
      </c>
      <c r="Q754" s="837">
        <v>0.66666666666666674</v>
      </c>
      <c r="R754" s="832">
        <v>2</v>
      </c>
      <c r="S754" s="837">
        <v>0.66666666666666663</v>
      </c>
      <c r="T754" s="836">
        <v>1.5</v>
      </c>
      <c r="U754" s="838">
        <v>0.75</v>
      </c>
    </row>
    <row r="755" spans="1:21" ht="14.45" customHeight="1" x14ac:dyDescent="0.2">
      <c r="A755" s="831">
        <v>30</v>
      </c>
      <c r="B755" s="832" t="s">
        <v>2898</v>
      </c>
      <c r="C755" s="832" t="s">
        <v>2906</v>
      </c>
      <c r="D755" s="833" t="s">
        <v>4253</v>
      </c>
      <c r="E755" s="834" t="s">
        <v>2917</v>
      </c>
      <c r="F755" s="832" t="s">
        <v>2899</v>
      </c>
      <c r="G755" s="832" t="s">
        <v>3280</v>
      </c>
      <c r="H755" s="832" t="s">
        <v>569</v>
      </c>
      <c r="I755" s="832" t="s">
        <v>3281</v>
      </c>
      <c r="J755" s="832" t="s">
        <v>1074</v>
      </c>
      <c r="K755" s="832" t="s">
        <v>3282</v>
      </c>
      <c r="L755" s="835">
        <v>45.03</v>
      </c>
      <c r="M755" s="835">
        <v>45.03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30</v>
      </c>
      <c r="B756" s="832" t="s">
        <v>2898</v>
      </c>
      <c r="C756" s="832" t="s">
        <v>2906</v>
      </c>
      <c r="D756" s="833" t="s">
        <v>4253</v>
      </c>
      <c r="E756" s="834" t="s">
        <v>2917</v>
      </c>
      <c r="F756" s="832" t="s">
        <v>2899</v>
      </c>
      <c r="G756" s="832" t="s">
        <v>3002</v>
      </c>
      <c r="H756" s="832" t="s">
        <v>569</v>
      </c>
      <c r="I756" s="832" t="s">
        <v>3003</v>
      </c>
      <c r="J756" s="832" t="s">
        <v>1563</v>
      </c>
      <c r="K756" s="832" t="s">
        <v>3004</v>
      </c>
      <c r="L756" s="835">
        <v>94.7</v>
      </c>
      <c r="M756" s="835">
        <v>568.20000000000005</v>
      </c>
      <c r="N756" s="832">
        <v>6</v>
      </c>
      <c r="O756" s="836">
        <v>3</v>
      </c>
      <c r="P756" s="835">
        <v>189.4</v>
      </c>
      <c r="Q756" s="837">
        <v>0.33333333333333331</v>
      </c>
      <c r="R756" s="832">
        <v>2</v>
      </c>
      <c r="S756" s="837">
        <v>0.33333333333333331</v>
      </c>
      <c r="T756" s="836">
        <v>1</v>
      </c>
      <c r="U756" s="838">
        <v>0.33333333333333331</v>
      </c>
    </row>
    <row r="757" spans="1:21" ht="14.45" customHeight="1" x14ac:dyDescent="0.2">
      <c r="A757" s="831">
        <v>30</v>
      </c>
      <c r="B757" s="832" t="s">
        <v>2898</v>
      </c>
      <c r="C757" s="832" t="s">
        <v>2906</v>
      </c>
      <c r="D757" s="833" t="s">
        <v>4253</v>
      </c>
      <c r="E757" s="834" t="s">
        <v>2917</v>
      </c>
      <c r="F757" s="832" t="s">
        <v>2899</v>
      </c>
      <c r="G757" s="832" t="s">
        <v>3287</v>
      </c>
      <c r="H757" s="832" t="s">
        <v>569</v>
      </c>
      <c r="I757" s="832" t="s">
        <v>3807</v>
      </c>
      <c r="J757" s="832" t="s">
        <v>1046</v>
      </c>
      <c r="K757" s="832" t="s">
        <v>3808</v>
      </c>
      <c r="L757" s="835">
        <v>164.01</v>
      </c>
      <c r="M757" s="835">
        <v>164.01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30</v>
      </c>
      <c r="B758" s="832" t="s">
        <v>2898</v>
      </c>
      <c r="C758" s="832" t="s">
        <v>2906</v>
      </c>
      <c r="D758" s="833" t="s">
        <v>4253</v>
      </c>
      <c r="E758" s="834" t="s">
        <v>2917</v>
      </c>
      <c r="F758" s="832" t="s">
        <v>2899</v>
      </c>
      <c r="G758" s="832" t="s">
        <v>3928</v>
      </c>
      <c r="H758" s="832" t="s">
        <v>569</v>
      </c>
      <c r="I758" s="832" t="s">
        <v>3929</v>
      </c>
      <c r="J758" s="832" t="s">
        <v>3930</v>
      </c>
      <c r="K758" s="832" t="s">
        <v>3931</v>
      </c>
      <c r="L758" s="835">
        <v>486.58</v>
      </c>
      <c r="M758" s="835">
        <v>486.58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30</v>
      </c>
      <c r="B759" s="832" t="s">
        <v>2898</v>
      </c>
      <c r="C759" s="832" t="s">
        <v>2906</v>
      </c>
      <c r="D759" s="833" t="s">
        <v>4253</v>
      </c>
      <c r="E759" s="834" t="s">
        <v>2917</v>
      </c>
      <c r="F759" s="832" t="s">
        <v>2899</v>
      </c>
      <c r="G759" s="832" t="s">
        <v>3024</v>
      </c>
      <c r="H759" s="832" t="s">
        <v>599</v>
      </c>
      <c r="I759" s="832" t="s">
        <v>2286</v>
      </c>
      <c r="J759" s="832" t="s">
        <v>2287</v>
      </c>
      <c r="K759" s="832" t="s">
        <v>2288</v>
      </c>
      <c r="L759" s="835">
        <v>93.43</v>
      </c>
      <c r="M759" s="835">
        <v>93.43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30</v>
      </c>
      <c r="B760" s="832" t="s">
        <v>2898</v>
      </c>
      <c r="C760" s="832" t="s">
        <v>2906</v>
      </c>
      <c r="D760" s="833" t="s">
        <v>4253</v>
      </c>
      <c r="E760" s="834" t="s">
        <v>2917</v>
      </c>
      <c r="F760" s="832" t="s">
        <v>2899</v>
      </c>
      <c r="G760" s="832" t="s">
        <v>3024</v>
      </c>
      <c r="H760" s="832" t="s">
        <v>599</v>
      </c>
      <c r="I760" s="832" t="s">
        <v>2289</v>
      </c>
      <c r="J760" s="832" t="s">
        <v>2287</v>
      </c>
      <c r="K760" s="832" t="s">
        <v>2290</v>
      </c>
      <c r="L760" s="835">
        <v>186.87</v>
      </c>
      <c r="M760" s="835">
        <v>934.35</v>
      </c>
      <c r="N760" s="832">
        <v>5</v>
      </c>
      <c r="O760" s="836">
        <v>2.5</v>
      </c>
      <c r="P760" s="835">
        <v>373.74</v>
      </c>
      <c r="Q760" s="837">
        <v>0.4</v>
      </c>
      <c r="R760" s="832">
        <v>2</v>
      </c>
      <c r="S760" s="837">
        <v>0.4</v>
      </c>
      <c r="T760" s="836">
        <v>1</v>
      </c>
      <c r="U760" s="838">
        <v>0.4</v>
      </c>
    </row>
    <row r="761" spans="1:21" ht="14.45" customHeight="1" x14ac:dyDescent="0.2">
      <c r="A761" s="831">
        <v>30</v>
      </c>
      <c r="B761" s="832" t="s">
        <v>2898</v>
      </c>
      <c r="C761" s="832" t="s">
        <v>2906</v>
      </c>
      <c r="D761" s="833" t="s">
        <v>4253</v>
      </c>
      <c r="E761" s="834" t="s">
        <v>2917</v>
      </c>
      <c r="F761" s="832" t="s">
        <v>2899</v>
      </c>
      <c r="G761" s="832" t="s">
        <v>3028</v>
      </c>
      <c r="H761" s="832" t="s">
        <v>569</v>
      </c>
      <c r="I761" s="832" t="s">
        <v>3029</v>
      </c>
      <c r="J761" s="832" t="s">
        <v>1192</v>
      </c>
      <c r="K761" s="832" t="s">
        <v>3030</v>
      </c>
      <c r="L761" s="835">
        <v>73.09</v>
      </c>
      <c r="M761" s="835">
        <v>73.09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30</v>
      </c>
      <c r="B762" s="832" t="s">
        <v>2898</v>
      </c>
      <c r="C762" s="832" t="s">
        <v>2906</v>
      </c>
      <c r="D762" s="833" t="s">
        <v>4253</v>
      </c>
      <c r="E762" s="834" t="s">
        <v>2917</v>
      </c>
      <c r="F762" s="832" t="s">
        <v>2899</v>
      </c>
      <c r="G762" s="832" t="s">
        <v>3038</v>
      </c>
      <c r="H762" s="832" t="s">
        <v>569</v>
      </c>
      <c r="I762" s="832" t="s">
        <v>3815</v>
      </c>
      <c r="J762" s="832" t="s">
        <v>638</v>
      </c>
      <c r="K762" s="832" t="s">
        <v>3344</v>
      </c>
      <c r="L762" s="835">
        <v>31.65</v>
      </c>
      <c r="M762" s="835">
        <v>126.6</v>
      </c>
      <c r="N762" s="832">
        <v>4</v>
      </c>
      <c r="O762" s="836">
        <v>2</v>
      </c>
      <c r="P762" s="835">
        <v>63.3</v>
      </c>
      <c r="Q762" s="837">
        <v>0.5</v>
      </c>
      <c r="R762" s="832">
        <v>2</v>
      </c>
      <c r="S762" s="837">
        <v>0.5</v>
      </c>
      <c r="T762" s="836">
        <v>1</v>
      </c>
      <c r="U762" s="838">
        <v>0.5</v>
      </c>
    </row>
    <row r="763" spans="1:21" ht="14.45" customHeight="1" x14ac:dyDescent="0.2">
      <c r="A763" s="831">
        <v>30</v>
      </c>
      <c r="B763" s="832" t="s">
        <v>2898</v>
      </c>
      <c r="C763" s="832" t="s">
        <v>2906</v>
      </c>
      <c r="D763" s="833" t="s">
        <v>4253</v>
      </c>
      <c r="E763" s="834" t="s">
        <v>2917</v>
      </c>
      <c r="F763" s="832" t="s">
        <v>2899</v>
      </c>
      <c r="G763" s="832" t="s">
        <v>3038</v>
      </c>
      <c r="H763" s="832" t="s">
        <v>569</v>
      </c>
      <c r="I763" s="832" t="s">
        <v>3039</v>
      </c>
      <c r="J763" s="832" t="s">
        <v>3040</v>
      </c>
      <c r="K763" s="832" t="s">
        <v>3041</v>
      </c>
      <c r="L763" s="835">
        <v>26.37</v>
      </c>
      <c r="M763" s="835">
        <v>79.11</v>
      </c>
      <c r="N763" s="832">
        <v>3</v>
      </c>
      <c r="O763" s="836">
        <v>1.5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30</v>
      </c>
      <c r="B764" s="832" t="s">
        <v>2898</v>
      </c>
      <c r="C764" s="832" t="s">
        <v>2906</v>
      </c>
      <c r="D764" s="833" t="s">
        <v>4253</v>
      </c>
      <c r="E764" s="834" t="s">
        <v>2917</v>
      </c>
      <c r="F764" s="832" t="s">
        <v>2899</v>
      </c>
      <c r="G764" s="832" t="s">
        <v>3038</v>
      </c>
      <c r="H764" s="832" t="s">
        <v>569</v>
      </c>
      <c r="I764" s="832" t="s">
        <v>3047</v>
      </c>
      <c r="J764" s="832" t="s">
        <v>3040</v>
      </c>
      <c r="K764" s="832" t="s">
        <v>3048</v>
      </c>
      <c r="L764" s="835">
        <v>10.55</v>
      </c>
      <c r="M764" s="835">
        <v>10.55</v>
      </c>
      <c r="N764" s="832">
        <v>1</v>
      </c>
      <c r="O764" s="836">
        <v>0.5</v>
      </c>
      <c r="P764" s="835">
        <v>10.55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5" customHeight="1" x14ac:dyDescent="0.2">
      <c r="A765" s="831">
        <v>30</v>
      </c>
      <c r="B765" s="832" t="s">
        <v>2898</v>
      </c>
      <c r="C765" s="832" t="s">
        <v>2906</v>
      </c>
      <c r="D765" s="833" t="s">
        <v>4253</v>
      </c>
      <c r="E765" s="834" t="s">
        <v>2917</v>
      </c>
      <c r="F765" s="832" t="s">
        <v>2899</v>
      </c>
      <c r="G765" s="832" t="s">
        <v>3038</v>
      </c>
      <c r="H765" s="832" t="s">
        <v>569</v>
      </c>
      <c r="I765" s="832" t="s">
        <v>3932</v>
      </c>
      <c r="J765" s="832" t="s">
        <v>3050</v>
      </c>
      <c r="K765" s="832" t="s">
        <v>3933</v>
      </c>
      <c r="L765" s="835">
        <v>52.75</v>
      </c>
      <c r="M765" s="835">
        <v>105.5</v>
      </c>
      <c r="N765" s="832">
        <v>2</v>
      </c>
      <c r="O765" s="836">
        <v>1</v>
      </c>
      <c r="P765" s="835">
        <v>52.75</v>
      </c>
      <c r="Q765" s="837">
        <v>0.5</v>
      </c>
      <c r="R765" s="832">
        <v>1</v>
      </c>
      <c r="S765" s="837">
        <v>0.5</v>
      </c>
      <c r="T765" s="836">
        <v>0.5</v>
      </c>
      <c r="U765" s="838">
        <v>0.5</v>
      </c>
    </row>
    <row r="766" spans="1:21" ht="14.45" customHeight="1" x14ac:dyDescent="0.2">
      <c r="A766" s="831">
        <v>30</v>
      </c>
      <c r="B766" s="832" t="s">
        <v>2898</v>
      </c>
      <c r="C766" s="832" t="s">
        <v>2906</v>
      </c>
      <c r="D766" s="833" t="s">
        <v>4253</v>
      </c>
      <c r="E766" s="834" t="s">
        <v>2917</v>
      </c>
      <c r="F766" s="832" t="s">
        <v>2899</v>
      </c>
      <c r="G766" s="832" t="s">
        <v>3038</v>
      </c>
      <c r="H766" s="832" t="s">
        <v>569</v>
      </c>
      <c r="I766" s="832" t="s">
        <v>3049</v>
      </c>
      <c r="J766" s="832" t="s">
        <v>3050</v>
      </c>
      <c r="K766" s="832" t="s">
        <v>3051</v>
      </c>
      <c r="L766" s="835">
        <v>31.65</v>
      </c>
      <c r="M766" s="835">
        <v>158.25</v>
      </c>
      <c r="N766" s="832">
        <v>5</v>
      </c>
      <c r="O766" s="836">
        <v>2.5</v>
      </c>
      <c r="P766" s="835">
        <v>31.65</v>
      </c>
      <c r="Q766" s="837">
        <v>0.19999999999999998</v>
      </c>
      <c r="R766" s="832">
        <v>1</v>
      </c>
      <c r="S766" s="837">
        <v>0.2</v>
      </c>
      <c r="T766" s="836">
        <v>0.5</v>
      </c>
      <c r="U766" s="838">
        <v>0.2</v>
      </c>
    </row>
    <row r="767" spans="1:21" ht="14.45" customHeight="1" x14ac:dyDescent="0.2">
      <c r="A767" s="831">
        <v>30</v>
      </c>
      <c r="B767" s="832" t="s">
        <v>2898</v>
      </c>
      <c r="C767" s="832" t="s">
        <v>2906</v>
      </c>
      <c r="D767" s="833" t="s">
        <v>4253</v>
      </c>
      <c r="E767" s="834" t="s">
        <v>2917</v>
      </c>
      <c r="F767" s="832" t="s">
        <v>2899</v>
      </c>
      <c r="G767" s="832" t="s">
        <v>3038</v>
      </c>
      <c r="H767" s="832" t="s">
        <v>569</v>
      </c>
      <c r="I767" s="832" t="s">
        <v>3934</v>
      </c>
      <c r="J767" s="832" t="s">
        <v>638</v>
      </c>
      <c r="K767" s="832" t="s">
        <v>3046</v>
      </c>
      <c r="L767" s="835">
        <v>10.55</v>
      </c>
      <c r="M767" s="835">
        <v>10.55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5" customHeight="1" x14ac:dyDescent="0.2">
      <c r="A768" s="831">
        <v>30</v>
      </c>
      <c r="B768" s="832" t="s">
        <v>2898</v>
      </c>
      <c r="C768" s="832" t="s">
        <v>2906</v>
      </c>
      <c r="D768" s="833" t="s">
        <v>4253</v>
      </c>
      <c r="E768" s="834" t="s">
        <v>2917</v>
      </c>
      <c r="F768" s="832" t="s">
        <v>2899</v>
      </c>
      <c r="G768" s="832" t="s">
        <v>3052</v>
      </c>
      <c r="H768" s="832" t="s">
        <v>569</v>
      </c>
      <c r="I768" s="832" t="s">
        <v>3053</v>
      </c>
      <c r="J768" s="832" t="s">
        <v>3054</v>
      </c>
      <c r="K768" s="832" t="s">
        <v>3055</v>
      </c>
      <c r="L768" s="835">
        <v>73.150000000000006</v>
      </c>
      <c r="M768" s="835">
        <v>219.45000000000002</v>
      </c>
      <c r="N768" s="832">
        <v>3</v>
      </c>
      <c r="O768" s="836">
        <v>1.5</v>
      </c>
      <c r="P768" s="835">
        <v>73.150000000000006</v>
      </c>
      <c r="Q768" s="837">
        <v>0.33333333333333331</v>
      </c>
      <c r="R768" s="832">
        <v>1</v>
      </c>
      <c r="S768" s="837">
        <v>0.33333333333333331</v>
      </c>
      <c r="T768" s="836">
        <v>0.5</v>
      </c>
      <c r="U768" s="838">
        <v>0.33333333333333331</v>
      </c>
    </row>
    <row r="769" spans="1:21" ht="14.45" customHeight="1" x14ac:dyDescent="0.2">
      <c r="A769" s="831">
        <v>30</v>
      </c>
      <c r="B769" s="832" t="s">
        <v>2898</v>
      </c>
      <c r="C769" s="832" t="s">
        <v>2906</v>
      </c>
      <c r="D769" s="833" t="s">
        <v>4253</v>
      </c>
      <c r="E769" s="834" t="s">
        <v>2917</v>
      </c>
      <c r="F769" s="832" t="s">
        <v>2899</v>
      </c>
      <c r="G769" s="832" t="s">
        <v>3059</v>
      </c>
      <c r="H769" s="832" t="s">
        <v>599</v>
      </c>
      <c r="I769" s="832" t="s">
        <v>2849</v>
      </c>
      <c r="J769" s="832" t="s">
        <v>2606</v>
      </c>
      <c r="K769" s="832" t="s">
        <v>2850</v>
      </c>
      <c r="L769" s="835">
        <v>366.31</v>
      </c>
      <c r="M769" s="835">
        <v>366.31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30</v>
      </c>
      <c r="B770" s="832" t="s">
        <v>2898</v>
      </c>
      <c r="C770" s="832" t="s">
        <v>2906</v>
      </c>
      <c r="D770" s="833" t="s">
        <v>4253</v>
      </c>
      <c r="E770" s="834" t="s">
        <v>2917</v>
      </c>
      <c r="F770" s="832" t="s">
        <v>2899</v>
      </c>
      <c r="G770" s="832" t="s">
        <v>3350</v>
      </c>
      <c r="H770" s="832" t="s">
        <v>569</v>
      </c>
      <c r="I770" s="832" t="s">
        <v>3682</v>
      </c>
      <c r="J770" s="832" t="s">
        <v>3352</v>
      </c>
      <c r="K770" s="832" t="s">
        <v>3683</v>
      </c>
      <c r="L770" s="835">
        <v>888.77</v>
      </c>
      <c r="M770" s="835">
        <v>1777.54</v>
      </c>
      <c r="N770" s="832">
        <v>2</v>
      </c>
      <c r="O770" s="836">
        <v>1</v>
      </c>
      <c r="P770" s="835">
        <v>888.77</v>
      </c>
      <c r="Q770" s="837">
        <v>0.5</v>
      </c>
      <c r="R770" s="832">
        <v>1</v>
      </c>
      <c r="S770" s="837">
        <v>0.5</v>
      </c>
      <c r="T770" s="836">
        <v>0.5</v>
      </c>
      <c r="U770" s="838">
        <v>0.5</v>
      </c>
    </row>
    <row r="771" spans="1:21" ht="14.45" customHeight="1" x14ac:dyDescent="0.2">
      <c r="A771" s="831">
        <v>30</v>
      </c>
      <c r="B771" s="832" t="s">
        <v>2898</v>
      </c>
      <c r="C771" s="832" t="s">
        <v>2906</v>
      </c>
      <c r="D771" s="833" t="s">
        <v>4253</v>
      </c>
      <c r="E771" s="834" t="s">
        <v>2917</v>
      </c>
      <c r="F771" s="832" t="s">
        <v>2899</v>
      </c>
      <c r="G771" s="832" t="s">
        <v>3066</v>
      </c>
      <c r="H771" s="832" t="s">
        <v>569</v>
      </c>
      <c r="I771" s="832" t="s">
        <v>3067</v>
      </c>
      <c r="J771" s="832" t="s">
        <v>1181</v>
      </c>
      <c r="K771" s="832" t="s">
        <v>3068</v>
      </c>
      <c r="L771" s="835">
        <v>0</v>
      </c>
      <c r="M771" s="835">
        <v>0</v>
      </c>
      <c r="N771" s="832">
        <v>3</v>
      </c>
      <c r="O771" s="836">
        <v>1.5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5" customHeight="1" x14ac:dyDescent="0.2">
      <c r="A772" s="831">
        <v>30</v>
      </c>
      <c r="B772" s="832" t="s">
        <v>2898</v>
      </c>
      <c r="C772" s="832" t="s">
        <v>2906</v>
      </c>
      <c r="D772" s="833" t="s">
        <v>4253</v>
      </c>
      <c r="E772" s="834" t="s">
        <v>2917</v>
      </c>
      <c r="F772" s="832" t="s">
        <v>2899</v>
      </c>
      <c r="G772" s="832" t="s">
        <v>3072</v>
      </c>
      <c r="H772" s="832" t="s">
        <v>569</v>
      </c>
      <c r="I772" s="832" t="s">
        <v>3073</v>
      </c>
      <c r="J772" s="832" t="s">
        <v>3074</v>
      </c>
      <c r="K772" s="832" t="s">
        <v>635</v>
      </c>
      <c r="L772" s="835">
        <v>122.73</v>
      </c>
      <c r="M772" s="835">
        <v>122.73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30</v>
      </c>
      <c r="B773" s="832" t="s">
        <v>2898</v>
      </c>
      <c r="C773" s="832" t="s">
        <v>2906</v>
      </c>
      <c r="D773" s="833" t="s">
        <v>4253</v>
      </c>
      <c r="E773" s="834" t="s">
        <v>2917</v>
      </c>
      <c r="F773" s="832" t="s">
        <v>2899</v>
      </c>
      <c r="G773" s="832" t="s">
        <v>3075</v>
      </c>
      <c r="H773" s="832" t="s">
        <v>569</v>
      </c>
      <c r="I773" s="832" t="s">
        <v>3935</v>
      </c>
      <c r="J773" s="832" t="s">
        <v>3077</v>
      </c>
      <c r="K773" s="832" t="s">
        <v>3936</v>
      </c>
      <c r="L773" s="835">
        <v>4298.01</v>
      </c>
      <c r="M773" s="835">
        <v>4298.01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30</v>
      </c>
      <c r="B774" s="832" t="s">
        <v>2898</v>
      </c>
      <c r="C774" s="832" t="s">
        <v>2906</v>
      </c>
      <c r="D774" s="833" t="s">
        <v>4253</v>
      </c>
      <c r="E774" s="834" t="s">
        <v>2917</v>
      </c>
      <c r="F774" s="832" t="s">
        <v>2899</v>
      </c>
      <c r="G774" s="832" t="s">
        <v>3075</v>
      </c>
      <c r="H774" s="832" t="s">
        <v>569</v>
      </c>
      <c r="I774" s="832" t="s">
        <v>3378</v>
      </c>
      <c r="J774" s="832" t="s">
        <v>3077</v>
      </c>
      <c r="K774" s="832" t="s">
        <v>3379</v>
      </c>
      <c r="L774" s="835">
        <v>767.5</v>
      </c>
      <c r="M774" s="835">
        <v>767.5</v>
      </c>
      <c r="N774" s="832">
        <v>1</v>
      </c>
      <c r="O774" s="836">
        <v>1</v>
      </c>
      <c r="P774" s="835">
        <v>767.5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5" customHeight="1" x14ac:dyDescent="0.2">
      <c r="A775" s="831">
        <v>30</v>
      </c>
      <c r="B775" s="832" t="s">
        <v>2898</v>
      </c>
      <c r="C775" s="832" t="s">
        <v>2906</v>
      </c>
      <c r="D775" s="833" t="s">
        <v>4253</v>
      </c>
      <c r="E775" s="834" t="s">
        <v>2917</v>
      </c>
      <c r="F775" s="832" t="s">
        <v>2899</v>
      </c>
      <c r="G775" s="832" t="s">
        <v>3081</v>
      </c>
      <c r="H775" s="832" t="s">
        <v>599</v>
      </c>
      <c r="I775" s="832" t="s">
        <v>2255</v>
      </c>
      <c r="J775" s="832" t="s">
        <v>2256</v>
      </c>
      <c r="K775" s="832" t="s">
        <v>2257</v>
      </c>
      <c r="L775" s="835">
        <v>86.41</v>
      </c>
      <c r="M775" s="835">
        <v>86.41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30</v>
      </c>
      <c r="B776" s="832" t="s">
        <v>2898</v>
      </c>
      <c r="C776" s="832" t="s">
        <v>2906</v>
      </c>
      <c r="D776" s="833" t="s">
        <v>4253</v>
      </c>
      <c r="E776" s="834" t="s">
        <v>2917</v>
      </c>
      <c r="F776" s="832" t="s">
        <v>2899</v>
      </c>
      <c r="G776" s="832" t="s">
        <v>3081</v>
      </c>
      <c r="H776" s="832" t="s">
        <v>599</v>
      </c>
      <c r="I776" s="832" t="s">
        <v>2258</v>
      </c>
      <c r="J776" s="832" t="s">
        <v>2256</v>
      </c>
      <c r="K776" s="832" t="s">
        <v>1420</v>
      </c>
      <c r="L776" s="835">
        <v>86.43</v>
      </c>
      <c r="M776" s="835">
        <v>172.86</v>
      </c>
      <c r="N776" s="832">
        <v>2</v>
      </c>
      <c r="O776" s="836">
        <v>1</v>
      </c>
      <c r="P776" s="835">
        <v>86.43</v>
      </c>
      <c r="Q776" s="837">
        <v>0.5</v>
      </c>
      <c r="R776" s="832">
        <v>1</v>
      </c>
      <c r="S776" s="837">
        <v>0.5</v>
      </c>
      <c r="T776" s="836">
        <v>0.5</v>
      </c>
      <c r="U776" s="838">
        <v>0.5</v>
      </c>
    </row>
    <row r="777" spans="1:21" ht="14.45" customHeight="1" x14ac:dyDescent="0.2">
      <c r="A777" s="831">
        <v>30</v>
      </c>
      <c r="B777" s="832" t="s">
        <v>2898</v>
      </c>
      <c r="C777" s="832" t="s">
        <v>2906</v>
      </c>
      <c r="D777" s="833" t="s">
        <v>4253</v>
      </c>
      <c r="E777" s="834" t="s">
        <v>2917</v>
      </c>
      <c r="F777" s="832" t="s">
        <v>2899</v>
      </c>
      <c r="G777" s="832" t="s">
        <v>3081</v>
      </c>
      <c r="H777" s="832" t="s">
        <v>599</v>
      </c>
      <c r="I777" s="832" t="s">
        <v>2259</v>
      </c>
      <c r="J777" s="832" t="s">
        <v>2256</v>
      </c>
      <c r="K777" s="832" t="s">
        <v>2260</v>
      </c>
      <c r="L777" s="835">
        <v>43.21</v>
      </c>
      <c r="M777" s="835">
        <v>43.21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30</v>
      </c>
      <c r="B778" s="832" t="s">
        <v>2898</v>
      </c>
      <c r="C778" s="832" t="s">
        <v>2906</v>
      </c>
      <c r="D778" s="833" t="s">
        <v>4253</v>
      </c>
      <c r="E778" s="834" t="s">
        <v>2917</v>
      </c>
      <c r="F778" s="832" t="s">
        <v>2899</v>
      </c>
      <c r="G778" s="832" t="s">
        <v>3392</v>
      </c>
      <c r="H778" s="832" t="s">
        <v>599</v>
      </c>
      <c r="I778" s="832" t="s">
        <v>3393</v>
      </c>
      <c r="J778" s="832" t="s">
        <v>2454</v>
      </c>
      <c r="K778" s="832" t="s">
        <v>3394</v>
      </c>
      <c r="L778" s="835">
        <v>32.869999999999997</v>
      </c>
      <c r="M778" s="835">
        <v>32.869999999999997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30</v>
      </c>
      <c r="B779" s="832" t="s">
        <v>2898</v>
      </c>
      <c r="C779" s="832" t="s">
        <v>2906</v>
      </c>
      <c r="D779" s="833" t="s">
        <v>4253</v>
      </c>
      <c r="E779" s="834" t="s">
        <v>2917</v>
      </c>
      <c r="F779" s="832" t="s">
        <v>2899</v>
      </c>
      <c r="G779" s="832" t="s">
        <v>3392</v>
      </c>
      <c r="H779" s="832" t="s">
        <v>599</v>
      </c>
      <c r="I779" s="832" t="s">
        <v>2453</v>
      </c>
      <c r="J779" s="832" t="s">
        <v>2454</v>
      </c>
      <c r="K779" s="832" t="s">
        <v>2455</v>
      </c>
      <c r="L779" s="835">
        <v>219.18</v>
      </c>
      <c r="M779" s="835">
        <v>219.18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30</v>
      </c>
      <c r="B780" s="832" t="s">
        <v>2898</v>
      </c>
      <c r="C780" s="832" t="s">
        <v>2906</v>
      </c>
      <c r="D780" s="833" t="s">
        <v>4253</v>
      </c>
      <c r="E780" s="834" t="s">
        <v>2917</v>
      </c>
      <c r="F780" s="832" t="s">
        <v>2899</v>
      </c>
      <c r="G780" s="832" t="s">
        <v>3937</v>
      </c>
      <c r="H780" s="832" t="s">
        <v>569</v>
      </c>
      <c r="I780" s="832" t="s">
        <v>3938</v>
      </c>
      <c r="J780" s="832" t="s">
        <v>1832</v>
      </c>
      <c r="K780" s="832" t="s">
        <v>3939</v>
      </c>
      <c r="L780" s="835">
        <v>53.57</v>
      </c>
      <c r="M780" s="835">
        <v>53.57</v>
      </c>
      <c r="N780" s="832">
        <v>1</v>
      </c>
      <c r="O780" s="836">
        <v>0.5</v>
      </c>
      <c r="P780" s="835">
        <v>53.57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5" customHeight="1" x14ac:dyDescent="0.2">
      <c r="A781" s="831">
        <v>30</v>
      </c>
      <c r="B781" s="832" t="s">
        <v>2898</v>
      </c>
      <c r="C781" s="832" t="s">
        <v>2906</v>
      </c>
      <c r="D781" s="833" t="s">
        <v>4253</v>
      </c>
      <c r="E781" s="834" t="s">
        <v>2917</v>
      </c>
      <c r="F781" s="832" t="s">
        <v>2899</v>
      </c>
      <c r="G781" s="832" t="s">
        <v>3395</v>
      </c>
      <c r="H781" s="832" t="s">
        <v>569</v>
      </c>
      <c r="I781" s="832" t="s">
        <v>3397</v>
      </c>
      <c r="J781" s="832" t="s">
        <v>685</v>
      </c>
      <c r="K781" s="832" t="s">
        <v>689</v>
      </c>
      <c r="L781" s="835">
        <v>17.559999999999999</v>
      </c>
      <c r="M781" s="835">
        <v>35.119999999999997</v>
      </c>
      <c r="N781" s="832">
        <v>2</v>
      </c>
      <c r="O781" s="836">
        <v>1</v>
      </c>
      <c r="P781" s="835">
        <v>17.559999999999999</v>
      </c>
      <c r="Q781" s="837">
        <v>0.5</v>
      </c>
      <c r="R781" s="832">
        <v>1</v>
      </c>
      <c r="S781" s="837">
        <v>0.5</v>
      </c>
      <c r="T781" s="836">
        <v>0.5</v>
      </c>
      <c r="U781" s="838">
        <v>0.5</v>
      </c>
    </row>
    <row r="782" spans="1:21" ht="14.45" customHeight="1" x14ac:dyDescent="0.2">
      <c r="A782" s="831">
        <v>30</v>
      </c>
      <c r="B782" s="832" t="s">
        <v>2898</v>
      </c>
      <c r="C782" s="832" t="s">
        <v>2906</v>
      </c>
      <c r="D782" s="833" t="s">
        <v>4253</v>
      </c>
      <c r="E782" s="834" t="s">
        <v>2917</v>
      </c>
      <c r="F782" s="832" t="s">
        <v>2899</v>
      </c>
      <c r="G782" s="832" t="s">
        <v>3395</v>
      </c>
      <c r="H782" s="832" t="s">
        <v>599</v>
      </c>
      <c r="I782" s="832" t="s">
        <v>3823</v>
      </c>
      <c r="J782" s="832" t="s">
        <v>685</v>
      </c>
      <c r="K782" s="832" t="s">
        <v>684</v>
      </c>
      <c r="L782" s="835">
        <v>70.23</v>
      </c>
      <c r="M782" s="835">
        <v>70.23</v>
      </c>
      <c r="N782" s="832">
        <v>1</v>
      </c>
      <c r="O782" s="836">
        <v>0.5</v>
      </c>
      <c r="P782" s="835">
        <v>70.23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30</v>
      </c>
      <c r="B783" s="832" t="s">
        <v>2898</v>
      </c>
      <c r="C783" s="832" t="s">
        <v>2906</v>
      </c>
      <c r="D783" s="833" t="s">
        <v>4253</v>
      </c>
      <c r="E783" s="834" t="s">
        <v>2917</v>
      </c>
      <c r="F783" s="832" t="s">
        <v>2899</v>
      </c>
      <c r="G783" s="832" t="s">
        <v>3940</v>
      </c>
      <c r="H783" s="832" t="s">
        <v>569</v>
      </c>
      <c r="I783" s="832" t="s">
        <v>3941</v>
      </c>
      <c r="J783" s="832" t="s">
        <v>1715</v>
      </c>
      <c r="K783" s="832" t="s">
        <v>3942</v>
      </c>
      <c r="L783" s="835">
        <v>34.19</v>
      </c>
      <c r="M783" s="835">
        <v>68.38</v>
      </c>
      <c r="N783" s="832">
        <v>2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30</v>
      </c>
      <c r="B784" s="832" t="s">
        <v>2898</v>
      </c>
      <c r="C784" s="832" t="s">
        <v>2906</v>
      </c>
      <c r="D784" s="833" t="s">
        <v>4253</v>
      </c>
      <c r="E784" s="834" t="s">
        <v>2917</v>
      </c>
      <c r="F784" s="832" t="s">
        <v>2899</v>
      </c>
      <c r="G784" s="832" t="s">
        <v>3084</v>
      </c>
      <c r="H784" s="832" t="s">
        <v>569</v>
      </c>
      <c r="I784" s="832" t="s">
        <v>3085</v>
      </c>
      <c r="J784" s="832" t="s">
        <v>2675</v>
      </c>
      <c r="K784" s="832" t="s">
        <v>3086</v>
      </c>
      <c r="L784" s="835">
        <v>80.53</v>
      </c>
      <c r="M784" s="835">
        <v>161.06</v>
      </c>
      <c r="N784" s="832">
        <v>2</v>
      </c>
      <c r="O784" s="836">
        <v>1</v>
      </c>
      <c r="P784" s="835">
        <v>80.53</v>
      </c>
      <c r="Q784" s="837">
        <v>0.5</v>
      </c>
      <c r="R784" s="832">
        <v>1</v>
      </c>
      <c r="S784" s="837">
        <v>0.5</v>
      </c>
      <c r="T784" s="836">
        <v>0.5</v>
      </c>
      <c r="U784" s="838">
        <v>0.5</v>
      </c>
    </row>
    <row r="785" spans="1:21" ht="14.45" customHeight="1" x14ac:dyDescent="0.2">
      <c r="A785" s="831">
        <v>30</v>
      </c>
      <c r="B785" s="832" t="s">
        <v>2898</v>
      </c>
      <c r="C785" s="832" t="s">
        <v>2906</v>
      </c>
      <c r="D785" s="833" t="s">
        <v>4253</v>
      </c>
      <c r="E785" s="834" t="s">
        <v>2917</v>
      </c>
      <c r="F785" s="832" t="s">
        <v>2899</v>
      </c>
      <c r="G785" s="832" t="s">
        <v>3087</v>
      </c>
      <c r="H785" s="832" t="s">
        <v>599</v>
      </c>
      <c r="I785" s="832" t="s">
        <v>2279</v>
      </c>
      <c r="J785" s="832" t="s">
        <v>954</v>
      </c>
      <c r="K785" s="832" t="s">
        <v>2280</v>
      </c>
      <c r="L785" s="835">
        <v>368.16</v>
      </c>
      <c r="M785" s="835">
        <v>368.16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30</v>
      </c>
      <c r="B786" s="832" t="s">
        <v>2898</v>
      </c>
      <c r="C786" s="832" t="s">
        <v>2906</v>
      </c>
      <c r="D786" s="833" t="s">
        <v>4253</v>
      </c>
      <c r="E786" s="834" t="s">
        <v>2917</v>
      </c>
      <c r="F786" s="832" t="s">
        <v>2899</v>
      </c>
      <c r="G786" s="832" t="s">
        <v>3087</v>
      </c>
      <c r="H786" s="832" t="s">
        <v>599</v>
      </c>
      <c r="I786" s="832" t="s">
        <v>2281</v>
      </c>
      <c r="J786" s="832" t="s">
        <v>954</v>
      </c>
      <c r="K786" s="832" t="s">
        <v>2282</v>
      </c>
      <c r="L786" s="835">
        <v>736.33</v>
      </c>
      <c r="M786" s="835">
        <v>1472.66</v>
      </c>
      <c r="N786" s="832">
        <v>2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30</v>
      </c>
      <c r="B787" s="832" t="s">
        <v>2898</v>
      </c>
      <c r="C787" s="832" t="s">
        <v>2906</v>
      </c>
      <c r="D787" s="833" t="s">
        <v>4253</v>
      </c>
      <c r="E787" s="834" t="s">
        <v>2917</v>
      </c>
      <c r="F787" s="832" t="s">
        <v>2899</v>
      </c>
      <c r="G787" s="832" t="s">
        <v>3087</v>
      </c>
      <c r="H787" s="832" t="s">
        <v>599</v>
      </c>
      <c r="I787" s="832" t="s">
        <v>2283</v>
      </c>
      <c r="J787" s="832" t="s">
        <v>954</v>
      </c>
      <c r="K787" s="832" t="s">
        <v>2284</v>
      </c>
      <c r="L787" s="835">
        <v>490.89</v>
      </c>
      <c r="M787" s="835">
        <v>490.89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30</v>
      </c>
      <c r="B788" s="832" t="s">
        <v>2898</v>
      </c>
      <c r="C788" s="832" t="s">
        <v>2906</v>
      </c>
      <c r="D788" s="833" t="s">
        <v>4253</v>
      </c>
      <c r="E788" s="834" t="s">
        <v>2917</v>
      </c>
      <c r="F788" s="832" t="s">
        <v>2899</v>
      </c>
      <c r="G788" s="832" t="s">
        <v>3096</v>
      </c>
      <c r="H788" s="832" t="s">
        <v>599</v>
      </c>
      <c r="I788" s="832" t="s">
        <v>2374</v>
      </c>
      <c r="J788" s="832" t="s">
        <v>2375</v>
      </c>
      <c r="K788" s="832" t="s">
        <v>2376</v>
      </c>
      <c r="L788" s="835">
        <v>31.09</v>
      </c>
      <c r="M788" s="835">
        <v>31.09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30</v>
      </c>
      <c r="B789" s="832" t="s">
        <v>2898</v>
      </c>
      <c r="C789" s="832" t="s">
        <v>2906</v>
      </c>
      <c r="D789" s="833" t="s">
        <v>4253</v>
      </c>
      <c r="E789" s="834" t="s">
        <v>2917</v>
      </c>
      <c r="F789" s="832" t="s">
        <v>2899</v>
      </c>
      <c r="G789" s="832" t="s">
        <v>3416</v>
      </c>
      <c r="H789" s="832" t="s">
        <v>569</v>
      </c>
      <c r="I789" s="832" t="s">
        <v>3417</v>
      </c>
      <c r="J789" s="832" t="s">
        <v>3418</v>
      </c>
      <c r="K789" s="832" t="s">
        <v>2927</v>
      </c>
      <c r="L789" s="835">
        <v>174.59</v>
      </c>
      <c r="M789" s="835">
        <v>523.77</v>
      </c>
      <c r="N789" s="832">
        <v>3</v>
      </c>
      <c r="O789" s="836">
        <v>2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30</v>
      </c>
      <c r="B790" s="832" t="s">
        <v>2898</v>
      </c>
      <c r="C790" s="832" t="s">
        <v>2906</v>
      </c>
      <c r="D790" s="833" t="s">
        <v>4253</v>
      </c>
      <c r="E790" s="834" t="s">
        <v>2917</v>
      </c>
      <c r="F790" s="832" t="s">
        <v>2899</v>
      </c>
      <c r="G790" s="832" t="s">
        <v>3100</v>
      </c>
      <c r="H790" s="832" t="s">
        <v>599</v>
      </c>
      <c r="I790" s="832" t="s">
        <v>2229</v>
      </c>
      <c r="J790" s="832" t="s">
        <v>777</v>
      </c>
      <c r="K790" s="832" t="s">
        <v>2230</v>
      </c>
      <c r="L790" s="835">
        <v>57.6</v>
      </c>
      <c r="M790" s="835">
        <v>288</v>
      </c>
      <c r="N790" s="832">
        <v>5</v>
      </c>
      <c r="O790" s="836">
        <v>3</v>
      </c>
      <c r="P790" s="835">
        <v>57.6</v>
      </c>
      <c r="Q790" s="837">
        <v>0.2</v>
      </c>
      <c r="R790" s="832">
        <v>1</v>
      </c>
      <c r="S790" s="837">
        <v>0.2</v>
      </c>
      <c r="T790" s="836">
        <v>1</v>
      </c>
      <c r="U790" s="838">
        <v>0.33333333333333331</v>
      </c>
    </row>
    <row r="791" spans="1:21" ht="14.45" customHeight="1" x14ac:dyDescent="0.2">
      <c r="A791" s="831">
        <v>30</v>
      </c>
      <c r="B791" s="832" t="s">
        <v>2898</v>
      </c>
      <c r="C791" s="832" t="s">
        <v>2906</v>
      </c>
      <c r="D791" s="833" t="s">
        <v>4253</v>
      </c>
      <c r="E791" s="834" t="s">
        <v>2917</v>
      </c>
      <c r="F791" s="832" t="s">
        <v>2899</v>
      </c>
      <c r="G791" s="832" t="s">
        <v>3100</v>
      </c>
      <c r="H791" s="832" t="s">
        <v>599</v>
      </c>
      <c r="I791" s="832" t="s">
        <v>2227</v>
      </c>
      <c r="J791" s="832" t="s">
        <v>777</v>
      </c>
      <c r="K791" s="832" t="s">
        <v>2228</v>
      </c>
      <c r="L791" s="835">
        <v>16.12</v>
      </c>
      <c r="M791" s="835">
        <v>209.56000000000003</v>
      </c>
      <c r="N791" s="832">
        <v>13</v>
      </c>
      <c r="O791" s="836">
        <v>6.5</v>
      </c>
      <c r="P791" s="835">
        <v>32.24</v>
      </c>
      <c r="Q791" s="837">
        <v>0.15384615384615383</v>
      </c>
      <c r="R791" s="832">
        <v>2</v>
      </c>
      <c r="S791" s="837">
        <v>0.15384615384615385</v>
      </c>
      <c r="T791" s="836">
        <v>1</v>
      </c>
      <c r="U791" s="838">
        <v>0.15384615384615385</v>
      </c>
    </row>
    <row r="792" spans="1:21" ht="14.45" customHeight="1" x14ac:dyDescent="0.2">
      <c r="A792" s="831">
        <v>30</v>
      </c>
      <c r="B792" s="832" t="s">
        <v>2898</v>
      </c>
      <c r="C792" s="832" t="s">
        <v>2906</v>
      </c>
      <c r="D792" s="833" t="s">
        <v>4253</v>
      </c>
      <c r="E792" s="834" t="s">
        <v>2917</v>
      </c>
      <c r="F792" s="832" t="s">
        <v>2899</v>
      </c>
      <c r="G792" s="832" t="s">
        <v>3103</v>
      </c>
      <c r="H792" s="832" t="s">
        <v>599</v>
      </c>
      <c r="I792" s="832" t="s">
        <v>2662</v>
      </c>
      <c r="J792" s="832" t="s">
        <v>642</v>
      </c>
      <c r="K792" s="832" t="s">
        <v>768</v>
      </c>
      <c r="L792" s="835">
        <v>132</v>
      </c>
      <c r="M792" s="835">
        <v>132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30</v>
      </c>
      <c r="B793" s="832" t="s">
        <v>2898</v>
      </c>
      <c r="C793" s="832" t="s">
        <v>2906</v>
      </c>
      <c r="D793" s="833" t="s">
        <v>4253</v>
      </c>
      <c r="E793" s="834" t="s">
        <v>2917</v>
      </c>
      <c r="F793" s="832" t="s">
        <v>2899</v>
      </c>
      <c r="G793" s="832" t="s">
        <v>3104</v>
      </c>
      <c r="H793" s="832" t="s">
        <v>599</v>
      </c>
      <c r="I793" s="832" t="s">
        <v>2381</v>
      </c>
      <c r="J793" s="832" t="s">
        <v>1343</v>
      </c>
      <c r="K793" s="832" t="s">
        <v>710</v>
      </c>
      <c r="L793" s="835">
        <v>47.7</v>
      </c>
      <c r="M793" s="835">
        <v>95.4</v>
      </c>
      <c r="N793" s="832">
        <v>2</v>
      </c>
      <c r="O793" s="836">
        <v>1</v>
      </c>
      <c r="P793" s="835">
        <v>47.7</v>
      </c>
      <c r="Q793" s="837">
        <v>0.5</v>
      </c>
      <c r="R793" s="832">
        <v>1</v>
      </c>
      <c r="S793" s="837">
        <v>0.5</v>
      </c>
      <c r="T793" s="836">
        <v>0.5</v>
      </c>
      <c r="U793" s="838">
        <v>0.5</v>
      </c>
    </row>
    <row r="794" spans="1:21" ht="14.45" customHeight="1" x14ac:dyDescent="0.2">
      <c r="A794" s="831">
        <v>30</v>
      </c>
      <c r="B794" s="832" t="s">
        <v>2898</v>
      </c>
      <c r="C794" s="832" t="s">
        <v>2906</v>
      </c>
      <c r="D794" s="833" t="s">
        <v>4253</v>
      </c>
      <c r="E794" s="834" t="s">
        <v>2917</v>
      </c>
      <c r="F794" s="832" t="s">
        <v>2899</v>
      </c>
      <c r="G794" s="832" t="s">
        <v>3104</v>
      </c>
      <c r="H794" s="832" t="s">
        <v>599</v>
      </c>
      <c r="I794" s="832" t="s">
        <v>2382</v>
      </c>
      <c r="J794" s="832" t="s">
        <v>1343</v>
      </c>
      <c r="K794" s="832" t="s">
        <v>2383</v>
      </c>
      <c r="L794" s="835">
        <v>143.09</v>
      </c>
      <c r="M794" s="835">
        <v>286.18</v>
      </c>
      <c r="N794" s="832">
        <v>2</v>
      </c>
      <c r="O794" s="836">
        <v>1.5</v>
      </c>
      <c r="P794" s="835">
        <v>143.09</v>
      </c>
      <c r="Q794" s="837">
        <v>0.5</v>
      </c>
      <c r="R794" s="832">
        <v>1</v>
      </c>
      <c r="S794" s="837">
        <v>0.5</v>
      </c>
      <c r="T794" s="836">
        <v>0.5</v>
      </c>
      <c r="U794" s="838">
        <v>0.33333333333333331</v>
      </c>
    </row>
    <row r="795" spans="1:21" ht="14.45" customHeight="1" x14ac:dyDescent="0.2">
      <c r="A795" s="831">
        <v>30</v>
      </c>
      <c r="B795" s="832" t="s">
        <v>2898</v>
      </c>
      <c r="C795" s="832" t="s">
        <v>2906</v>
      </c>
      <c r="D795" s="833" t="s">
        <v>4253</v>
      </c>
      <c r="E795" s="834" t="s">
        <v>2917</v>
      </c>
      <c r="F795" s="832" t="s">
        <v>2899</v>
      </c>
      <c r="G795" s="832" t="s">
        <v>3105</v>
      </c>
      <c r="H795" s="832" t="s">
        <v>599</v>
      </c>
      <c r="I795" s="832" t="s">
        <v>2402</v>
      </c>
      <c r="J795" s="832" t="s">
        <v>2403</v>
      </c>
      <c r="K795" s="832" t="s">
        <v>2404</v>
      </c>
      <c r="L795" s="835">
        <v>117.46</v>
      </c>
      <c r="M795" s="835">
        <v>234.92</v>
      </c>
      <c r="N795" s="832">
        <v>2</v>
      </c>
      <c r="O795" s="836">
        <v>1</v>
      </c>
      <c r="P795" s="835">
        <v>117.46</v>
      </c>
      <c r="Q795" s="837">
        <v>0.5</v>
      </c>
      <c r="R795" s="832">
        <v>1</v>
      </c>
      <c r="S795" s="837">
        <v>0.5</v>
      </c>
      <c r="T795" s="836">
        <v>0.5</v>
      </c>
      <c r="U795" s="838">
        <v>0.5</v>
      </c>
    </row>
    <row r="796" spans="1:21" ht="14.45" customHeight="1" x14ac:dyDescent="0.2">
      <c r="A796" s="831">
        <v>30</v>
      </c>
      <c r="B796" s="832" t="s">
        <v>2898</v>
      </c>
      <c r="C796" s="832" t="s">
        <v>2906</v>
      </c>
      <c r="D796" s="833" t="s">
        <v>4253</v>
      </c>
      <c r="E796" s="834" t="s">
        <v>2917</v>
      </c>
      <c r="F796" s="832" t="s">
        <v>2899</v>
      </c>
      <c r="G796" s="832" t="s">
        <v>3105</v>
      </c>
      <c r="H796" s="832" t="s">
        <v>599</v>
      </c>
      <c r="I796" s="832" t="s">
        <v>2405</v>
      </c>
      <c r="J796" s="832" t="s">
        <v>2403</v>
      </c>
      <c r="K796" s="832" t="s">
        <v>2406</v>
      </c>
      <c r="L796" s="835">
        <v>234.91</v>
      </c>
      <c r="M796" s="835">
        <v>469.82</v>
      </c>
      <c r="N796" s="832">
        <v>2</v>
      </c>
      <c r="O796" s="836">
        <v>1</v>
      </c>
      <c r="P796" s="835">
        <v>234.91</v>
      </c>
      <c r="Q796" s="837">
        <v>0.5</v>
      </c>
      <c r="R796" s="832">
        <v>1</v>
      </c>
      <c r="S796" s="837">
        <v>0.5</v>
      </c>
      <c r="T796" s="836">
        <v>0.5</v>
      </c>
      <c r="U796" s="838">
        <v>0.5</v>
      </c>
    </row>
    <row r="797" spans="1:21" ht="14.45" customHeight="1" x14ac:dyDescent="0.2">
      <c r="A797" s="831">
        <v>30</v>
      </c>
      <c r="B797" s="832" t="s">
        <v>2898</v>
      </c>
      <c r="C797" s="832" t="s">
        <v>2906</v>
      </c>
      <c r="D797" s="833" t="s">
        <v>4253</v>
      </c>
      <c r="E797" s="834" t="s">
        <v>2917</v>
      </c>
      <c r="F797" s="832" t="s">
        <v>2899</v>
      </c>
      <c r="G797" s="832" t="s">
        <v>3106</v>
      </c>
      <c r="H797" s="832" t="s">
        <v>569</v>
      </c>
      <c r="I797" s="832" t="s">
        <v>3107</v>
      </c>
      <c r="J797" s="832" t="s">
        <v>3108</v>
      </c>
      <c r="K797" s="832" t="s">
        <v>3109</v>
      </c>
      <c r="L797" s="835">
        <v>72.88</v>
      </c>
      <c r="M797" s="835">
        <v>72.88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5" customHeight="1" x14ac:dyDescent="0.2">
      <c r="A798" s="831">
        <v>30</v>
      </c>
      <c r="B798" s="832" t="s">
        <v>2898</v>
      </c>
      <c r="C798" s="832" t="s">
        <v>2906</v>
      </c>
      <c r="D798" s="833" t="s">
        <v>4253</v>
      </c>
      <c r="E798" s="834" t="s">
        <v>2917</v>
      </c>
      <c r="F798" s="832" t="s">
        <v>2899</v>
      </c>
      <c r="G798" s="832" t="s">
        <v>3106</v>
      </c>
      <c r="H798" s="832" t="s">
        <v>569</v>
      </c>
      <c r="I798" s="832" t="s">
        <v>3702</v>
      </c>
      <c r="J798" s="832" t="s">
        <v>3108</v>
      </c>
      <c r="K798" s="832" t="s">
        <v>3703</v>
      </c>
      <c r="L798" s="835">
        <v>145.72999999999999</v>
      </c>
      <c r="M798" s="835">
        <v>145.72999999999999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30</v>
      </c>
      <c r="B799" s="832" t="s">
        <v>2898</v>
      </c>
      <c r="C799" s="832" t="s">
        <v>2906</v>
      </c>
      <c r="D799" s="833" t="s">
        <v>4253</v>
      </c>
      <c r="E799" s="834" t="s">
        <v>2917</v>
      </c>
      <c r="F799" s="832" t="s">
        <v>2899</v>
      </c>
      <c r="G799" s="832" t="s">
        <v>3943</v>
      </c>
      <c r="H799" s="832" t="s">
        <v>569</v>
      </c>
      <c r="I799" s="832" t="s">
        <v>3944</v>
      </c>
      <c r="J799" s="832" t="s">
        <v>3945</v>
      </c>
      <c r="K799" s="832" t="s">
        <v>3946</v>
      </c>
      <c r="L799" s="835">
        <v>64.5</v>
      </c>
      <c r="M799" s="835">
        <v>129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30</v>
      </c>
      <c r="B800" s="832" t="s">
        <v>2898</v>
      </c>
      <c r="C800" s="832" t="s">
        <v>2906</v>
      </c>
      <c r="D800" s="833" t="s">
        <v>4253</v>
      </c>
      <c r="E800" s="834" t="s">
        <v>2917</v>
      </c>
      <c r="F800" s="832" t="s">
        <v>2899</v>
      </c>
      <c r="G800" s="832" t="s">
        <v>3943</v>
      </c>
      <c r="H800" s="832" t="s">
        <v>569</v>
      </c>
      <c r="I800" s="832" t="s">
        <v>3947</v>
      </c>
      <c r="J800" s="832" t="s">
        <v>3945</v>
      </c>
      <c r="K800" s="832" t="s">
        <v>3948</v>
      </c>
      <c r="L800" s="835">
        <v>32.25</v>
      </c>
      <c r="M800" s="835">
        <v>32.25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30</v>
      </c>
      <c r="B801" s="832" t="s">
        <v>2898</v>
      </c>
      <c r="C801" s="832" t="s">
        <v>2906</v>
      </c>
      <c r="D801" s="833" t="s">
        <v>4253</v>
      </c>
      <c r="E801" s="834" t="s">
        <v>2917</v>
      </c>
      <c r="F801" s="832" t="s">
        <v>2899</v>
      </c>
      <c r="G801" s="832" t="s">
        <v>3110</v>
      </c>
      <c r="H801" s="832" t="s">
        <v>599</v>
      </c>
      <c r="I801" s="832" t="s">
        <v>2392</v>
      </c>
      <c r="J801" s="832" t="s">
        <v>2387</v>
      </c>
      <c r="K801" s="832" t="s">
        <v>2370</v>
      </c>
      <c r="L801" s="835">
        <v>47.7</v>
      </c>
      <c r="M801" s="835">
        <v>47.7</v>
      </c>
      <c r="N801" s="832">
        <v>1</v>
      </c>
      <c r="O801" s="836">
        <v>0.5</v>
      </c>
      <c r="P801" s="835">
        <v>47.7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5" customHeight="1" x14ac:dyDescent="0.2">
      <c r="A802" s="831">
        <v>30</v>
      </c>
      <c r="B802" s="832" t="s">
        <v>2898</v>
      </c>
      <c r="C802" s="832" t="s">
        <v>2906</v>
      </c>
      <c r="D802" s="833" t="s">
        <v>4253</v>
      </c>
      <c r="E802" s="834" t="s">
        <v>2917</v>
      </c>
      <c r="F802" s="832" t="s">
        <v>2899</v>
      </c>
      <c r="G802" s="832" t="s">
        <v>3848</v>
      </c>
      <c r="H802" s="832" t="s">
        <v>569</v>
      </c>
      <c r="I802" s="832" t="s">
        <v>3949</v>
      </c>
      <c r="J802" s="832" t="s">
        <v>1462</v>
      </c>
      <c r="K802" s="832" t="s">
        <v>2868</v>
      </c>
      <c r="L802" s="835">
        <v>105.44</v>
      </c>
      <c r="M802" s="835">
        <v>105.44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30</v>
      </c>
      <c r="B803" s="832" t="s">
        <v>2898</v>
      </c>
      <c r="C803" s="832" t="s">
        <v>2906</v>
      </c>
      <c r="D803" s="833" t="s">
        <v>4253</v>
      </c>
      <c r="E803" s="834" t="s">
        <v>2917</v>
      </c>
      <c r="F803" s="832" t="s">
        <v>2899</v>
      </c>
      <c r="G803" s="832" t="s">
        <v>3466</v>
      </c>
      <c r="H803" s="832" t="s">
        <v>569</v>
      </c>
      <c r="I803" s="832" t="s">
        <v>3467</v>
      </c>
      <c r="J803" s="832" t="s">
        <v>3468</v>
      </c>
      <c r="K803" s="832" t="s">
        <v>3469</v>
      </c>
      <c r="L803" s="835">
        <v>352.3</v>
      </c>
      <c r="M803" s="835">
        <v>1409.2</v>
      </c>
      <c r="N803" s="832">
        <v>4</v>
      </c>
      <c r="O803" s="836">
        <v>1.5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30</v>
      </c>
      <c r="B804" s="832" t="s">
        <v>2898</v>
      </c>
      <c r="C804" s="832" t="s">
        <v>2906</v>
      </c>
      <c r="D804" s="833" t="s">
        <v>4253</v>
      </c>
      <c r="E804" s="834" t="s">
        <v>2917</v>
      </c>
      <c r="F804" s="832" t="s">
        <v>2899</v>
      </c>
      <c r="G804" s="832" t="s">
        <v>3115</v>
      </c>
      <c r="H804" s="832" t="s">
        <v>569</v>
      </c>
      <c r="I804" s="832" t="s">
        <v>3855</v>
      </c>
      <c r="J804" s="832" t="s">
        <v>3856</v>
      </c>
      <c r="K804" s="832" t="s">
        <v>768</v>
      </c>
      <c r="L804" s="835">
        <v>143.35</v>
      </c>
      <c r="M804" s="835">
        <v>143.35</v>
      </c>
      <c r="N804" s="832">
        <v>1</v>
      </c>
      <c r="O804" s="836">
        <v>0.5</v>
      </c>
      <c r="P804" s="835">
        <v>143.35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5" customHeight="1" x14ac:dyDescent="0.2">
      <c r="A805" s="831">
        <v>30</v>
      </c>
      <c r="B805" s="832" t="s">
        <v>2898</v>
      </c>
      <c r="C805" s="832" t="s">
        <v>2906</v>
      </c>
      <c r="D805" s="833" t="s">
        <v>4253</v>
      </c>
      <c r="E805" s="834" t="s">
        <v>2917</v>
      </c>
      <c r="F805" s="832" t="s">
        <v>2899</v>
      </c>
      <c r="G805" s="832" t="s">
        <v>3115</v>
      </c>
      <c r="H805" s="832" t="s">
        <v>569</v>
      </c>
      <c r="I805" s="832" t="s">
        <v>3950</v>
      </c>
      <c r="J805" s="832" t="s">
        <v>3856</v>
      </c>
      <c r="K805" s="832" t="s">
        <v>3951</v>
      </c>
      <c r="L805" s="835">
        <v>477.84</v>
      </c>
      <c r="M805" s="835">
        <v>477.84</v>
      </c>
      <c r="N805" s="832">
        <v>1</v>
      </c>
      <c r="O805" s="836">
        <v>0.5</v>
      </c>
      <c r="P805" s="835">
        <v>477.84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5" customHeight="1" x14ac:dyDescent="0.2">
      <c r="A806" s="831">
        <v>30</v>
      </c>
      <c r="B806" s="832" t="s">
        <v>2898</v>
      </c>
      <c r="C806" s="832" t="s">
        <v>2906</v>
      </c>
      <c r="D806" s="833" t="s">
        <v>4253</v>
      </c>
      <c r="E806" s="834" t="s">
        <v>2917</v>
      </c>
      <c r="F806" s="832" t="s">
        <v>2899</v>
      </c>
      <c r="G806" s="832" t="s">
        <v>3115</v>
      </c>
      <c r="H806" s="832" t="s">
        <v>569</v>
      </c>
      <c r="I806" s="832" t="s">
        <v>3857</v>
      </c>
      <c r="J806" s="832" t="s">
        <v>3856</v>
      </c>
      <c r="K806" s="832" t="s">
        <v>703</v>
      </c>
      <c r="L806" s="835">
        <v>93.18</v>
      </c>
      <c r="M806" s="835">
        <v>186.36</v>
      </c>
      <c r="N806" s="832">
        <v>2</v>
      </c>
      <c r="O806" s="836">
        <v>1.5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30</v>
      </c>
      <c r="B807" s="832" t="s">
        <v>2898</v>
      </c>
      <c r="C807" s="832" t="s">
        <v>2906</v>
      </c>
      <c r="D807" s="833" t="s">
        <v>4253</v>
      </c>
      <c r="E807" s="834" t="s">
        <v>2917</v>
      </c>
      <c r="F807" s="832" t="s">
        <v>2899</v>
      </c>
      <c r="G807" s="832" t="s">
        <v>3479</v>
      </c>
      <c r="H807" s="832" t="s">
        <v>569</v>
      </c>
      <c r="I807" s="832" t="s">
        <v>3480</v>
      </c>
      <c r="J807" s="832" t="s">
        <v>3481</v>
      </c>
      <c r="K807" s="832" t="s">
        <v>3482</v>
      </c>
      <c r="L807" s="835">
        <v>0</v>
      </c>
      <c r="M807" s="835">
        <v>0</v>
      </c>
      <c r="N807" s="832">
        <v>2</v>
      </c>
      <c r="O807" s="836">
        <v>1</v>
      </c>
      <c r="P807" s="835"/>
      <c r="Q807" s="837"/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30</v>
      </c>
      <c r="B808" s="832" t="s">
        <v>2898</v>
      </c>
      <c r="C808" s="832" t="s">
        <v>2906</v>
      </c>
      <c r="D808" s="833" t="s">
        <v>4253</v>
      </c>
      <c r="E808" s="834" t="s">
        <v>2917</v>
      </c>
      <c r="F808" s="832" t="s">
        <v>2899</v>
      </c>
      <c r="G808" s="832" t="s">
        <v>3952</v>
      </c>
      <c r="H808" s="832" t="s">
        <v>569</v>
      </c>
      <c r="I808" s="832" t="s">
        <v>3953</v>
      </c>
      <c r="J808" s="832" t="s">
        <v>1421</v>
      </c>
      <c r="K808" s="832" t="s">
        <v>3954</v>
      </c>
      <c r="L808" s="835">
        <v>128.69999999999999</v>
      </c>
      <c r="M808" s="835">
        <v>128.69999999999999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30</v>
      </c>
      <c r="B809" s="832" t="s">
        <v>2898</v>
      </c>
      <c r="C809" s="832" t="s">
        <v>2906</v>
      </c>
      <c r="D809" s="833" t="s">
        <v>4253</v>
      </c>
      <c r="E809" s="834" t="s">
        <v>2917</v>
      </c>
      <c r="F809" s="832" t="s">
        <v>2899</v>
      </c>
      <c r="G809" s="832" t="s">
        <v>3118</v>
      </c>
      <c r="H809" s="832" t="s">
        <v>569</v>
      </c>
      <c r="I809" s="832" t="s">
        <v>3955</v>
      </c>
      <c r="J809" s="832" t="s">
        <v>3956</v>
      </c>
      <c r="K809" s="832" t="s">
        <v>3957</v>
      </c>
      <c r="L809" s="835">
        <v>264</v>
      </c>
      <c r="M809" s="835">
        <v>264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30</v>
      </c>
      <c r="B810" s="832" t="s">
        <v>2898</v>
      </c>
      <c r="C810" s="832" t="s">
        <v>2906</v>
      </c>
      <c r="D810" s="833" t="s">
        <v>4253</v>
      </c>
      <c r="E810" s="834" t="s">
        <v>2917</v>
      </c>
      <c r="F810" s="832" t="s">
        <v>2899</v>
      </c>
      <c r="G810" s="832" t="s">
        <v>3119</v>
      </c>
      <c r="H810" s="832" t="s">
        <v>599</v>
      </c>
      <c r="I810" s="832" t="s">
        <v>2593</v>
      </c>
      <c r="J810" s="832" t="s">
        <v>1270</v>
      </c>
      <c r="K810" s="832" t="s">
        <v>1272</v>
      </c>
      <c r="L810" s="835">
        <v>0</v>
      </c>
      <c r="M810" s="835">
        <v>0</v>
      </c>
      <c r="N810" s="832">
        <v>11</v>
      </c>
      <c r="O810" s="836">
        <v>6</v>
      </c>
      <c r="P810" s="835">
        <v>0</v>
      </c>
      <c r="Q810" s="837"/>
      <c r="R810" s="832">
        <v>3</v>
      </c>
      <c r="S810" s="837">
        <v>0.27272727272727271</v>
      </c>
      <c r="T810" s="836">
        <v>1.5</v>
      </c>
      <c r="U810" s="838">
        <v>0.25</v>
      </c>
    </row>
    <row r="811" spans="1:21" ht="14.45" customHeight="1" x14ac:dyDescent="0.2">
      <c r="A811" s="831">
        <v>30</v>
      </c>
      <c r="B811" s="832" t="s">
        <v>2898</v>
      </c>
      <c r="C811" s="832" t="s">
        <v>2906</v>
      </c>
      <c r="D811" s="833" t="s">
        <v>4253</v>
      </c>
      <c r="E811" s="834" t="s">
        <v>2917</v>
      </c>
      <c r="F811" s="832" t="s">
        <v>2899</v>
      </c>
      <c r="G811" s="832" t="s">
        <v>3120</v>
      </c>
      <c r="H811" s="832" t="s">
        <v>569</v>
      </c>
      <c r="I811" s="832" t="s">
        <v>3123</v>
      </c>
      <c r="J811" s="832" t="s">
        <v>1553</v>
      </c>
      <c r="K811" s="832" t="s">
        <v>1020</v>
      </c>
      <c r="L811" s="835">
        <v>42.08</v>
      </c>
      <c r="M811" s="835">
        <v>210.39999999999998</v>
      </c>
      <c r="N811" s="832">
        <v>5</v>
      </c>
      <c r="O811" s="836">
        <v>3</v>
      </c>
      <c r="P811" s="835">
        <v>126.24</v>
      </c>
      <c r="Q811" s="837">
        <v>0.60000000000000009</v>
      </c>
      <c r="R811" s="832">
        <v>3</v>
      </c>
      <c r="S811" s="837">
        <v>0.6</v>
      </c>
      <c r="T811" s="836">
        <v>1.5</v>
      </c>
      <c r="U811" s="838">
        <v>0.5</v>
      </c>
    </row>
    <row r="812" spans="1:21" ht="14.45" customHeight="1" x14ac:dyDescent="0.2">
      <c r="A812" s="831">
        <v>30</v>
      </c>
      <c r="B812" s="832" t="s">
        <v>2898</v>
      </c>
      <c r="C812" s="832" t="s">
        <v>2906</v>
      </c>
      <c r="D812" s="833" t="s">
        <v>4253</v>
      </c>
      <c r="E812" s="834" t="s">
        <v>2917</v>
      </c>
      <c r="F812" s="832" t="s">
        <v>2899</v>
      </c>
      <c r="G812" s="832" t="s">
        <v>3127</v>
      </c>
      <c r="H812" s="832" t="s">
        <v>569</v>
      </c>
      <c r="I812" s="832" t="s">
        <v>3503</v>
      </c>
      <c r="J812" s="832" t="s">
        <v>1559</v>
      </c>
      <c r="K812" s="832" t="s">
        <v>3504</v>
      </c>
      <c r="L812" s="835">
        <v>1578.41</v>
      </c>
      <c r="M812" s="835">
        <v>1578.41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30</v>
      </c>
      <c r="B813" s="832" t="s">
        <v>2898</v>
      </c>
      <c r="C813" s="832" t="s">
        <v>2906</v>
      </c>
      <c r="D813" s="833" t="s">
        <v>4253</v>
      </c>
      <c r="E813" s="834" t="s">
        <v>2917</v>
      </c>
      <c r="F813" s="832" t="s">
        <v>2899</v>
      </c>
      <c r="G813" s="832" t="s">
        <v>3137</v>
      </c>
      <c r="H813" s="832" t="s">
        <v>599</v>
      </c>
      <c r="I813" s="832" t="s">
        <v>3958</v>
      </c>
      <c r="J813" s="832" t="s">
        <v>2821</v>
      </c>
      <c r="K813" s="832" t="s">
        <v>3959</v>
      </c>
      <c r="L813" s="835">
        <v>103.72</v>
      </c>
      <c r="M813" s="835">
        <v>311.15999999999997</v>
      </c>
      <c r="N813" s="832">
        <v>3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5" customHeight="1" x14ac:dyDescent="0.2">
      <c r="A814" s="831">
        <v>30</v>
      </c>
      <c r="B814" s="832" t="s">
        <v>2898</v>
      </c>
      <c r="C814" s="832" t="s">
        <v>2906</v>
      </c>
      <c r="D814" s="833" t="s">
        <v>4253</v>
      </c>
      <c r="E814" s="834" t="s">
        <v>2917</v>
      </c>
      <c r="F814" s="832" t="s">
        <v>2899</v>
      </c>
      <c r="G814" s="832" t="s">
        <v>3137</v>
      </c>
      <c r="H814" s="832" t="s">
        <v>599</v>
      </c>
      <c r="I814" s="832" t="s">
        <v>3960</v>
      </c>
      <c r="J814" s="832" t="s">
        <v>2821</v>
      </c>
      <c r="K814" s="832" t="s">
        <v>3961</v>
      </c>
      <c r="L814" s="835">
        <v>86.73</v>
      </c>
      <c r="M814" s="835">
        <v>86.73</v>
      </c>
      <c r="N814" s="832">
        <v>1</v>
      </c>
      <c r="O814" s="836">
        <v>0.5</v>
      </c>
      <c r="P814" s="835">
        <v>86.73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30</v>
      </c>
      <c r="B815" s="832" t="s">
        <v>2898</v>
      </c>
      <c r="C815" s="832" t="s">
        <v>2906</v>
      </c>
      <c r="D815" s="833" t="s">
        <v>4253</v>
      </c>
      <c r="E815" s="834" t="s">
        <v>2917</v>
      </c>
      <c r="F815" s="832" t="s">
        <v>2899</v>
      </c>
      <c r="G815" s="832" t="s">
        <v>3141</v>
      </c>
      <c r="H815" s="832" t="s">
        <v>569</v>
      </c>
      <c r="I815" s="832" t="s">
        <v>3962</v>
      </c>
      <c r="J815" s="832" t="s">
        <v>907</v>
      </c>
      <c r="K815" s="832" t="s">
        <v>908</v>
      </c>
      <c r="L815" s="835">
        <v>50.89</v>
      </c>
      <c r="M815" s="835">
        <v>101.78</v>
      </c>
      <c r="N815" s="832">
        <v>2</v>
      </c>
      <c r="O815" s="836">
        <v>1</v>
      </c>
      <c r="P815" s="835">
        <v>50.89</v>
      </c>
      <c r="Q815" s="837">
        <v>0.5</v>
      </c>
      <c r="R815" s="832">
        <v>1</v>
      </c>
      <c r="S815" s="837">
        <v>0.5</v>
      </c>
      <c r="T815" s="836">
        <v>0.5</v>
      </c>
      <c r="U815" s="838">
        <v>0.5</v>
      </c>
    </row>
    <row r="816" spans="1:21" ht="14.45" customHeight="1" x14ac:dyDescent="0.2">
      <c r="A816" s="831">
        <v>30</v>
      </c>
      <c r="B816" s="832" t="s">
        <v>2898</v>
      </c>
      <c r="C816" s="832" t="s">
        <v>2906</v>
      </c>
      <c r="D816" s="833" t="s">
        <v>4253</v>
      </c>
      <c r="E816" s="834" t="s">
        <v>2917</v>
      </c>
      <c r="F816" s="832" t="s">
        <v>2899</v>
      </c>
      <c r="G816" s="832" t="s">
        <v>3141</v>
      </c>
      <c r="H816" s="832" t="s">
        <v>569</v>
      </c>
      <c r="I816" s="832" t="s">
        <v>3143</v>
      </c>
      <c r="J816" s="832" t="s">
        <v>909</v>
      </c>
      <c r="K816" s="832" t="s">
        <v>3144</v>
      </c>
      <c r="L816" s="835">
        <v>76.33</v>
      </c>
      <c r="M816" s="835">
        <v>76.33</v>
      </c>
      <c r="N816" s="832">
        <v>1</v>
      </c>
      <c r="O816" s="836">
        <v>0.5</v>
      </c>
      <c r="P816" s="835">
        <v>76.33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30</v>
      </c>
      <c r="B817" s="832" t="s">
        <v>2898</v>
      </c>
      <c r="C817" s="832" t="s">
        <v>2906</v>
      </c>
      <c r="D817" s="833" t="s">
        <v>4253</v>
      </c>
      <c r="E817" s="834" t="s">
        <v>2917</v>
      </c>
      <c r="F817" s="832" t="s">
        <v>2899</v>
      </c>
      <c r="G817" s="832" t="s">
        <v>3865</v>
      </c>
      <c r="H817" s="832" t="s">
        <v>569</v>
      </c>
      <c r="I817" s="832" t="s">
        <v>3866</v>
      </c>
      <c r="J817" s="832" t="s">
        <v>771</v>
      </c>
      <c r="K817" s="832" t="s">
        <v>3867</v>
      </c>
      <c r="L817" s="835">
        <v>132</v>
      </c>
      <c r="M817" s="835">
        <v>1188</v>
      </c>
      <c r="N817" s="832">
        <v>9</v>
      </c>
      <c r="O817" s="836">
        <v>4</v>
      </c>
      <c r="P817" s="835">
        <v>264</v>
      </c>
      <c r="Q817" s="837">
        <v>0.22222222222222221</v>
      </c>
      <c r="R817" s="832">
        <v>2</v>
      </c>
      <c r="S817" s="837">
        <v>0.22222222222222221</v>
      </c>
      <c r="T817" s="836">
        <v>1.5</v>
      </c>
      <c r="U817" s="838">
        <v>0.375</v>
      </c>
    </row>
    <row r="818" spans="1:21" ht="14.45" customHeight="1" x14ac:dyDescent="0.2">
      <c r="A818" s="831">
        <v>30</v>
      </c>
      <c r="B818" s="832" t="s">
        <v>2898</v>
      </c>
      <c r="C818" s="832" t="s">
        <v>2906</v>
      </c>
      <c r="D818" s="833" t="s">
        <v>4253</v>
      </c>
      <c r="E818" s="834" t="s">
        <v>2917</v>
      </c>
      <c r="F818" s="832" t="s">
        <v>2899</v>
      </c>
      <c r="G818" s="832" t="s">
        <v>3146</v>
      </c>
      <c r="H818" s="832" t="s">
        <v>569</v>
      </c>
      <c r="I818" s="832" t="s">
        <v>3147</v>
      </c>
      <c r="J818" s="832" t="s">
        <v>1472</v>
      </c>
      <c r="K818" s="832" t="s">
        <v>2562</v>
      </c>
      <c r="L818" s="835">
        <v>122.73</v>
      </c>
      <c r="M818" s="835">
        <v>368.19</v>
      </c>
      <c r="N818" s="832">
        <v>3</v>
      </c>
      <c r="O818" s="836">
        <v>1.5</v>
      </c>
      <c r="P818" s="835">
        <v>122.73</v>
      </c>
      <c r="Q818" s="837">
        <v>0.33333333333333337</v>
      </c>
      <c r="R818" s="832">
        <v>1</v>
      </c>
      <c r="S818" s="837">
        <v>0.33333333333333331</v>
      </c>
      <c r="T818" s="836">
        <v>0.5</v>
      </c>
      <c r="U818" s="838">
        <v>0.33333333333333331</v>
      </c>
    </row>
    <row r="819" spans="1:21" ht="14.45" customHeight="1" x14ac:dyDescent="0.2">
      <c r="A819" s="831">
        <v>30</v>
      </c>
      <c r="B819" s="832" t="s">
        <v>2898</v>
      </c>
      <c r="C819" s="832" t="s">
        <v>2906</v>
      </c>
      <c r="D819" s="833" t="s">
        <v>4253</v>
      </c>
      <c r="E819" s="834" t="s">
        <v>2917</v>
      </c>
      <c r="F819" s="832" t="s">
        <v>2899</v>
      </c>
      <c r="G819" s="832" t="s">
        <v>3963</v>
      </c>
      <c r="H819" s="832" t="s">
        <v>569</v>
      </c>
      <c r="I819" s="832" t="s">
        <v>3964</v>
      </c>
      <c r="J819" s="832" t="s">
        <v>3965</v>
      </c>
      <c r="K819" s="832" t="s">
        <v>2266</v>
      </c>
      <c r="L819" s="835">
        <v>38.56</v>
      </c>
      <c r="M819" s="835">
        <v>38.56</v>
      </c>
      <c r="N819" s="832">
        <v>1</v>
      </c>
      <c r="O819" s="836">
        <v>0.5</v>
      </c>
      <c r="P819" s="835">
        <v>38.56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5" customHeight="1" x14ac:dyDescent="0.2">
      <c r="A820" s="831">
        <v>30</v>
      </c>
      <c r="B820" s="832" t="s">
        <v>2898</v>
      </c>
      <c r="C820" s="832" t="s">
        <v>2906</v>
      </c>
      <c r="D820" s="833" t="s">
        <v>4253</v>
      </c>
      <c r="E820" s="834" t="s">
        <v>2917</v>
      </c>
      <c r="F820" s="832" t="s">
        <v>2899</v>
      </c>
      <c r="G820" s="832" t="s">
        <v>3150</v>
      </c>
      <c r="H820" s="832" t="s">
        <v>569</v>
      </c>
      <c r="I820" s="832" t="s">
        <v>3151</v>
      </c>
      <c r="J820" s="832" t="s">
        <v>1494</v>
      </c>
      <c r="K820" s="832" t="s">
        <v>3152</v>
      </c>
      <c r="L820" s="835">
        <v>31.32</v>
      </c>
      <c r="M820" s="835">
        <v>31.32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30</v>
      </c>
      <c r="B821" s="832" t="s">
        <v>2898</v>
      </c>
      <c r="C821" s="832" t="s">
        <v>2906</v>
      </c>
      <c r="D821" s="833" t="s">
        <v>4253</v>
      </c>
      <c r="E821" s="834" t="s">
        <v>2917</v>
      </c>
      <c r="F821" s="832" t="s">
        <v>2899</v>
      </c>
      <c r="G821" s="832" t="s">
        <v>3150</v>
      </c>
      <c r="H821" s="832" t="s">
        <v>569</v>
      </c>
      <c r="I821" s="832" t="s">
        <v>3966</v>
      </c>
      <c r="J821" s="832" t="s">
        <v>3967</v>
      </c>
      <c r="K821" s="832" t="s">
        <v>3968</v>
      </c>
      <c r="L821" s="835">
        <v>93.96</v>
      </c>
      <c r="M821" s="835">
        <v>281.88</v>
      </c>
      <c r="N821" s="832">
        <v>3</v>
      </c>
      <c r="O821" s="836">
        <v>2</v>
      </c>
      <c r="P821" s="835">
        <v>93.96</v>
      </c>
      <c r="Q821" s="837">
        <v>0.33333333333333331</v>
      </c>
      <c r="R821" s="832">
        <v>1</v>
      </c>
      <c r="S821" s="837">
        <v>0.33333333333333331</v>
      </c>
      <c r="T821" s="836">
        <v>0.5</v>
      </c>
      <c r="U821" s="838">
        <v>0.25</v>
      </c>
    </row>
    <row r="822" spans="1:21" ht="14.45" customHeight="1" x14ac:dyDescent="0.2">
      <c r="A822" s="831">
        <v>30</v>
      </c>
      <c r="B822" s="832" t="s">
        <v>2898</v>
      </c>
      <c r="C822" s="832" t="s">
        <v>2906</v>
      </c>
      <c r="D822" s="833" t="s">
        <v>4253</v>
      </c>
      <c r="E822" s="834" t="s">
        <v>2917</v>
      </c>
      <c r="F822" s="832" t="s">
        <v>2899</v>
      </c>
      <c r="G822" s="832" t="s">
        <v>3150</v>
      </c>
      <c r="H822" s="832" t="s">
        <v>569</v>
      </c>
      <c r="I822" s="832" t="s">
        <v>3969</v>
      </c>
      <c r="J822" s="832" t="s">
        <v>3970</v>
      </c>
      <c r="K822" s="832" t="s">
        <v>2340</v>
      </c>
      <c r="L822" s="835">
        <v>93.96</v>
      </c>
      <c r="M822" s="835">
        <v>93.96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30</v>
      </c>
      <c r="B823" s="832" t="s">
        <v>2898</v>
      </c>
      <c r="C823" s="832" t="s">
        <v>2906</v>
      </c>
      <c r="D823" s="833" t="s">
        <v>4253</v>
      </c>
      <c r="E823" s="834" t="s">
        <v>2917</v>
      </c>
      <c r="F823" s="832" t="s">
        <v>2899</v>
      </c>
      <c r="G823" s="832" t="s">
        <v>3720</v>
      </c>
      <c r="H823" s="832" t="s">
        <v>599</v>
      </c>
      <c r="I823" s="832" t="s">
        <v>3971</v>
      </c>
      <c r="J823" s="832" t="s">
        <v>987</v>
      </c>
      <c r="K823" s="832" t="s">
        <v>3972</v>
      </c>
      <c r="L823" s="835">
        <v>89.03</v>
      </c>
      <c r="M823" s="835">
        <v>89.03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30</v>
      </c>
      <c r="B824" s="832" t="s">
        <v>2898</v>
      </c>
      <c r="C824" s="832" t="s">
        <v>2906</v>
      </c>
      <c r="D824" s="833" t="s">
        <v>4253</v>
      </c>
      <c r="E824" s="834" t="s">
        <v>2917</v>
      </c>
      <c r="F824" s="832" t="s">
        <v>2899</v>
      </c>
      <c r="G824" s="832" t="s">
        <v>3869</v>
      </c>
      <c r="H824" s="832" t="s">
        <v>569</v>
      </c>
      <c r="I824" s="832" t="s">
        <v>3973</v>
      </c>
      <c r="J824" s="832" t="s">
        <v>2030</v>
      </c>
      <c r="K824" s="832" t="s">
        <v>3974</v>
      </c>
      <c r="L824" s="835">
        <v>580.38</v>
      </c>
      <c r="M824" s="835">
        <v>580.38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30</v>
      </c>
      <c r="B825" s="832" t="s">
        <v>2898</v>
      </c>
      <c r="C825" s="832" t="s">
        <v>2906</v>
      </c>
      <c r="D825" s="833" t="s">
        <v>4253</v>
      </c>
      <c r="E825" s="834" t="s">
        <v>2917</v>
      </c>
      <c r="F825" s="832" t="s">
        <v>2899</v>
      </c>
      <c r="G825" s="832" t="s">
        <v>3522</v>
      </c>
      <c r="H825" s="832" t="s">
        <v>569</v>
      </c>
      <c r="I825" s="832" t="s">
        <v>3523</v>
      </c>
      <c r="J825" s="832" t="s">
        <v>3524</v>
      </c>
      <c r="K825" s="832" t="s">
        <v>3525</v>
      </c>
      <c r="L825" s="835">
        <v>264</v>
      </c>
      <c r="M825" s="835">
        <v>264</v>
      </c>
      <c r="N825" s="832">
        <v>1</v>
      </c>
      <c r="O825" s="836">
        <v>1</v>
      </c>
      <c r="P825" s="835">
        <v>264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30</v>
      </c>
      <c r="B826" s="832" t="s">
        <v>2898</v>
      </c>
      <c r="C826" s="832" t="s">
        <v>2906</v>
      </c>
      <c r="D826" s="833" t="s">
        <v>4253</v>
      </c>
      <c r="E826" s="834" t="s">
        <v>2917</v>
      </c>
      <c r="F826" s="832" t="s">
        <v>2899</v>
      </c>
      <c r="G826" s="832" t="s">
        <v>3537</v>
      </c>
      <c r="H826" s="832" t="s">
        <v>569</v>
      </c>
      <c r="I826" s="832" t="s">
        <v>3538</v>
      </c>
      <c r="J826" s="832" t="s">
        <v>861</v>
      </c>
      <c r="K826" s="832" t="s">
        <v>3539</v>
      </c>
      <c r="L826" s="835">
        <v>43.94</v>
      </c>
      <c r="M826" s="835">
        <v>87.88</v>
      </c>
      <c r="N826" s="832">
        <v>2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30</v>
      </c>
      <c r="B827" s="832" t="s">
        <v>2898</v>
      </c>
      <c r="C827" s="832" t="s">
        <v>2906</v>
      </c>
      <c r="D827" s="833" t="s">
        <v>4253</v>
      </c>
      <c r="E827" s="834" t="s">
        <v>2917</v>
      </c>
      <c r="F827" s="832" t="s">
        <v>2899</v>
      </c>
      <c r="G827" s="832" t="s">
        <v>3537</v>
      </c>
      <c r="H827" s="832" t="s">
        <v>569</v>
      </c>
      <c r="I827" s="832" t="s">
        <v>3975</v>
      </c>
      <c r="J827" s="832" t="s">
        <v>1854</v>
      </c>
      <c r="K827" s="832" t="s">
        <v>3976</v>
      </c>
      <c r="L827" s="835">
        <v>87.87</v>
      </c>
      <c r="M827" s="835">
        <v>175.74</v>
      </c>
      <c r="N827" s="832">
        <v>2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30</v>
      </c>
      <c r="B828" s="832" t="s">
        <v>2898</v>
      </c>
      <c r="C828" s="832" t="s">
        <v>2906</v>
      </c>
      <c r="D828" s="833" t="s">
        <v>4253</v>
      </c>
      <c r="E828" s="834" t="s">
        <v>2917</v>
      </c>
      <c r="F828" s="832" t="s">
        <v>2899</v>
      </c>
      <c r="G828" s="832" t="s">
        <v>3159</v>
      </c>
      <c r="H828" s="832" t="s">
        <v>569</v>
      </c>
      <c r="I828" s="832" t="s">
        <v>3160</v>
      </c>
      <c r="J828" s="832" t="s">
        <v>736</v>
      </c>
      <c r="K828" s="832" t="s">
        <v>3161</v>
      </c>
      <c r="L828" s="835">
        <v>311.02</v>
      </c>
      <c r="M828" s="835">
        <v>311.02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30</v>
      </c>
      <c r="B829" s="832" t="s">
        <v>2898</v>
      </c>
      <c r="C829" s="832" t="s">
        <v>2906</v>
      </c>
      <c r="D829" s="833" t="s">
        <v>4253</v>
      </c>
      <c r="E829" s="834" t="s">
        <v>2917</v>
      </c>
      <c r="F829" s="832" t="s">
        <v>2899</v>
      </c>
      <c r="G829" s="832" t="s">
        <v>3159</v>
      </c>
      <c r="H829" s="832" t="s">
        <v>569</v>
      </c>
      <c r="I829" s="832" t="s">
        <v>3730</v>
      </c>
      <c r="J829" s="832" t="s">
        <v>729</v>
      </c>
      <c r="K829" s="832" t="s">
        <v>3731</v>
      </c>
      <c r="L829" s="835">
        <v>0</v>
      </c>
      <c r="M829" s="835">
        <v>0</v>
      </c>
      <c r="N829" s="832">
        <v>1</v>
      </c>
      <c r="O829" s="836">
        <v>0.5</v>
      </c>
      <c r="P829" s="835"/>
      <c r="Q829" s="837"/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30</v>
      </c>
      <c r="B830" s="832" t="s">
        <v>2898</v>
      </c>
      <c r="C830" s="832" t="s">
        <v>2906</v>
      </c>
      <c r="D830" s="833" t="s">
        <v>4253</v>
      </c>
      <c r="E830" s="834" t="s">
        <v>2917</v>
      </c>
      <c r="F830" s="832" t="s">
        <v>2899</v>
      </c>
      <c r="G830" s="832" t="s">
        <v>3168</v>
      </c>
      <c r="H830" s="832" t="s">
        <v>599</v>
      </c>
      <c r="I830" s="832" t="s">
        <v>3169</v>
      </c>
      <c r="J830" s="832" t="s">
        <v>2270</v>
      </c>
      <c r="K830" s="832" t="s">
        <v>3170</v>
      </c>
      <c r="L830" s="835">
        <v>184.74</v>
      </c>
      <c r="M830" s="835">
        <v>184.74</v>
      </c>
      <c r="N830" s="832">
        <v>1</v>
      </c>
      <c r="O830" s="836">
        <v>0.5</v>
      </c>
      <c r="P830" s="835">
        <v>184.74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5" customHeight="1" x14ac:dyDescent="0.2">
      <c r="A831" s="831">
        <v>30</v>
      </c>
      <c r="B831" s="832" t="s">
        <v>2898</v>
      </c>
      <c r="C831" s="832" t="s">
        <v>2906</v>
      </c>
      <c r="D831" s="833" t="s">
        <v>4253</v>
      </c>
      <c r="E831" s="834" t="s">
        <v>2917</v>
      </c>
      <c r="F831" s="832" t="s">
        <v>2899</v>
      </c>
      <c r="G831" s="832" t="s">
        <v>3168</v>
      </c>
      <c r="H831" s="832" t="s">
        <v>599</v>
      </c>
      <c r="I831" s="832" t="s">
        <v>3171</v>
      </c>
      <c r="J831" s="832" t="s">
        <v>3172</v>
      </c>
      <c r="K831" s="832" t="s">
        <v>3173</v>
      </c>
      <c r="L831" s="835">
        <v>120.61</v>
      </c>
      <c r="M831" s="835">
        <v>241.22</v>
      </c>
      <c r="N831" s="832">
        <v>2</v>
      </c>
      <c r="O831" s="836">
        <v>1.5</v>
      </c>
      <c r="P831" s="835">
        <v>241.22</v>
      </c>
      <c r="Q831" s="837">
        <v>1</v>
      </c>
      <c r="R831" s="832">
        <v>2</v>
      </c>
      <c r="S831" s="837">
        <v>1</v>
      </c>
      <c r="T831" s="836">
        <v>1.5</v>
      </c>
      <c r="U831" s="838">
        <v>1</v>
      </c>
    </row>
    <row r="832" spans="1:21" ht="14.45" customHeight="1" x14ac:dyDescent="0.2">
      <c r="A832" s="831">
        <v>30</v>
      </c>
      <c r="B832" s="832" t="s">
        <v>2898</v>
      </c>
      <c r="C832" s="832" t="s">
        <v>2906</v>
      </c>
      <c r="D832" s="833" t="s">
        <v>4253</v>
      </c>
      <c r="E832" s="834" t="s">
        <v>2917</v>
      </c>
      <c r="F832" s="832" t="s">
        <v>2899</v>
      </c>
      <c r="G832" s="832" t="s">
        <v>3174</v>
      </c>
      <c r="H832" s="832" t="s">
        <v>569</v>
      </c>
      <c r="I832" s="832" t="s">
        <v>3549</v>
      </c>
      <c r="J832" s="832" t="s">
        <v>1593</v>
      </c>
      <c r="K832" s="832" t="s">
        <v>2660</v>
      </c>
      <c r="L832" s="835">
        <v>0</v>
      </c>
      <c r="M832" s="835">
        <v>0</v>
      </c>
      <c r="N832" s="832">
        <v>1</v>
      </c>
      <c r="O832" s="836">
        <v>0.5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30</v>
      </c>
      <c r="B833" s="832" t="s">
        <v>2898</v>
      </c>
      <c r="C833" s="832" t="s">
        <v>2906</v>
      </c>
      <c r="D833" s="833" t="s">
        <v>4253</v>
      </c>
      <c r="E833" s="834" t="s">
        <v>2917</v>
      </c>
      <c r="F833" s="832" t="s">
        <v>2899</v>
      </c>
      <c r="G833" s="832" t="s">
        <v>3174</v>
      </c>
      <c r="H833" s="832" t="s">
        <v>569</v>
      </c>
      <c r="I833" s="832" t="s">
        <v>3977</v>
      </c>
      <c r="J833" s="832" t="s">
        <v>3978</v>
      </c>
      <c r="K833" s="832" t="s">
        <v>2670</v>
      </c>
      <c r="L833" s="835">
        <v>0</v>
      </c>
      <c r="M833" s="835">
        <v>0</v>
      </c>
      <c r="N833" s="832">
        <v>3</v>
      </c>
      <c r="O833" s="836">
        <v>0.5</v>
      </c>
      <c r="P833" s="835">
        <v>0</v>
      </c>
      <c r="Q833" s="837"/>
      <c r="R833" s="832">
        <v>3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30</v>
      </c>
      <c r="B834" s="832" t="s">
        <v>2898</v>
      </c>
      <c r="C834" s="832" t="s">
        <v>2906</v>
      </c>
      <c r="D834" s="833" t="s">
        <v>4253</v>
      </c>
      <c r="E834" s="834" t="s">
        <v>2917</v>
      </c>
      <c r="F834" s="832" t="s">
        <v>2899</v>
      </c>
      <c r="G834" s="832" t="s">
        <v>3176</v>
      </c>
      <c r="H834" s="832" t="s">
        <v>599</v>
      </c>
      <c r="I834" s="832" t="s">
        <v>3177</v>
      </c>
      <c r="J834" s="832" t="s">
        <v>867</v>
      </c>
      <c r="K834" s="832" t="s">
        <v>3178</v>
      </c>
      <c r="L834" s="835">
        <v>2376.9299999999998</v>
      </c>
      <c r="M834" s="835">
        <v>7130.7899999999991</v>
      </c>
      <c r="N834" s="832">
        <v>3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30</v>
      </c>
      <c r="B835" s="832" t="s">
        <v>2898</v>
      </c>
      <c r="C835" s="832" t="s">
        <v>2906</v>
      </c>
      <c r="D835" s="833" t="s">
        <v>4253</v>
      </c>
      <c r="E835" s="834" t="s">
        <v>2917</v>
      </c>
      <c r="F835" s="832" t="s">
        <v>2899</v>
      </c>
      <c r="G835" s="832" t="s">
        <v>3176</v>
      </c>
      <c r="H835" s="832" t="s">
        <v>599</v>
      </c>
      <c r="I835" s="832" t="s">
        <v>3177</v>
      </c>
      <c r="J835" s="832" t="s">
        <v>867</v>
      </c>
      <c r="K835" s="832" t="s">
        <v>3178</v>
      </c>
      <c r="L835" s="835">
        <v>1544.99</v>
      </c>
      <c r="M835" s="835">
        <v>1544.99</v>
      </c>
      <c r="N835" s="832">
        <v>1</v>
      </c>
      <c r="O835" s="836">
        <v>0.5</v>
      </c>
      <c r="P835" s="835">
        <v>1544.99</v>
      </c>
      <c r="Q835" s="837">
        <v>1</v>
      </c>
      <c r="R835" s="832">
        <v>1</v>
      </c>
      <c r="S835" s="837">
        <v>1</v>
      </c>
      <c r="T835" s="836">
        <v>0.5</v>
      </c>
      <c r="U835" s="838">
        <v>1</v>
      </c>
    </row>
    <row r="836" spans="1:21" ht="14.45" customHeight="1" x14ac:dyDescent="0.2">
      <c r="A836" s="831">
        <v>30</v>
      </c>
      <c r="B836" s="832" t="s">
        <v>2898</v>
      </c>
      <c r="C836" s="832" t="s">
        <v>2906</v>
      </c>
      <c r="D836" s="833" t="s">
        <v>4253</v>
      </c>
      <c r="E836" s="834" t="s">
        <v>2917</v>
      </c>
      <c r="F836" s="832" t="s">
        <v>2899</v>
      </c>
      <c r="G836" s="832" t="s">
        <v>3560</v>
      </c>
      <c r="H836" s="832" t="s">
        <v>569</v>
      </c>
      <c r="I836" s="832" t="s">
        <v>3561</v>
      </c>
      <c r="J836" s="832" t="s">
        <v>3562</v>
      </c>
      <c r="K836" s="832" t="s">
        <v>3563</v>
      </c>
      <c r="L836" s="835">
        <v>654.95000000000005</v>
      </c>
      <c r="M836" s="835">
        <v>654.95000000000005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30</v>
      </c>
      <c r="B837" s="832" t="s">
        <v>2898</v>
      </c>
      <c r="C837" s="832" t="s">
        <v>2906</v>
      </c>
      <c r="D837" s="833" t="s">
        <v>4253</v>
      </c>
      <c r="E837" s="834" t="s">
        <v>2917</v>
      </c>
      <c r="F837" s="832" t="s">
        <v>2899</v>
      </c>
      <c r="G837" s="832" t="s">
        <v>3560</v>
      </c>
      <c r="H837" s="832" t="s">
        <v>569</v>
      </c>
      <c r="I837" s="832" t="s">
        <v>3979</v>
      </c>
      <c r="J837" s="832" t="s">
        <v>3562</v>
      </c>
      <c r="K837" s="832" t="s">
        <v>3980</v>
      </c>
      <c r="L837" s="835">
        <v>109.17</v>
      </c>
      <c r="M837" s="835">
        <v>109.17</v>
      </c>
      <c r="N837" s="832">
        <v>1</v>
      </c>
      <c r="O837" s="836">
        <v>0.5</v>
      </c>
      <c r="P837" s="835">
        <v>109.17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5" customHeight="1" x14ac:dyDescent="0.2">
      <c r="A838" s="831">
        <v>30</v>
      </c>
      <c r="B838" s="832" t="s">
        <v>2898</v>
      </c>
      <c r="C838" s="832" t="s">
        <v>2906</v>
      </c>
      <c r="D838" s="833" t="s">
        <v>4253</v>
      </c>
      <c r="E838" s="834" t="s">
        <v>2917</v>
      </c>
      <c r="F838" s="832" t="s">
        <v>2899</v>
      </c>
      <c r="G838" s="832" t="s">
        <v>3560</v>
      </c>
      <c r="H838" s="832" t="s">
        <v>569</v>
      </c>
      <c r="I838" s="832" t="s">
        <v>3878</v>
      </c>
      <c r="J838" s="832" t="s">
        <v>3562</v>
      </c>
      <c r="K838" s="832" t="s">
        <v>3879</v>
      </c>
      <c r="L838" s="835">
        <v>218.32</v>
      </c>
      <c r="M838" s="835">
        <v>218.32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30</v>
      </c>
      <c r="B839" s="832" t="s">
        <v>2898</v>
      </c>
      <c r="C839" s="832" t="s">
        <v>2906</v>
      </c>
      <c r="D839" s="833" t="s">
        <v>4253</v>
      </c>
      <c r="E839" s="834" t="s">
        <v>2917</v>
      </c>
      <c r="F839" s="832" t="s">
        <v>2899</v>
      </c>
      <c r="G839" s="832" t="s">
        <v>3569</v>
      </c>
      <c r="H839" s="832" t="s">
        <v>599</v>
      </c>
      <c r="I839" s="832" t="s">
        <v>2235</v>
      </c>
      <c r="J839" s="832" t="s">
        <v>1921</v>
      </c>
      <c r="K839" s="832" t="s">
        <v>2236</v>
      </c>
      <c r="L839" s="835">
        <v>165.63</v>
      </c>
      <c r="M839" s="835">
        <v>165.63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30</v>
      </c>
      <c r="B840" s="832" t="s">
        <v>2898</v>
      </c>
      <c r="C840" s="832" t="s">
        <v>2906</v>
      </c>
      <c r="D840" s="833" t="s">
        <v>4253</v>
      </c>
      <c r="E840" s="834" t="s">
        <v>2917</v>
      </c>
      <c r="F840" s="832" t="s">
        <v>2899</v>
      </c>
      <c r="G840" s="832" t="s">
        <v>3569</v>
      </c>
      <c r="H840" s="832" t="s">
        <v>599</v>
      </c>
      <c r="I840" s="832" t="s">
        <v>2772</v>
      </c>
      <c r="J840" s="832" t="s">
        <v>1921</v>
      </c>
      <c r="K840" s="832" t="s">
        <v>2773</v>
      </c>
      <c r="L840" s="835">
        <v>414.07</v>
      </c>
      <c r="M840" s="835">
        <v>414.07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30</v>
      </c>
      <c r="B841" s="832" t="s">
        <v>2898</v>
      </c>
      <c r="C841" s="832" t="s">
        <v>2906</v>
      </c>
      <c r="D841" s="833" t="s">
        <v>4253</v>
      </c>
      <c r="E841" s="834" t="s">
        <v>2917</v>
      </c>
      <c r="F841" s="832" t="s">
        <v>2899</v>
      </c>
      <c r="G841" s="832" t="s">
        <v>3179</v>
      </c>
      <c r="H841" s="832" t="s">
        <v>569</v>
      </c>
      <c r="I841" s="832" t="s">
        <v>2586</v>
      </c>
      <c r="J841" s="832" t="s">
        <v>2587</v>
      </c>
      <c r="K841" s="832" t="s">
        <v>2588</v>
      </c>
      <c r="L841" s="835">
        <v>50.32</v>
      </c>
      <c r="M841" s="835">
        <v>301.92</v>
      </c>
      <c r="N841" s="832">
        <v>6</v>
      </c>
      <c r="O841" s="836">
        <v>4</v>
      </c>
      <c r="P841" s="835">
        <v>100.64</v>
      </c>
      <c r="Q841" s="837">
        <v>0.33333333333333331</v>
      </c>
      <c r="R841" s="832">
        <v>2</v>
      </c>
      <c r="S841" s="837">
        <v>0.33333333333333331</v>
      </c>
      <c r="T841" s="836">
        <v>1</v>
      </c>
      <c r="U841" s="838">
        <v>0.25</v>
      </c>
    </row>
    <row r="842" spans="1:21" ht="14.45" customHeight="1" x14ac:dyDescent="0.2">
      <c r="A842" s="831">
        <v>30</v>
      </c>
      <c r="B842" s="832" t="s">
        <v>2898</v>
      </c>
      <c r="C842" s="832" t="s">
        <v>2906</v>
      </c>
      <c r="D842" s="833" t="s">
        <v>4253</v>
      </c>
      <c r="E842" s="834" t="s">
        <v>2917</v>
      </c>
      <c r="F842" s="832" t="s">
        <v>2899</v>
      </c>
      <c r="G842" s="832" t="s">
        <v>3576</v>
      </c>
      <c r="H842" s="832" t="s">
        <v>569</v>
      </c>
      <c r="I842" s="832" t="s">
        <v>3577</v>
      </c>
      <c r="J842" s="832" t="s">
        <v>3578</v>
      </c>
      <c r="K842" s="832" t="s">
        <v>2404</v>
      </c>
      <c r="L842" s="835">
        <v>66.2</v>
      </c>
      <c r="M842" s="835">
        <v>198.60000000000002</v>
      </c>
      <c r="N842" s="832">
        <v>3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30</v>
      </c>
      <c r="B843" s="832" t="s">
        <v>2898</v>
      </c>
      <c r="C843" s="832" t="s">
        <v>2906</v>
      </c>
      <c r="D843" s="833" t="s">
        <v>4253</v>
      </c>
      <c r="E843" s="834" t="s">
        <v>2917</v>
      </c>
      <c r="F843" s="832" t="s">
        <v>2899</v>
      </c>
      <c r="G843" s="832" t="s">
        <v>3881</v>
      </c>
      <c r="H843" s="832" t="s">
        <v>569</v>
      </c>
      <c r="I843" s="832" t="s">
        <v>3882</v>
      </c>
      <c r="J843" s="832" t="s">
        <v>1179</v>
      </c>
      <c r="K843" s="832" t="s">
        <v>3883</v>
      </c>
      <c r="L843" s="835">
        <v>0</v>
      </c>
      <c r="M843" s="835">
        <v>0</v>
      </c>
      <c r="N843" s="832">
        <v>1</v>
      </c>
      <c r="O843" s="836">
        <v>0.5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30</v>
      </c>
      <c r="B844" s="832" t="s">
        <v>2898</v>
      </c>
      <c r="C844" s="832" t="s">
        <v>2906</v>
      </c>
      <c r="D844" s="833" t="s">
        <v>4253</v>
      </c>
      <c r="E844" s="834" t="s">
        <v>2917</v>
      </c>
      <c r="F844" s="832" t="s">
        <v>2899</v>
      </c>
      <c r="G844" s="832" t="s">
        <v>3188</v>
      </c>
      <c r="H844" s="832" t="s">
        <v>599</v>
      </c>
      <c r="I844" s="832" t="s">
        <v>2629</v>
      </c>
      <c r="J844" s="832" t="s">
        <v>1246</v>
      </c>
      <c r="K844" s="832" t="s">
        <v>2630</v>
      </c>
      <c r="L844" s="835">
        <v>212.45</v>
      </c>
      <c r="M844" s="835">
        <v>212.45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30</v>
      </c>
      <c r="B845" s="832" t="s">
        <v>2898</v>
      </c>
      <c r="C845" s="832" t="s">
        <v>2906</v>
      </c>
      <c r="D845" s="833" t="s">
        <v>4253</v>
      </c>
      <c r="E845" s="834" t="s">
        <v>2917</v>
      </c>
      <c r="F845" s="832" t="s">
        <v>2899</v>
      </c>
      <c r="G845" s="832" t="s">
        <v>3189</v>
      </c>
      <c r="H845" s="832" t="s">
        <v>599</v>
      </c>
      <c r="I845" s="832" t="s">
        <v>2462</v>
      </c>
      <c r="J845" s="832" t="s">
        <v>2463</v>
      </c>
      <c r="K845" s="832" t="s">
        <v>2464</v>
      </c>
      <c r="L845" s="835">
        <v>105.23</v>
      </c>
      <c r="M845" s="835">
        <v>105.23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30</v>
      </c>
      <c r="B846" s="832" t="s">
        <v>2898</v>
      </c>
      <c r="C846" s="832" t="s">
        <v>2906</v>
      </c>
      <c r="D846" s="833" t="s">
        <v>4253</v>
      </c>
      <c r="E846" s="834" t="s">
        <v>2917</v>
      </c>
      <c r="F846" s="832" t="s">
        <v>2899</v>
      </c>
      <c r="G846" s="832" t="s">
        <v>3189</v>
      </c>
      <c r="H846" s="832" t="s">
        <v>599</v>
      </c>
      <c r="I846" s="832" t="s">
        <v>2465</v>
      </c>
      <c r="J846" s="832" t="s">
        <v>2463</v>
      </c>
      <c r="K846" s="832" t="s">
        <v>2466</v>
      </c>
      <c r="L846" s="835">
        <v>63.14</v>
      </c>
      <c r="M846" s="835">
        <v>63.14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30</v>
      </c>
      <c r="B847" s="832" t="s">
        <v>2898</v>
      </c>
      <c r="C847" s="832" t="s">
        <v>2906</v>
      </c>
      <c r="D847" s="833" t="s">
        <v>4253</v>
      </c>
      <c r="E847" s="834" t="s">
        <v>2917</v>
      </c>
      <c r="F847" s="832" t="s">
        <v>2899</v>
      </c>
      <c r="G847" s="832" t="s">
        <v>3189</v>
      </c>
      <c r="H847" s="832" t="s">
        <v>599</v>
      </c>
      <c r="I847" s="832" t="s">
        <v>2467</v>
      </c>
      <c r="J847" s="832" t="s">
        <v>2463</v>
      </c>
      <c r="K847" s="832" t="s">
        <v>2468</v>
      </c>
      <c r="L847" s="835">
        <v>84.18</v>
      </c>
      <c r="M847" s="835">
        <v>168.36</v>
      </c>
      <c r="N847" s="832">
        <v>2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5" customHeight="1" x14ac:dyDescent="0.2">
      <c r="A848" s="831">
        <v>30</v>
      </c>
      <c r="B848" s="832" t="s">
        <v>2898</v>
      </c>
      <c r="C848" s="832" t="s">
        <v>2906</v>
      </c>
      <c r="D848" s="833" t="s">
        <v>4253</v>
      </c>
      <c r="E848" s="834" t="s">
        <v>2917</v>
      </c>
      <c r="F848" s="832" t="s">
        <v>2899</v>
      </c>
      <c r="G848" s="832" t="s">
        <v>3189</v>
      </c>
      <c r="H848" s="832" t="s">
        <v>599</v>
      </c>
      <c r="I848" s="832" t="s">
        <v>2469</v>
      </c>
      <c r="J848" s="832" t="s">
        <v>2458</v>
      </c>
      <c r="K848" s="832" t="s">
        <v>2470</v>
      </c>
      <c r="L848" s="835">
        <v>63.14</v>
      </c>
      <c r="M848" s="835">
        <v>63.14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30</v>
      </c>
      <c r="B849" s="832" t="s">
        <v>2898</v>
      </c>
      <c r="C849" s="832" t="s">
        <v>2906</v>
      </c>
      <c r="D849" s="833" t="s">
        <v>4253</v>
      </c>
      <c r="E849" s="834" t="s">
        <v>2917</v>
      </c>
      <c r="F849" s="832" t="s">
        <v>2899</v>
      </c>
      <c r="G849" s="832" t="s">
        <v>3189</v>
      </c>
      <c r="H849" s="832" t="s">
        <v>599</v>
      </c>
      <c r="I849" s="832" t="s">
        <v>2471</v>
      </c>
      <c r="J849" s="832" t="s">
        <v>2458</v>
      </c>
      <c r="K849" s="832" t="s">
        <v>2472</v>
      </c>
      <c r="L849" s="835">
        <v>105.23</v>
      </c>
      <c r="M849" s="835">
        <v>105.23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30</v>
      </c>
      <c r="B850" s="832" t="s">
        <v>2898</v>
      </c>
      <c r="C850" s="832" t="s">
        <v>2906</v>
      </c>
      <c r="D850" s="833" t="s">
        <v>4253</v>
      </c>
      <c r="E850" s="834" t="s">
        <v>2917</v>
      </c>
      <c r="F850" s="832" t="s">
        <v>2899</v>
      </c>
      <c r="G850" s="832" t="s">
        <v>3189</v>
      </c>
      <c r="H850" s="832" t="s">
        <v>599</v>
      </c>
      <c r="I850" s="832" t="s">
        <v>2473</v>
      </c>
      <c r="J850" s="832" t="s">
        <v>2458</v>
      </c>
      <c r="K850" s="832" t="s">
        <v>2474</v>
      </c>
      <c r="L850" s="835">
        <v>49.08</v>
      </c>
      <c r="M850" s="835">
        <v>49.08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30</v>
      </c>
      <c r="B851" s="832" t="s">
        <v>2898</v>
      </c>
      <c r="C851" s="832" t="s">
        <v>2906</v>
      </c>
      <c r="D851" s="833" t="s">
        <v>4253</v>
      </c>
      <c r="E851" s="834" t="s">
        <v>2917</v>
      </c>
      <c r="F851" s="832" t="s">
        <v>2899</v>
      </c>
      <c r="G851" s="832" t="s">
        <v>3189</v>
      </c>
      <c r="H851" s="832" t="s">
        <v>599</v>
      </c>
      <c r="I851" s="832" t="s">
        <v>3587</v>
      </c>
      <c r="J851" s="832" t="s">
        <v>2458</v>
      </c>
      <c r="K851" s="832" t="s">
        <v>3588</v>
      </c>
      <c r="L851" s="835">
        <v>84.18</v>
      </c>
      <c r="M851" s="835">
        <v>84.18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30</v>
      </c>
      <c r="B852" s="832" t="s">
        <v>2898</v>
      </c>
      <c r="C852" s="832" t="s">
        <v>2906</v>
      </c>
      <c r="D852" s="833" t="s">
        <v>4253</v>
      </c>
      <c r="E852" s="834" t="s">
        <v>2917</v>
      </c>
      <c r="F852" s="832" t="s">
        <v>2899</v>
      </c>
      <c r="G852" s="832" t="s">
        <v>3189</v>
      </c>
      <c r="H852" s="832" t="s">
        <v>599</v>
      </c>
      <c r="I852" s="832" t="s">
        <v>3190</v>
      </c>
      <c r="J852" s="832" t="s">
        <v>2463</v>
      </c>
      <c r="K852" s="832" t="s">
        <v>3191</v>
      </c>
      <c r="L852" s="835">
        <v>49.08</v>
      </c>
      <c r="M852" s="835">
        <v>49.08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30</v>
      </c>
      <c r="B853" s="832" t="s">
        <v>2898</v>
      </c>
      <c r="C853" s="832" t="s">
        <v>2906</v>
      </c>
      <c r="D853" s="833" t="s">
        <v>4253</v>
      </c>
      <c r="E853" s="834" t="s">
        <v>2917</v>
      </c>
      <c r="F853" s="832" t="s">
        <v>2899</v>
      </c>
      <c r="G853" s="832" t="s">
        <v>3744</v>
      </c>
      <c r="H853" s="832" t="s">
        <v>599</v>
      </c>
      <c r="I853" s="832" t="s">
        <v>3981</v>
      </c>
      <c r="J853" s="832" t="s">
        <v>3982</v>
      </c>
      <c r="K853" s="832" t="s">
        <v>3983</v>
      </c>
      <c r="L853" s="835">
        <v>194.26</v>
      </c>
      <c r="M853" s="835">
        <v>582.78</v>
      </c>
      <c r="N853" s="832">
        <v>3</v>
      </c>
      <c r="O853" s="836">
        <v>0.5</v>
      </c>
      <c r="P853" s="835">
        <v>582.78</v>
      </c>
      <c r="Q853" s="837">
        <v>1</v>
      </c>
      <c r="R853" s="832">
        <v>3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30</v>
      </c>
      <c r="B854" s="832" t="s">
        <v>2898</v>
      </c>
      <c r="C854" s="832" t="s">
        <v>2906</v>
      </c>
      <c r="D854" s="833" t="s">
        <v>4253</v>
      </c>
      <c r="E854" s="834" t="s">
        <v>2917</v>
      </c>
      <c r="F854" s="832" t="s">
        <v>2899</v>
      </c>
      <c r="G854" s="832" t="s">
        <v>3744</v>
      </c>
      <c r="H854" s="832" t="s">
        <v>599</v>
      </c>
      <c r="I854" s="832" t="s">
        <v>2735</v>
      </c>
      <c r="J854" s="832" t="s">
        <v>1633</v>
      </c>
      <c r="K854" s="832" t="s">
        <v>1619</v>
      </c>
      <c r="L854" s="835">
        <v>129.51</v>
      </c>
      <c r="M854" s="835">
        <v>388.53</v>
      </c>
      <c r="N854" s="832">
        <v>3</v>
      </c>
      <c r="O854" s="836">
        <v>0.5</v>
      </c>
      <c r="P854" s="835">
        <v>388.53</v>
      </c>
      <c r="Q854" s="837">
        <v>1</v>
      </c>
      <c r="R854" s="832">
        <v>3</v>
      </c>
      <c r="S854" s="837">
        <v>1</v>
      </c>
      <c r="T854" s="836">
        <v>0.5</v>
      </c>
      <c r="U854" s="838">
        <v>1</v>
      </c>
    </row>
    <row r="855" spans="1:21" ht="14.45" customHeight="1" x14ac:dyDescent="0.2">
      <c r="A855" s="831">
        <v>30</v>
      </c>
      <c r="B855" s="832" t="s">
        <v>2898</v>
      </c>
      <c r="C855" s="832" t="s">
        <v>2906</v>
      </c>
      <c r="D855" s="833" t="s">
        <v>4253</v>
      </c>
      <c r="E855" s="834" t="s">
        <v>2917</v>
      </c>
      <c r="F855" s="832" t="s">
        <v>2899</v>
      </c>
      <c r="G855" s="832" t="s">
        <v>3744</v>
      </c>
      <c r="H855" s="832" t="s">
        <v>599</v>
      </c>
      <c r="I855" s="832" t="s">
        <v>3750</v>
      </c>
      <c r="J855" s="832" t="s">
        <v>1618</v>
      </c>
      <c r="K855" s="832" t="s">
        <v>1619</v>
      </c>
      <c r="L855" s="835">
        <v>176.47</v>
      </c>
      <c r="M855" s="835">
        <v>1411.76</v>
      </c>
      <c r="N855" s="832">
        <v>8</v>
      </c>
      <c r="O855" s="836">
        <v>0.5</v>
      </c>
      <c r="P855" s="835">
        <v>1411.76</v>
      </c>
      <c r="Q855" s="837">
        <v>1</v>
      </c>
      <c r="R855" s="832">
        <v>8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30</v>
      </c>
      <c r="B856" s="832" t="s">
        <v>2898</v>
      </c>
      <c r="C856" s="832" t="s">
        <v>2906</v>
      </c>
      <c r="D856" s="833" t="s">
        <v>4253</v>
      </c>
      <c r="E856" s="834" t="s">
        <v>2917</v>
      </c>
      <c r="F856" s="832" t="s">
        <v>2899</v>
      </c>
      <c r="G856" s="832" t="s">
        <v>3744</v>
      </c>
      <c r="H856" s="832" t="s">
        <v>599</v>
      </c>
      <c r="I856" s="832" t="s">
        <v>2736</v>
      </c>
      <c r="J856" s="832" t="s">
        <v>1632</v>
      </c>
      <c r="K856" s="832" t="s">
        <v>1619</v>
      </c>
      <c r="L856" s="835">
        <v>129.51</v>
      </c>
      <c r="M856" s="835">
        <v>388.53</v>
      </c>
      <c r="N856" s="832">
        <v>3</v>
      </c>
      <c r="O856" s="836">
        <v>0.5</v>
      </c>
      <c r="P856" s="835">
        <v>388.53</v>
      </c>
      <c r="Q856" s="837">
        <v>1</v>
      </c>
      <c r="R856" s="832">
        <v>3</v>
      </c>
      <c r="S856" s="837">
        <v>1</v>
      </c>
      <c r="T856" s="836">
        <v>0.5</v>
      </c>
      <c r="U856" s="838">
        <v>1</v>
      </c>
    </row>
    <row r="857" spans="1:21" ht="14.45" customHeight="1" x14ac:dyDescent="0.2">
      <c r="A857" s="831">
        <v>30</v>
      </c>
      <c r="B857" s="832" t="s">
        <v>2898</v>
      </c>
      <c r="C857" s="832" t="s">
        <v>2906</v>
      </c>
      <c r="D857" s="833" t="s">
        <v>4253</v>
      </c>
      <c r="E857" s="834" t="s">
        <v>2917</v>
      </c>
      <c r="F857" s="832" t="s">
        <v>2899</v>
      </c>
      <c r="G857" s="832" t="s">
        <v>3744</v>
      </c>
      <c r="H857" s="832" t="s">
        <v>599</v>
      </c>
      <c r="I857" s="832" t="s">
        <v>2749</v>
      </c>
      <c r="J857" s="832" t="s">
        <v>1614</v>
      </c>
      <c r="K857" s="832" t="s">
        <v>1611</v>
      </c>
      <c r="L857" s="835">
        <v>87.82</v>
      </c>
      <c r="M857" s="835">
        <v>966.02</v>
      </c>
      <c r="N857" s="832">
        <v>11</v>
      </c>
      <c r="O857" s="836">
        <v>1.5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30</v>
      </c>
      <c r="B858" s="832" t="s">
        <v>2898</v>
      </c>
      <c r="C858" s="832" t="s">
        <v>2906</v>
      </c>
      <c r="D858" s="833" t="s">
        <v>4253</v>
      </c>
      <c r="E858" s="834" t="s">
        <v>2917</v>
      </c>
      <c r="F858" s="832" t="s">
        <v>2899</v>
      </c>
      <c r="G858" s="832" t="s">
        <v>3744</v>
      </c>
      <c r="H858" s="832" t="s">
        <v>599</v>
      </c>
      <c r="I858" s="832" t="s">
        <v>2756</v>
      </c>
      <c r="J858" s="832" t="s">
        <v>1635</v>
      </c>
      <c r="K858" s="832" t="s">
        <v>1619</v>
      </c>
      <c r="L858" s="835">
        <v>129.51</v>
      </c>
      <c r="M858" s="835">
        <v>388.53</v>
      </c>
      <c r="N858" s="832">
        <v>3</v>
      </c>
      <c r="O858" s="836">
        <v>0.5</v>
      </c>
      <c r="P858" s="835">
        <v>388.53</v>
      </c>
      <c r="Q858" s="837">
        <v>1</v>
      </c>
      <c r="R858" s="832">
        <v>3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30</v>
      </c>
      <c r="B859" s="832" t="s">
        <v>2898</v>
      </c>
      <c r="C859" s="832" t="s">
        <v>2906</v>
      </c>
      <c r="D859" s="833" t="s">
        <v>4253</v>
      </c>
      <c r="E859" s="834" t="s">
        <v>2917</v>
      </c>
      <c r="F859" s="832" t="s">
        <v>2899</v>
      </c>
      <c r="G859" s="832" t="s">
        <v>3744</v>
      </c>
      <c r="H859" s="832" t="s">
        <v>569</v>
      </c>
      <c r="I859" s="832" t="s">
        <v>3984</v>
      </c>
      <c r="J859" s="832" t="s">
        <v>3985</v>
      </c>
      <c r="K859" s="832" t="s">
        <v>1662</v>
      </c>
      <c r="L859" s="835">
        <v>143.59</v>
      </c>
      <c r="M859" s="835">
        <v>1148.72</v>
      </c>
      <c r="N859" s="832">
        <v>8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30</v>
      </c>
      <c r="B860" s="832" t="s">
        <v>2898</v>
      </c>
      <c r="C860" s="832" t="s">
        <v>2906</v>
      </c>
      <c r="D860" s="833" t="s">
        <v>4253</v>
      </c>
      <c r="E860" s="834" t="s">
        <v>2917</v>
      </c>
      <c r="F860" s="832" t="s">
        <v>2899</v>
      </c>
      <c r="G860" s="832" t="s">
        <v>3744</v>
      </c>
      <c r="H860" s="832" t="s">
        <v>599</v>
      </c>
      <c r="I860" s="832" t="s">
        <v>3761</v>
      </c>
      <c r="J860" s="832" t="s">
        <v>3762</v>
      </c>
      <c r="K860" s="832" t="s">
        <v>2740</v>
      </c>
      <c r="L860" s="835">
        <v>105.56</v>
      </c>
      <c r="M860" s="835">
        <v>3166.8</v>
      </c>
      <c r="N860" s="832">
        <v>30</v>
      </c>
      <c r="O860" s="836">
        <v>1</v>
      </c>
      <c r="P860" s="835">
        <v>3166.8</v>
      </c>
      <c r="Q860" s="837">
        <v>1</v>
      </c>
      <c r="R860" s="832">
        <v>30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30</v>
      </c>
      <c r="B861" s="832" t="s">
        <v>2898</v>
      </c>
      <c r="C861" s="832" t="s">
        <v>2906</v>
      </c>
      <c r="D861" s="833" t="s">
        <v>4253</v>
      </c>
      <c r="E861" s="834" t="s">
        <v>2917</v>
      </c>
      <c r="F861" s="832" t="s">
        <v>2899</v>
      </c>
      <c r="G861" s="832" t="s">
        <v>3744</v>
      </c>
      <c r="H861" s="832" t="s">
        <v>569</v>
      </c>
      <c r="I861" s="832" t="s">
        <v>3986</v>
      </c>
      <c r="J861" s="832" t="s">
        <v>1617</v>
      </c>
      <c r="K861" s="832" t="s">
        <v>1611</v>
      </c>
      <c r="L861" s="835">
        <v>87.82</v>
      </c>
      <c r="M861" s="835">
        <v>263.45999999999998</v>
      </c>
      <c r="N861" s="832">
        <v>3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30</v>
      </c>
      <c r="B862" s="832" t="s">
        <v>2898</v>
      </c>
      <c r="C862" s="832" t="s">
        <v>2906</v>
      </c>
      <c r="D862" s="833" t="s">
        <v>4253</v>
      </c>
      <c r="E862" s="834" t="s">
        <v>2917</v>
      </c>
      <c r="F862" s="832" t="s">
        <v>2899</v>
      </c>
      <c r="G862" s="832" t="s">
        <v>3744</v>
      </c>
      <c r="H862" s="832" t="s">
        <v>569</v>
      </c>
      <c r="I862" s="832" t="s">
        <v>3987</v>
      </c>
      <c r="J862" s="832" t="s">
        <v>3988</v>
      </c>
      <c r="K862" s="832" t="s">
        <v>1660</v>
      </c>
      <c r="L862" s="835">
        <v>263.86</v>
      </c>
      <c r="M862" s="835">
        <v>527.72</v>
      </c>
      <c r="N862" s="832">
        <v>2</v>
      </c>
      <c r="O862" s="836">
        <v>1</v>
      </c>
      <c r="P862" s="835">
        <v>263.86</v>
      </c>
      <c r="Q862" s="837">
        <v>0.5</v>
      </c>
      <c r="R862" s="832">
        <v>1</v>
      </c>
      <c r="S862" s="837">
        <v>0.5</v>
      </c>
      <c r="T862" s="836">
        <v>0.5</v>
      </c>
      <c r="U862" s="838">
        <v>0.5</v>
      </c>
    </row>
    <row r="863" spans="1:21" ht="14.45" customHeight="1" x14ac:dyDescent="0.2">
      <c r="A863" s="831">
        <v>30</v>
      </c>
      <c r="B863" s="832" t="s">
        <v>2898</v>
      </c>
      <c r="C863" s="832" t="s">
        <v>2906</v>
      </c>
      <c r="D863" s="833" t="s">
        <v>4253</v>
      </c>
      <c r="E863" s="834" t="s">
        <v>2917</v>
      </c>
      <c r="F863" s="832" t="s">
        <v>2899</v>
      </c>
      <c r="G863" s="832" t="s">
        <v>3744</v>
      </c>
      <c r="H863" s="832" t="s">
        <v>569</v>
      </c>
      <c r="I863" s="832" t="s">
        <v>3989</v>
      </c>
      <c r="J863" s="832" t="s">
        <v>1659</v>
      </c>
      <c r="K863" s="832" t="s">
        <v>1660</v>
      </c>
      <c r="L863" s="835">
        <v>263.86</v>
      </c>
      <c r="M863" s="835">
        <v>791.58</v>
      </c>
      <c r="N863" s="832">
        <v>3</v>
      </c>
      <c r="O863" s="836">
        <v>1.5</v>
      </c>
      <c r="P863" s="835">
        <v>527.72</v>
      </c>
      <c r="Q863" s="837">
        <v>0.66666666666666663</v>
      </c>
      <c r="R863" s="832">
        <v>2</v>
      </c>
      <c r="S863" s="837">
        <v>0.66666666666666663</v>
      </c>
      <c r="T863" s="836">
        <v>1</v>
      </c>
      <c r="U863" s="838">
        <v>0.66666666666666663</v>
      </c>
    </row>
    <row r="864" spans="1:21" ht="14.45" customHeight="1" x14ac:dyDescent="0.2">
      <c r="A864" s="831">
        <v>30</v>
      </c>
      <c r="B864" s="832" t="s">
        <v>2898</v>
      </c>
      <c r="C864" s="832" t="s">
        <v>2906</v>
      </c>
      <c r="D864" s="833" t="s">
        <v>4253</v>
      </c>
      <c r="E864" s="834" t="s">
        <v>2917</v>
      </c>
      <c r="F864" s="832" t="s">
        <v>2899</v>
      </c>
      <c r="G864" s="832" t="s">
        <v>3744</v>
      </c>
      <c r="H864" s="832" t="s">
        <v>569</v>
      </c>
      <c r="I864" s="832" t="s">
        <v>3990</v>
      </c>
      <c r="J864" s="832" t="s">
        <v>3991</v>
      </c>
      <c r="K864" s="832" t="s">
        <v>1611</v>
      </c>
      <c r="L864" s="835">
        <v>135.11000000000001</v>
      </c>
      <c r="M864" s="835">
        <v>270.22000000000003</v>
      </c>
      <c r="N864" s="832">
        <v>2</v>
      </c>
      <c r="O864" s="836">
        <v>0.5</v>
      </c>
      <c r="P864" s="835">
        <v>270.22000000000003</v>
      </c>
      <c r="Q864" s="837">
        <v>1</v>
      </c>
      <c r="R864" s="832">
        <v>2</v>
      </c>
      <c r="S864" s="837">
        <v>1</v>
      </c>
      <c r="T864" s="836">
        <v>0.5</v>
      </c>
      <c r="U864" s="838">
        <v>1</v>
      </c>
    </row>
    <row r="865" spans="1:21" ht="14.45" customHeight="1" x14ac:dyDescent="0.2">
      <c r="A865" s="831">
        <v>30</v>
      </c>
      <c r="B865" s="832" t="s">
        <v>2898</v>
      </c>
      <c r="C865" s="832" t="s">
        <v>2906</v>
      </c>
      <c r="D865" s="833" t="s">
        <v>4253</v>
      </c>
      <c r="E865" s="834" t="s">
        <v>2917</v>
      </c>
      <c r="F865" s="832" t="s">
        <v>2899</v>
      </c>
      <c r="G865" s="832" t="s">
        <v>3744</v>
      </c>
      <c r="H865" s="832" t="s">
        <v>569</v>
      </c>
      <c r="I865" s="832" t="s">
        <v>3992</v>
      </c>
      <c r="J865" s="832" t="s">
        <v>3993</v>
      </c>
      <c r="K865" s="832" t="s">
        <v>1611</v>
      </c>
      <c r="L865" s="835">
        <v>135.11000000000001</v>
      </c>
      <c r="M865" s="835">
        <v>270.22000000000003</v>
      </c>
      <c r="N865" s="832">
        <v>2</v>
      </c>
      <c r="O865" s="836">
        <v>1</v>
      </c>
      <c r="P865" s="835">
        <v>270.22000000000003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30</v>
      </c>
      <c r="B866" s="832" t="s">
        <v>2898</v>
      </c>
      <c r="C866" s="832" t="s">
        <v>2906</v>
      </c>
      <c r="D866" s="833" t="s">
        <v>4253</v>
      </c>
      <c r="E866" s="834" t="s">
        <v>2917</v>
      </c>
      <c r="F866" s="832" t="s">
        <v>2899</v>
      </c>
      <c r="G866" s="832" t="s">
        <v>3744</v>
      </c>
      <c r="H866" s="832" t="s">
        <v>569</v>
      </c>
      <c r="I866" s="832" t="s">
        <v>3994</v>
      </c>
      <c r="J866" s="832" t="s">
        <v>3995</v>
      </c>
      <c r="K866" s="832" t="s">
        <v>1611</v>
      </c>
      <c r="L866" s="835">
        <v>135.11000000000001</v>
      </c>
      <c r="M866" s="835">
        <v>135.11000000000001</v>
      </c>
      <c r="N866" s="832">
        <v>1</v>
      </c>
      <c r="O866" s="836">
        <v>0.5</v>
      </c>
      <c r="P866" s="835">
        <v>135.11000000000001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30</v>
      </c>
      <c r="B867" s="832" t="s">
        <v>2898</v>
      </c>
      <c r="C867" s="832" t="s">
        <v>2906</v>
      </c>
      <c r="D867" s="833" t="s">
        <v>4253</v>
      </c>
      <c r="E867" s="834" t="s">
        <v>2917</v>
      </c>
      <c r="F867" s="832" t="s">
        <v>2899</v>
      </c>
      <c r="G867" s="832" t="s">
        <v>3744</v>
      </c>
      <c r="H867" s="832" t="s">
        <v>569</v>
      </c>
      <c r="I867" s="832" t="s">
        <v>3768</v>
      </c>
      <c r="J867" s="832" t="s">
        <v>3769</v>
      </c>
      <c r="K867" s="832" t="s">
        <v>1660</v>
      </c>
      <c r="L867" s="835">
        <v>263.86</v>
      </c>
      <c r="M867" s="835">
        <v>791.58</v>
      </c>
      <c r="N867" s="832">
        <v>3</v>
      </c>
      <c r="O867" s="836">
        <v>1.5</v>
      </c>
      <c r="P867" s="835">
        <v>527.72</v>
      </c>
      <c r="Q867" s="837">
        <v>0.66666666666666663</v>
      </c>
      <c r="R867" s="832">
        <v>2</v>
      </c>
      <c r="S867" s="837">
        <v>0.66666666666666663</v>
      </c>
      <c r="T867" s="836">
        <v>1</v>
      </c>
      <c r="U867" s="838">
        <v>0.66666666666666663</v>
      </c>
    </row>
    <row r="868" spans="1:21" ht="14.45" customHeight="1" x14ac:dyDescent="0.2">
      <c r="A868" s="831">
        <v>30</v>
      </c>
      <c r="B868" s="832" t="s">
        <v>2898</v>
      </c>
      <c r="C868" s="832" t="s">
        <v>2906</v>
      </c>
      <c r="D868" s="833" t="s">
        <v>4253</v>
      </c>
      <c r="E868" s="834" t="s">
        <v>2917</v>
      </c>
      <c r="F868" s="832" t="s">
        <v>2899</v>
      </c>
      <c r="G868" s="832" t="s">
        <v>3744</v>
      </c>
      <c r="H868" s="832" t="s">
        <v>569</v>
      </c>
      <c r="I868" s="832" t="s">
        <v>3770</v>
      </c>
      <c r="J868" s="832" t="s">
        <v>3771</v>
      </c>
      <c r="K868" s="832" t="s">
        <v>1660</v>
      </c>
      <c r="L868" s="835">
        <v>263.86</v>
      </c>
      <c r="M868" s="835">
        <v>527.72</v>
      </c>
      <c r="N868" s="832">
        <v>2</v>
      </c>
      <c r="O868" s="836">
        <v>1</v>
      </c>
      <c r="P868" s="835">
        <v>263.86</v>
      </c>
      <c r="Q868" s="837">
        <v>0.5</v>
      </c>
      <c r="R868" s="832">
        <v>1</v>
      </c>
      <c r="S868" s="837">
        <v>0.5</v>
      </c>
      <c r="T868" s="836">
        <v>0.5</v>
      </c>
      <c r="U868" s="838">
        <v>0.5</v>
      </c>
    </row>
    <row r="869" spans="1:21" ht="14.45" customHeight="1" x14ac:dyDescent="0.2">
      <c r="A869" s="831">
        <v>30</v>
      </c>
      <c r="B869" s="832" t="s">
        <v>2898</v>
      </c>
      <c r="C869" s="832" t="s">
        <v>2906</v>
      </c>
      <c r="D869" s="833" t="s">
        <v>4253</v>
      </c>
      <c r="E869" s="834" t="s">
        <v>2917</v>
      </c>
      <c r="F869" s="832" t="s">
        <v>2899</v>
      </c>
      <c r="G869" s="832" t="s">
        <v>3744</v>
      </c>
      <c r="H869" s="832" t="s">
        <v>569</v>
      </c>
      <c r="I869" s="832" t="s">
        <v>3996</v>
      </c>
      <c r="J869" s="832" t="s">
        <v>1615</v>
      </c>
      <c r="K869" s="832" t="s">
        <v>1611</v>
      </c>
      <c r="L869" s="835">
        <v>87.82</v>
      </c>
      <c r="M869" s="835">
        <v>263.45999999999998</v>
      </c>
      <c r="N869" s="832">
        <v>3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30</v>
      </c>
      <c r="B870" s="832" t="s">
        <v>2898</v>
      </c>
      <c r="C870" s="832" t="s">
        <v>2906</v>
      </c>
      <c r="D870" s="833" t="s">
        <v>4253</v>
      </c>
      <c r="E870" s="834" t="s">
        <v>2917</v>
      </c>
      <c r="F870" s="832" t="s">
        <v>2899</v>
      </c>
      <c r="G870" s="832" t="s">
        <v>3744</v>
      </c>
      <c r="H870" s="832" t="s">
        <v>569</v>
      </c>
      <c r="I870" s="832" t="s">
        <v>3774</v>
      </c>
      <c r="J870" s="832" t="s">
        <v>1663</v>
      </c>
      <c r="K870" s="832" t="s">
        <v>1662</v>
      </c>
      <c r="L870" s="835">
        <v>93.99</v>
      </c>
      <c r="M870" s="835">
        <v>563.93999999999994</v>
      </c>
      <c r="N870" s="832">
        <v>6</v>
      </c>
      <c r="O870" s="836">
        <v>2</v>
      </c>
      <c r="P870" s="835">
        <v>375.96</v>
      </c>
      <c r="Q870" s="837">
        <v>0.66666666666666674</v>
      </c>
      <c r="R870" s="832">
        <v>4</v>
      </c>
      <c r="S870" s="837">
        <v>0.66666666666666663</v>
      </c>
      <c r="T870" s="836">
        <v>1</v>
      </c>
      <c r="U870" s="838">
        <v>0.5</v>
      </c>
    </row>
    <row r="871" spans="1:21" ht="14.45" customHeight="1" x14ac:dyDescent="0.2">
      <c r="A871" s="831">
        <v>30</v>
      </c>
      <c r="B871" s="832" t="s">
        <v>2898</v>
      </c>
      <c r="C871" s="832" t="s">
        <v>2906</v>
      </c>
      <c r="D871" s="833" t="s">
        <v>4253</v>
      </c>
      <c r="E871" s="834" t="s">
        <v>2917</v>
      </c>
      <c r="F871" s="832" t="s">
        <v>2899</v>
      </c>
      <c r="G871" s="832" t="s">
        <v>3744</v>
      </c>
      <c r="H871" s="832" t="s">
        <v>569</v>
      </c>
      <c r="I871" s="832" t="s">
        <v>3775</v>
      </c>
      <c r="J871" s="832" t="s">
        <v>1661</v>
      </c>
      <c r="K871" s="832" t="s">
        <v>1662</v>
      </c>
      <c r="L871" s="835">
        <v>93.97</v>
      </c>
      <c r="M871" s="835">
        <v>1409.55</v>
      </c>
      <c r="N871" s="832">
        <v>15</v>
      </c>
      <c r="O871" s="836">
        <v>2.5</v>
      </c>
      <c r="P871" s="835">
        <v>563.81999999999994</v>
      </c>
      <c r="Q871" s="837">
        <v>0.39999999999999997</v>
      </c>
      <c r="R871" s="832">
        <v>6</v>
      </c>
      <c r="S871" s="837">
        <v>0.4</v>
      </c>
      <c r="T871" s="836">
        <v>1.5</v>
      </c>
      <c r="U871" s="838">
        <v>0.6</v>
      </c>
    </row>
    <row r="872" spans="1:21" ht="14.45" customHeight="1" x14ac:dyDescent="0.2">
      <c r="A872" s="831">
        <v>30</v>
      </c>
      <c r="B872" s="832" t="s">
        <v>2898</v>
      </c>
      <c r="C872" s="832" t="s">
        <v>2906</v>
      </c>
      <c r="D872" s="833" t="s">
        <v>4253</v>
      </c>
      <c r="E872" s="834" t="s">
        <v>2917</v>
      </c>
      <c r="F872" s="832" t="s">
        <v>2899</v>
      </c>
      <c r="G872" s="832" t="s">
        <v>3744</v>
      </c>
      <c r="H872" s="832" t="s">
        <v>569</v>
      </c>
      <c r="I872" s="832" t="s">
        <v>3776</v>
      </c>
      <c r="J872" s="832" t="s">
        <v>1665</v>
      </c>
      <c r="K872" s="832" t="s">
        <v>1662</v>
      </c>
      <c r="L872" s="835">
        <v>93.97</v>
      </c>
      <c r="M872" s="835">
        <v>281.90999999999997</v>
      </c>
      <c r="N872" s="832">
        <v>3</v>
      </c>
      <c r="O872" s="836">
        <v>1.5</v>
      </c>
      <c r="P872" s="835">
        <v>187.94</v>
      </c>
      <c r="Q872" s="837">
        <v>0.66666666666666674</v>
      </c>
      <c r="R872" s="832">
        <v>2</v>
      </c>
      <c r="S872" s="837">
        <v>0.66666666666666663</v>
      </c>
      <c r="T872" s="836">
        <v>0.5</v>
      </c>
      <c r="U872" s="838">
        <v>0.33333333333333331</v>
      </c>
    </row>
    <row r="873" spans="1:21" ht="14.45" customHeight="1" x14ac:dyDescent="0.2">
      <c r="A873" s="831">
        <v>30</v>
      </c>
      <c r="B873" s="832" t="s">
        <v>2898</v>
      </c>
      <c r="C873" s="832" t="s">
        <v>2906</v>
      </c>
      <c r="D873" s="833" t="s">
        <v>4253</v>
      </c>
      <c r="E873" s="834" t="s">
        <v>2917</v>
      </c>
      <c r="F873" s="832" t="s">
        <v>2899</v>
      </c>
      <c r="G873" s="832" t="s">
        <v>3744</v>
      </c>
      <c r="H873" s="832" t="s">
        <v>569</v>
      </c>
      <c r="I873" s="832" t="s">
        <v>3777</v>
      </c>
      <c r="J873" s="832" t="s">
        <v>1664</v>
      </c>
      <c r="K873" s="832" t="s">
        <v>1662</v>
      </c>
      <c r="L873" s="835">
        <v>93.97</v>
      </c>
      <c r="M873" s="835">
        <v>375.88</v>
      </c>
      <c r="N873" s="832">
        <v>4</v>
      </c>
      <c r="O873" s="836">
        <v>2</v>
      </c>
      <c r="P873" s="835">
        <v>281.90999999999997</v>
      </c>
      <c r="Q873" s="837">
        <v>0.74999999999999989</v>
      </c>
      <c r="R873" s="832">
        <v>3</v>
      </c>
      <c r="S873" s="837">
        <v>0.75</v>
      </c>
      <c r="T873" s="836">
        <v>1.5</v>
      </c>
      <c r="U873" s="838">
        <v>0.75</v>
      </c>
    </row>
    <row r="874" spans="1:21" ht="14.45" customHeight="1" x14ac:dyDescent="0.2">
      <c r="A874" s="831">
        <v>30</v>
      </c>
      <c r="B874" s="832" t="s">
        <v>2898</v>
      </c>
      <c r="C874" s="832" t="s">
        <v>2906</v>
      </c>
      <c r="D874" s="833" t="s">
        <v>4253</v>
      </c>
      <c r="E874" s="834" t="s">
        <v>2917</v>
      </c>
      <c r="F874" s="832" t="s">
        <v>2899</v>
      </c>
      <c r="G874" s="832" t="s">
        <v>3744</v>
      </c>
      <c r="H874" s="832" t="s">
        <v>569</v>
      </c>
      <c r="I874" s="832" t="s">
        <v>3997</v>
      </c>
      <c r="J874" s="832" t="s">
        <v>3998</v>
      </c>
      <c r="K874" s="832" t="s">
        <v>1864</v>
      </c>
      <c r="L874" s="835">
        <v>240.52</v>
      </c>
      <c r="M874" s="835">
        <v>1924.16</v>
      </c>
      <c r="N874" s="832">
        <v>8</v>
      </c>
      <c r="O874" s="836">
        <v>0.5</v>
      </c>
      <c r="P874" s="835">
        <v>1924.16</v>
      </c>
      <c r="Q874" s="837">
        <v>1</v>
      </c>
      <c r="R874" s="832">
        <v>8</v>
      </c>
      <c r="S874" s="837">
        <v>1</v>
      </c>
      <c r="T874" s="836">
        <v>0.5</v>
      </c>
      <c r="U874" s="838">
        <v>1</v>
      </c>
    </row>
    <row r="875" spans="1:21" ht="14.45" customHeight="1" x14ac:dyDescent="0.2">
      <c r="A875" s="831">
        <v>30</v>
      </c>
      <c r="B875" s="832" t="s">
        <v>2898</v>
      </c>
      <c r="C875" s="832" t="s">
        <v>2906</v>
      </c>
      <c r="D875" s="833" t="s">
        <v>4253</v>
      </c>
      <c r="E875" s="834" t="s">
        <v>2917</v>
      </c>
      <c r="F875" s="832" t="s">
        <v>2899</v>
      </c>
      <c r="G875" s="832" t="s">
        <v>3192</v>
      </c>
      <c r="H875" s="832" t="s">
        <v>569</v>
      </c>
      <c r="I875" s="832" t="s">
        <v>3193</v>
      </c>
      <c r="J875" s="832" t="s">
        <v>1188</v>
      </c>
      <c r="K875" s="832" t="s">
        <v>1189</v>
      </c>
      <c r="L875" s="835">
        <v>107.27</v>
      </c>
      <c r="M875" s="835">
        <v>643.62</v>
      </c>
      <c r="N875" s="832">
        <v>6</v>
      </c>
      <c r="O875" s="836">
        <v>2.5</v>
      </c>
      <c r="P875" s="835">
        <v>429.08</v>
      </c>
      <c r="Q875" s="837">
        <v>0.66666666666666663</v>
      </c>
      <c r="R875" s="832">
        <v>4</v>
      </c>
      <c r="S875" s="837">
        <v>0.66666666666666663</v>
      </c>
      <c r="T875" s="836">
        <v>2</v>
      </c>
      <c r="U875" s="838">
        <v>0.8</v>
      </c>
    </row>
    <row r="876" spans="1:21" ht="14.45" customHeight="1" x14ac:dyDescent="0.2">
      <c r="A876" s="831">
        <v>30</v>
      </c>
      <c r="B876" s="832" t="s">
        <v>2898</v>
      </c>
      <c r="C876" s="832" t="s">
        <v>2906</v>
      </c>
      <c r="D876" s="833" t="s">
        <v>4253</v>
      </c>
      <c r="E876" s="834" t="s">
        <v>2917</v>
      </c>
      <c r="F876" s="832" t="s">
        <v>2901</v>
      </c>
      <c r="G876" s="832" t="s">
        <v>3782</v>
      </c>
      <c r="H876" s="832" t="s">
        <v>569</v>
      </c>
      <c r="I876" s="832" t="s">
        <v>3999</v>
      </c>
      <c r="J876" s="832" t="s">
        <v>4000</v>
      </c>
      <c r="K876" s="832" t="s">
        <v>4001</v>
      </c>
      <c r="L876" s="835">
        <v>1200</v>
      </c>
      <c r="M876" s="835">
        <v>1200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30</v>
      </c>
      <c r="B877" s="832" t="s">
        <v>2898</v>
      </c>
      <c r="C877" s="832" t="s">
        <v>2906</v>
      </c>
      <c r="D877" s="833" t="s">
        <v>4253</v>
      </c>
      <c r="E877" s="834" t="s">
        <v>2919</v>
      </c>
      <c r="F877" s="832" t="s">
        <v>2899</v>
      </c>
      <c r="G877" s="832" t="s">
        <v>3205</v>
      </c>
      <c r="H877" s="832" t="s">
        <v>569</v>
      </c>
      <c r="I877" s="832" t="s">
        <v>4002</v>
      </c>
      <c r="J877" s="832" t="s">
        <v>3207</v>
      </c>
      <c r="K877" s="832" t="s">
        <v>3676</v>
      </c>
      <c r="L877" s="835">
        <v>143.34</v>
      </c>
      <c r="M877" s="835">
        <v>143.34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30</v>
      </c>
      <c r="B878" s="832" t="s">
        <v>2898</v>
      </c>
      <c r="C878" s="832" t="s">
        <v>2906</v>
      </c>
      <c r="D878" s="833" t="s">
        <v>4253</v>
      </c>
      <c r="E878" s="834" t="s">
        <v>2919</v>
      </c>
      <c r="F878" s="832" t="s">
        <v>2899</v>
      </c>
      <c r="G878" s="832" t="s">
        <v>2921</v>
      </c>
      <c r="H878" s="832" t="s">
        <v>599</v>
      </c>
      <c r="I878" s="832" t="s">
        <v>2926</v>
      </c>
      <c r="J878" s="832" t="s">
        <v>626</v>
      </c>
      <c r="K878" s="832" t="s">
        <v>2927</v>
      </c>
      <c r="L878" s="835">
        <v>21.76</v>
      </c>
      <c r="M878" s="835">
        <v>87.04</v>
      </c>
      <c r="N878" s="832">
        <v>4</v>
      </c>
      <c r="O878" s="836">
        <v>2</v>
      </c>
      <c r="P878" s="835">
        <v>65.28</v>
      </c>
      <c r="Q878" s="837">
        <v>0.75</v>
      </c>
      <c r="R878" s="832">
        <v>3</v>
      </c>
      <c r="S878" s="837">
        <v>0.75</v>
      </c>
      <c r="T878" s="836">
        <v>1.5</v>
      </c>
      <c r="U878" s="838">
        <v>0.75</v>
      </c>
    </row>
    <row r="879" spans="1:21" ht="14.45" customHeight="1" x14ac:dyDescent="0.2">
      <c r="A879" s="831">
        <v>30</v>
      </c>
      <c r="B879" s="832" t="s">
        <v>2898</v>
      </c>
      <c r="C879" s="832" t="s">
        <v>2906</v>
      </c>
      <c r="D879" s="833" t="s">
        <v>4253</v>
      </c>
      <c r="E879" s="834" t="s">
        <v>2919</v>
      </c>
      <c r="F879" s="832" t="s">
        <v>2899</v>
      </c>
      <c r="G879" s="832" t="s">
        <v>2928</v>
      </c>
      <c r="H879" s="832" t="s">
        <v>599</v>
      </c>
      <c r="I879" s="832" t="s">
        <v>2654</v>
      </c>
      <c r="J879" s="832" t="s">
        <v>2652</v>
      </c>
      <c r="K879" s="832" t="s">
        <v>2655</v>
      </c>
      <c r="L879" s="835">
        <v>4.7</v>
      </c>
      <c r="M879" s="835">
        <v>4.7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30</v>
      </c>
      <c r="B880" s="832" t="s">
        <v>2898</v>
      </c>
      <c r="C880" s="832" t="s">
        <v>2906</v>
      </c>
      <c r="D880" s="833" t="s">
        <v>4253</v>
      </c>
      <c r="E880" s="834" t="s">
        <v>2919</v>
      </c>
      <c r="F880" s="832" t="s">
        <v>2899</v>
      </c>
      <c r="G880" s="832" t="s">
        <v>2929</v>
      </c>
      <c r="H880" s="832" t="s">
        <v>599</v>
      </c>
      <c r="I880" s="832" t="s">
        <v>2369</v>
      </c>
      <c r="J880" s="832" t="s">
        <v>2365</v>
      </c>
      <c r="K880" s="832" t="s">
        <v>2370</v>
      </c>
      <c r="L880" s="835">
        <v>31.09</v>
      </c>
      <c r="M880" s="835">
        <v>62.18</v>
      </c>
      <c r="N880" s="832">
        <v>2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30</v>
      </c>
      <c r="B881" s="832" t="s">
        <v>2898</v>
      </c>
      <c r="C881" s="832" t="s">
        <v>2906</v>
      </c>
      <c r="D881" s="833" t="s">
        <v>4253</v>
      </c>
      <c r="E881" s="834" t="s">
        <v>2919</v>
      </c>
      <c r="F881" s="832" t="s">
        <v>2899</v>
      </c>
      <c r="G881" s="832" t="s">
        <v>2930</v>
      </c>
      <c r="H881" s="832" t="s">
        <v>599</v>
      </c>
      <c r="I881" s="832" t="s">
        <v>2442</v>
      </c>
      <c r="J881" s="832" t="s">
        <v>2440</v>
      </c>
      <c r="K881" s="832" t="s">
        <v>2443</v>
      </c>
      <c r="L881" s="835">
        <v>93.18</v>
      </c>
      <c r="M881" s="835">
        <v>186.36</v>
      </c>
      <c r="N881" s="832">
        <v>2</v>
      </c>
      <c r="O881" s="836">
        <v>1</v>
      </c>
      <c r="P881" s="835">
        <v>186.36</v>
      </c>
      <c r="Q881" s="837">
        <v>1</v>
      </c>
      <c r="R881" s="832">
        <v>2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30</v>
      </c>
      <c r="B882" s="832" t="s">
        <v>2898</v>
      </c>
      <c r="C882" s="832" t="s">
        <v>2906</v>
      </c>
      <c r="D882" s="833" t="s">
        <v>4253</v>
      </c>
      <c r="E882" s="834" t="s">
        <v>2919</v>
      </c>
      <c r="F882" s="832" t="s">
        <v>2899</v>
      </c>
      <c r="G882" s="832" t="s">
        <v>2930</v>
      </c>
      <c r="H882" s="832" t="s">
        <v>569</v>
      </c>
      <c r="I882" s="832" t="s">
        <v>3642</v>
      </c>
      <c r="J882" s="832" t="s">
        <v>2440</v>
      </c>
      <c r="K882" s="832" t="s">
        <v>2933</v>
      </c>
      <c r="L882" s="835">
        <v>143.35</v>
      </c>
      <c r="M882" s="835">
        <v>143.35</v>
      </c>
      <c r="N882" s="832">
        <v>1</v>
      </c>
      <c r="O882" s="836">
        <v>0.5</v>
      </c>
      <c r="P882" s="835">
        <v>143.35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5" customHeight="1" x14ac:dyDescent="0.2">
      <c r="A883" s="831">
        <v>30</v>
      </c>
      <c r="B883" s="832" t="s">
        <v>2898</v>
      </c>
      <c r="C883" s="832" t="s">
        <v>2906</v>
      </c>
      <c r="D883" s="833" t="s">
        <v>4253</v>
      </c>
      <c r="E883" s="834" t="s">
        <v>2919</v>
      </c>
      <c r="F883" s="832" t="s">
        <v>2899</v>
      </c>
      <c r="G883" s="832" t="s">
        <v>2940</v>
      </c>
      <c r="H883" s="832" t="s">
        <v>599</v>
      </c>
      <c r="I883" s="832" t="s">
        <v>2352</v>
      </c>
      <c r="J883" s="832" t="s">
        <v>2353</v>
      </c>
      <c r="K883" s="832" t="s">
        <v>2354</v>
      </c>
      <c r="L883" s="835">
        <v>65.540000000000006</v>
      </c>
      <c r="M883" s="835">
        <v>65.540000000000006</v>
      </c>
      <c r="N883" s="832">
        <v>1</v>
      </c>
      <c r="O883" s="836">
        <v>0.5</v>
      </c>
      <c r="P883" s="835">
        <v>65.540000000000006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5" customHeight="1" x14ac:dyDescent="0.2">
      <c r="A884" s="831">
        <v>30</v>
      </c>
      <c r="B884" s="832" t="s">
        <v>2898</v>
      </c>
      <c r="C884" s="832" t="s">
        <v>2906</v>
      </c>
      <c r="D884" s="833" t="s">
        <v>4253</v>
      </c>
      <c r="E884" s="834" t="s">
        <v>2919</v>
      </c>
      <c r="F884" s="832" t="s">
        <v>2899</v>
      </c>
      <c r="G884" s="832" t="s">
        <v>2940</v>
      </c>
      <c r="H884" s="832" t="s">
        <v>599</v>
      </c>
      <c r="I884" s="832" t="s">
        <v>2796</v>
      </c>
      <c r="J884" s="832" t="s">
        <v>2353</v>
      </c>
      <c r="K884" s="832" t="s">
        <v>2797</v>
      </c>
      <c r="L884" s="835">
        <v>229.38</v>
      </c>
      <c r="M884" s="835">
        <v>229.38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30</v>
      </c>
      <c r="B885" s="832" t="s">
        <v>2898</v>
      </c>
      <c r="C885" s="832" t="s">
        <v>2906</v>
      </c>
      <c r="D885" s="833" t="s">
        <v>4253</v>
      </c>
      <c r="E885" s="834" t="s">
        <v>2919</v>
      </c>
      <c r="F885" s="832" t="s">
        <v>2899</v>
      </c>
      <c r="G885" s="832" t="s">
        <v>2944</v>
      </c>
      <c r="H885" s="832" t="s">
        <v>569</v>
      </c>
      <c r="I885" s="832" t="s">
        <v>2356</v>
      </c>
      <c r="J885" s="832" t="s">
        <v>702</v>
      </c>
      <c r="K885" s="832" t="s">
        <v>707</v>
      </c>
      <c r="L885" s="835">
        <v>17.559999999999999</v>
      </c>
      <c r="M885" s="835">
        <v>17.559999999999999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30</v>
      </c>
      <c r="B886" s="832" t="s">
        <v>2898</v>
      </c>
      <c r="C886" s="832" t="s">
        <v>2906</v>
      </c>
      <c r="D886" s="833" t="s">
        <v>4253</v>
      </c>
      <c r="E886" s="834" t="s">
        <v>2919</v>
      </c>
      <c r="F886" s="832" t="s">
        <v>2899</v>
      </c>
      <c r="G886" s="832" t="s">
        <v>2944</v>
      </c>
      <c r="H886" s="832" t="s">
        <v>569</v>
      </c>
      <c r="I886" s="832" t="s">
        <v>2357</v>
      </c>
      <c r="J886" s="832" t="s">
        <v>702</v>
      </c>
      <c r="K886" s="832" t="s">
        <v>710</v>
      </c>
      <c r="L886" s="835">
        <v>35.11</v>
      </c>
      <c r="M886" s="835">
        <v>35.11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30</v>
      </c>
      <c r="B887" s="832" t="s">
        <v>2898</v>
      </c>
      <c r="C887" s="832" t="s">
        <v>2906</v>
      </c>
      <c r="D887" s="833" t="s">
        <v>4253</v>
      </c>
      <c r="E887" s="834" t="s">
        <v>2919</v>
      </c>
      <c r="F887" s="832" t="s">
        <v>2899</v>
      </c>
      <c r="G887" s="832" t="s">
        <v>2963</v>
      </c>
      <c r="H887" s="832" t="s">
        <v>569</v>
      </c>
      <c r="I887" s="832" t="s">
        <v>3242</v>
      </c>
      <c r="J887" s="832" t="s">
        <v>3243</v>
      </c>
      <c r="K887" s="832" t="s">
        <v>3244</v>
      </c>
      <c r="L887" s="835">
        <v>52.87</v>
      </c>
      <c r="M887" s="835">
        <v>105.74</v>
      </c>
      <c r="N887" s="832">
        <v>2</v>
      </c>
      <c r="O887" s="836">
        <v>0.5</v>
      </c>
      <c r="P887" s="835">
        <v>105.74</v>
      </c>
      <c r="Q887" s="837">
        <v>1</v>
      </c>
      <c r="R887" s="832">
        <v>2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30</v>
      </c>
      <c r="B888" s="832" t="s">
        <v>2898</v>
      </c>
      <c r="C888" s="832" t="s">
        <v>2906</v>
      </c>
      <c r="D888" s="833" t="s">
        <v>4253</v>
      </c>
      <c r="E888" s="834" t="s">
        <v>2919</v>
      </c>
      <c r="F888" s="832" t="s">
        <v>2899</v>
      </c>
      <c r="G888" s="832" t="s">
        <v>2969</v>
      </c>
      <c r="H888" s="832" t="s">
        <v>569</v>
      </c>
      <c r="I888" s="832" t="s">
        <v>3905</v>
      </c>
      <c r="J888" s="832" t="s">
        <v>802</v>
      </c>
      <c r="K888" s="832" t="s">
        <v>3906</v>
      </c>
      <c r="L888" s="835">
        <v>273.33</v>
      </c>
      <c r="M888" s="835">
        <v>273.33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30</v>
      </c>
      <c r="B889" s="832" t="s">
        <v>2898</v>
      </c>
      <c r="C889" s="832" t="s">
        <v>2906</v>
      </c>
      <c r="D889" s="833" t="s">
        <v>4253</v>
      </c>
      <c r="E889" s="834" t="s">
        <v>2919</v>
      </c>
      <c r="F889" s="832" t="s">
        <v>2899</v>
      </c>
      <c r="G889" s="832" t="s">
        <v>4003</v>
      </c>
      <c r="H889" s="832" t="s">
        <v>569</v>
      </c>
      <c r="I889" s="832" t="s">
        <v>4004</v>
      </c>
      <c r="J889" s="832" t="s">
        <v>2043</v>
      </c>
      <c r="K889" s="832" t="s">
        <v>2044</v>
      </c>
      <c r="L889" s="835">
        <v>664.29</v>
      </c>
      <c r="M889" s="835">
        <v>664.29</v>
      </c>
      <c r="N889" s="832">
        <v>1</v>
      </c>
      <c r="O889" s="836">
        <v>0.5</v>
      </c>
      <c r="P889" s="835">
        <v>664.29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5" customHeight="1" x14ac:dyDescent="0.2">
      <c r="A890" s="831">
        <v>30</v>
      </c>
      <c r="B890" s="832" t="s">
        <v>2898</v>
      </c>
      <c r="C890" s="832" t="s">
        <v>2906</v>
      </c>
      <c r="D890" s="833" t="s">
        <v>4253</v>
      </c>
      <c r="E890" s="834" t="s">
        <v>2919</v>
      </c>
      <c r="F890" s="832" t="s">
        <v>2899</v>
      </c>
      <c r="G890" s="832" t="s">
        <v>4005</v>
      </c>
      <c r="H890" s="832" t="s">
        <v>569</v>
      </c>
      <c r="I890" s="832" t="s">
        <v>4006</v>
      </c>
      <c r="J890" s="832" t="s">
        <v>4007</v>
      </c>
      <c r="K890" s="832" t="s">
        <v>4008</v>
      </c>
      <c r="L890" s="835">
        <v>132</v>
      </c>
      <c r="M890" s="835">
        <v>396</v>
      </c>
      <c r="N890" s="832">
        <v>3</v>
      </c>
      <c r="O890" s="836">
        <v>0.5</v>
      </c>
      <c r="P890" s="835">
        <v>396</v>
      </c>
      <c r="Q890" s="837">
        <v>1</v>
      </c>
      <c r="R890" s="832">
        <v>3</v>
      </c>
      <c r="S890" s="837">
        <v>1</v>
      </c>
      <c r="T890" s="836">
        <v>0.5</v>
      </c>
      <c r="U890" s="838">
        <v>1</v>
      </c>
    </row>
    <row r="891" spans="1:21" ht="14.45" customHeight="1" x14ac:dyDescent="0.2">
      <c r="A891" s="831">
        <v>30</v>
      </c>
      <c r="B891" s="832" t="s">
        <v>2898</v>
      </c>
      <c r="C891" s="832" t="s">
        <v>2906</v>
      </c>
      <c r="D891" s="833" t="s">
        <v>4253</v>
      </c>
      <c r="E891" s="834" t="s">
        <v>2919</v>
      </c>
      <c r="F891" s="832" t="s">
        <v>2899</v>
      </c>
      <c r="G891" s="832" t="s">
        <v>2987</v>
      </c>
      <c r="H891" s="832" t="s">
        <v>599</v>
      </c>
      <c r="I891" s="832" t="s">
        <v>2322</v>
      </c>
      <c r="J891" s="832" t="s">
        <v>963</v>
      </c>
      <c r="K891" s="832" t="s">
        <v>2323</v>
      </c>
      <c r="L891" s="835">
        <v>42.51</v>
      </c>
      <c r="M891" s="835">
        <v>212.55</v>
      </c>
      <c r="N891" s="832">
        <v>5</v>
      </c>
      <c r="O891" s="836">
        <v>2.5</v>
      </c>
      <c r="P891" s="835">
        <v>85.02</v>
      </c>
      <c r="Q891" s="837">
        <v>0.39999999999999997</v>
      </c>
      <c r="R891" s="832">
        <v>2</v>
      </c>
      <c r="S891" s="837">
        <v>0.4</v>
      </c>
      <c r="T891" s="836">
        <v>1</v>
      </c>
      <c r="U891" s="838">
        <v>0.4</v>
      </c>
    </row>
    <row r="892" spans="1:21" ht="14.45" customHeight="1" x14ac:dyDescent="0.2">
      <c r="A892" s="831">
        <v>30</v>
      </c>
      <c r="B892" s="832" t="s">
        <v>2898</v>
      </c>
      <c r="C892" s="832" t="s">
        <v>2906</v>
      </c>
      <c r="D892" s="833" t="s">
        <v>4253</v>
      </c>
      <c r="E892" s="834" t="s">
        <v>2919</v>
      </c>
      <c r="F892" s="832" t="s">
        <v>2899</v>
      </c>
      <c r="G892" s="832" t="s">
        <v>2987</v>
      </c>
      <c r="H892" s="832" t="s">
        <v>599</v>
      </c>
      <c r="I892" s="832" t="s">
        <v>2324</v>
      </c>
      <c r="J892" s="832" t="s">
        <v>963</v>
      </c>
      <c r="K892" s="832" t="s">
        <v>2325</v>
      </c>
      <c r="L892" s="835">
        <v>85.02</v>
      </c>
      <c r="M892" s="835">
        <v>85.02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5" customHeight="1" x14ac:dyDescent="0.2">
      <c r="A893" s="831">
        <v>30</v>
      </c>
      <c r="B893" s="832" t="s">
        <v>2898</v>
      </c>
      <c r="C893" s="832" t="s">
        <v>2906</v>
      </c>
      <c r="D893" s="833" t="s">
        <v>4253</v>
      </c>
      <c r="E893" s="834" t="s">
        <v>2919</v>
      </c>
      <c r="F893" s="832" t="s">
        <v>2899</v>
      </c>
      <c r="G893" s="832" t="s">
        <v>3270</v>
      </c>
      <c r="H893" s="832" t="s">
        <v>569</v>
      </c>
      <c r="I893" s="832" t="s">
        <v>4009</v>
      </c>
      <c r="J893" s="832" t="s">
        <v>4010</v>
      </c>
      <c r="K893" s="832" t="s">
        <v>4011</v>
      </c>
      <c r="L893" s="835">
        <v>763.63</v>
      </c>
      <c r="M893" s="835">
        <v>763.63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30</v>
      </c>
      <c r="B894" s="832" t="s">
        <v>2898</v>
      </c>
      <c r="C894" s="832" t="s">
        <v>2906</v>
      </c>
      <c r="D894" s="833" t="s">
        <v>4253</v>
      </c>
      <c r="E894" s="834" t="s">
        <v>2919</v>
      </c>
      <c r="F894" s="832" t="s">
        <v>2899</v>
      </c>
      <c r="G894" s="832" t="s">
        <v>993</v>
      </c>
      <c r="H894" s="832" t="s">
        <v>569</v>
      </c>
      <c r="I894" s="832" t="s">
        <v>3925</v>
      </c>
      <c r="J894" s="832" t="s">
        <v>3926</v>
      </c>
      <c r="K894" s="832" t="s">
        <v>3927</v>
      </c>
      <c r="L894" s="835">
        <v>51.51</v>
      </c>
      <c r="M894" s="835">
        <v>51.51</v>
      </c>
      <c r="N894" s="832">
        <v>1</v>
      </c>
      <c r="O894" s="836">
        <v>0.5</v>
      </c>
      <c r="P894" s="835">
        <v>51.51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30</v>
      </c>
      <c r="B895" s="832" t="s">
        <v>2898</v>
      </c>
      <c r="C895" s="832" t="s">
        <v>2906</v>
      </c>
      <c r="D895" s="833" t="s">
        <v>4253</v>
      </c>
      <c r="E895" s="834" t="s">
        <v>2919</v>
      </c>
      <c r="F895" s="832" t="s">
        <v>2899</v>
      </c>
      <c r="G895" s="832" t="s">
        <v>2992</v>
      </c>
      <c r="H895" s="832" t="s">
        <v>569</v>
      </c>
      <c r="I895" s="832" t="s">
        <v>3277</v>
      </c>
      <c r="J895" s="832" t="s">
        <v>3278</v>
      </c>
      <c r="K895" s="832" t="s">
        <v>3279</v>
      </c>
      <c r="L895" s="835">
        <v>50.64</v>
      </c>
      <c r="M895" s="835">
        <v>151.92000000000002</v>
      </c>
      <c r="N895" s="832">
        <v>3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30</v>
      </c>
      <c r="B896" s="832" t="s">
        <v>2898</v>
      </c>
      <c r="C896" s="832" t="s">
        <v>2906</v>
      </c>
      <c r="D896" s="833" t="s">
        <v>4253</v>
      </c>
      <c r="E896" s="834" t="s">
        <v>2919</v>
      </c>
      <c r="F896" s="832" t="s">
        <v>2899</v>
      </c>
      <c r="G896" s="832" t="s">
        <v>3280</v>
      </c>
      <c r="H896" s="832" t="s">
        <v>569</v>
      </c>
      <c r="I896" s="832" t="s">
        <v>3669</v>
      </c>
      <c r="J896" s="832" t="s">
        <v>1070</v>
      </c>
      <c r="K896" s="832" t="s">
        <v>3670</v>
      </c>
      <c r="L896" s="835">
        <v>75.05</v>
      </c>
      <c r="M896" s="835">
        <v>75.05</v>
      </c>
      <c r="N896" s="832">
        <v>1</v>
      </c>
      <c r="O896" s="836">
        <v>0.5</v>
      </c>
      <c r="P896" s="835">
        <v>75.05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5" customHeight="1" x14ac:dyDescent="0.2">
      <c r="A897" s="831">
        <v>30</v>
      </c>
      <c r="B897" s="832" t="s">
        <v>2898</v>
      </c>
      <c r="C897" s="832" t="s">
        <v>2906</v>
      </c>
      <c r="D897" s="833" t="s">
        <v>4253</v>
      </c>
      <c r="E897" s="834" t="s">
        <v>2919</v>
      </c>
      <c r="F897" s="832" t="s">
        <v>2899</v>
      </c>
      <c r="G897" s="832" t="s">
        <v>3002</v>
      </c>
      <c r="H897" s="832" t="s">
        <v>569</v>
      </c>
      <c r="I897" s="832" t="s">
        <v>3003</v>
      </c>
      <c r="J897" s="832" t="s">
        <v>1563</v>
      </c>
      <c r="K897" s="832" t="s">
        <v>3004</v>
      </c>
      <c r="L897" s="835">
        <v>94.7</v>
      </c>
      <c r="M897" s="835">
        <v>189.4</v>
      </c>
      <c r="N897" s="832">
        <v>2</v>
      </c>
      <c r="O897" s="836">
        <v>1</v>
      </c>
      <c r="P897" s="835">
        <v>189.4</v>
      </c>
      <c r="Q897" s="837">
        <v>1</v>
      </c>
      <c r="R897" s="832">
        <v>2</v>
      </c>
      <c r="S897" s="837">
        <v>1</v>
      </c>
      <c r="T897" s="836">
        <v>1</v>
      </c>
      <c r="U897" s="838">
        <v>1</v>
      </c>
    </row>
    <row r="898" spans="1:21" ht="14.45" customHeight="1" x14ac:dyDescent="0.2">
      <c r="A898" s="831">
        <v>30</v>
      </c>
      <c r="B898" s="832" t="s">
        <v>2898</v>
      </c>
      <c r="C898" s="832" t="s">
        <v>2906</v>
      </c>
      <c r="D898" s="833" t="s">
        <v>4253</v>
      </c>
      <c r="E898" s="834" t="s">
        <v>2919</v>
      </c>
      <c r="F898" s="832" t="s">
        <v>2899</v>
      </c>
      <c r="G898" s="832" t="s">
        <v>3294</v>
      </c>
      <c r="H898" s="832" t="s">
        <v>569</v>
      </c>
      <c r="I898" s="832" t="s">
        <v>3295</v>
      </c>
      <c r="J898" s="832" t="s">
        <v>662</v>
      </c>
      <c r="K898" s="832" t="s">
        <v>3296</v>
      </c>
      <c r="L898" s="835">
        <v>144.19</v>
      </c>
      <c r="M898" s="835">
        <v>144.19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30</v>
      </c>
      <c r="B899" s="832" t="s">
        <v>2898</v>
      </c>
      <c r="C899" s="832" t="s">
        <v>2906</v>
      </c>
      <c r="D899" s="833" t="s">
        <v>4253</v>
      </c>
      <c r="E899" s="834" t="s">
        <v>2919</v>
      </c>
      <c r="F899" s="832" t="s">
        <v>2899</v>
      </c>
      <c r="G899" s="832" t="s">
        <v>3302</v>
      </c>
      <c r="H899" s="832" t="s">
        <v>569</v>
      </c>
      <c r="I899" s="832" t="s">
        <v>3303</v>
      </c>
      <c r="J899" s="832" t="s">
        <v>1717</v>
      </c>
      <c r="K899" s="832" t="s">
        <v>3304</v>
      </c>
      <c r="L899" s="835">
        <v>48.09</v>
      </c>
      <c r="M899" s="835">
        <v>48.09</v>
      </c>
      <c r="N899" s="832">
        <v>1</v>
      </c>
      <c r="O899" s="836">
        <v>0.5</v>
      </c>
      <c r="P899" s="835">
        <v>48.09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5" customHeight="1" x14ac:dyDescent="0.2">
      <c r="A900" s="831">
        <v>30</v>
      </c>
      <c r="B900" s="832" t="s">
        <v>2898</v>
      </c>
      <c r="C900" s="832" t="s">
        <v>2906</v>
      </c>
      <c r="D900" s="833" t="s">
        <v>4253</v>
      </c>
      <c r="E900" s="834" t="s">
        <v>2919</v>
      </c>
      <c r="F900" s="832" t="s">
        <v>2899</v>
      </c>
      <c r="G900" s="832" t="s">
        <v>3673</v>
      </c>
      <c r="H900" s="832" t="s">
        <v>569</v>
      </c>
      <c r="I900" s="832" t="s">
        <v>3674</v>
      </c>
      <c r="J900" s="832" t="s">
        <v>3675</v>
      </c>
      <c r="K900" s="832" t="s">
        <v>3676</v>
      </c>
      <c r="L900" s="835">
        <v>95.57</v>
      </c>
      <c r="M900" s="835">
        <v>95.57</v>
      </c>
      <c r="N900" s="832">
        <v>1</v>
      </c>
      <c r="O900" s="836">
        <v>1</v>
      </c>
      <c r="P900" s="835">
        <v>95.57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5" customHeight="1" x14ac:dyDescent="0.2">
      <c r="A901" s="831">
        <v>30</v>
      </c>
      <c r="B901" s="832" t="s">
        <v>2898</v>
      </c>
      <c r="C901" s="832" t="s">
        <v>2906</v>
      </c>
      <c r="D901" s="833" t="s">
        <v>4253</v>
      </c>
      <c r="E901" s="834" t="s">
        <v>2919</v>
      </c>
      <c r="F901" s="832" t="s">
        <v>2899</v>
      </c>
      <c r="G901" s="832" t="s">
        <v>3016</v>
      </c>
      <c r="H901" s="832" t="s">
        <v>569</v>
      </c>
      <c r="I901" s="832" t="s">
        <v>4012</v>
      </c>
      <c r="J901" s="832" t="s">
        <v>3018</v>
      </c>
      <c r="K901" s="832" t="s">
        <v>4013</v>
      </c>
      <c r="L901" s="835">
        <v>8.7899999999999991</v>
      </c>
      <c r="M901" s="835">
        <v>8.7899999999999991</v>
      </c>
      <c r="N901" s="832">
        <v>1</v>
      </c>
      <c r="O901" s="836">
        <v>0.5</v>
      </c>
      <c r="P901" s="835">
        <v>8.7899999999999991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5" customHeight="1" x14ac:dyDescent="0.2">
      <c r="A902" s="831">
        <v>30</v>
      </c>
      <c r="B902" s="832" t="s">
        <v>2898</v>
      </c>
      <c r="C902" s="832" t="s">
        <v>2906</v>
      </c>
      <c r="D902" s="833" t="s">
        <v>4253</v>
      </c>
      <c r="E902" s="834" t="s">
        <v>2919</v>
      </c>
      <c r="F902" s="832" t="s">
        <v>2899</v>
      </c>
      <c r="G902" s="832" t="s">
        <v>3020</v>
      </c>
      <c r="H902" s="832" t="s">
        <v>569</v>
      </c>
      <c r="I902" s="832" t="s">
        <v>4014</v>
      </c>
      <c r="J902" s="832" t="s">
        <v>3022</v>
      </c>
      <c r="K902" s="832" t="s">
        <v>2266</v>
      </c>
      <c r="L902" s="835">
        <v>38.590000000000003</v>
      </c>
      <c r="M902" s="835">
        <v>38.590000000000003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30</v>
      </c>
      <c r="B903" s="832" t="s">
        <v>2898</v>
      </c>
      <c r="C903" s="832" t="s">
        <v>2906</v>
      </c>
      <c r="D903" s="833" t="s">
        <v>4253</v>
      </c>
      <c r="E903" s="834" t="s">
        <v>2919</v>
      </c>
      <c r="F903" s="832" t="s">
        <v>2899</v>
      </c>
      <c r="G903" s="832" t="s">
        <v>3024</v>
      </c>
      <c r="H903" s="832" t="s">
        <v>599</v>
      </c>
      <c r="I903" s="832" t="s">
        <v>2286</v>
      </c>
      <c r="J903" s="832" t="s">
        <v>2287</v>
      </c>
      <c r="K903" s="832" t="s">
        <v>2288</v>
      </c>
      <c r="L903" s="835">
        <v>93.43</v>
      </c>
      <c r="M903" s="835">
        <v>373.72</v>
      </c>
      <c r="N903" s="832">
        <v>4</v>
      </c>
      <c r="O903" s="836">
        <v>1</v>
      </c>
      <c r="P903" s="835">
        <v>93.43</v>
      </c>
      <c r="Q903" s="837">
        <v>0.25</v>
      </c>
      <c r="R903" s="832">
        <v>1</v>
      </c>
      <c r="S903" s="837">
        <v>0.25</v>
      </c>
      <c r="T903" s="836">
        <v>0.5</v>
      </c>
      <c r="U903" s="838">
        <v>0.5</v>
      </c>
    </row>
    <row r="904" spans="1:21" ht="14.45" customHeight="1" x14ac:dyDescent="0.2">
      <c r="A904" s="831">
        <v>30</v>
      </c>
      <c r="B904" s="832" t="s">
        <v>2898</v>
      </c>
      <c r="C904" s="832" t="s">
        <v>2906</v>
      </c>
      <c r="D904" s="833" t="s">
        <v>4253</v>
      </c>
      <c r="E904" s="834" t="s">
        <v>2919</v>
      </c>
      <c r="F904" s="832" t="s">
        <v>2899</v>
      </c>
      <c r="G904" s="832" t="s">
        <v>3024</v>
      </c>
      <c r="H904" s="832" t="s">
        <v>569</v>
      </c>
      <c r="I904" s="832" t="s">
        <v>4015</v>
      </c>
      <c r="J904" s="832" t="s">
        <v>3026</v>
      </c>
      <c r="K904" s="832" t="s">
        <v>3316</v>
      </c>
      <c r="L904" s="835">
        <v>300.33</v>
      </c>
      <c r="M904" s="835">
        <v>300.33</v>
      </c>
      <c r="N904" s="832">
        <v>1</v>
      </c>
      <c r="O904" s="836">
        <v>0.5</v>
      </c>
      <c r="P904" s="835">
        <v>300.33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5" customHeight="1" x14ac:dyDescent="0.2">
      <c r="A905" s="831">
        <v>30</v>
      </c>
      <c r="B905" s="832" t="s">
        <v>2898</v>
      </c>
      <c r="C905" s="832" t="s">
        <v>2906</v>
      </c>
      <c r="D905" s="833" t="s">
        <v>4253</v>
      </c>
      <c r="E905" s="834" t="s">
        <v>2919</v>
      </c>
      <c r="F905" s="832" t="s">
        <v>2899</v>
      </c>
      <c r="G905" s="832" t="s">
        <v>3034</v>
      </c>
      <c r="H905" s="832" t="s">
        <v>569</v>
      </c>
      <c r="I905" s="832" t="s">
        <v>3336</v>
      </c>
      <c r="J905" s="832" t="s">
        <v>3036</v>
      </c>
      <c r="K905" s="832" t="s">
        <v>3337</v>
      </c>
      <c r="L905" s="835">
        <v>17.239999999999998</v>
      </c>
      <c r="M905" s="835">
        <v>17.239999999999998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30</v>
      </c>
      <c r="B906" s="832" t="s">
        <v>2898</v>
      </c>
      <c r="C906" s="832" t="s">
        <v>2906</v>
      </c>
      <c r="D906" s="833" t="s">
        <v>4253</v>
      </c>
      <c r="E906" s="834" t="s">
        <v>2919</v>
      </c>
      <c r="F906" s="832" t="s">
        <v>2899</v>
      </c>
      <c r="G906" s="832" t="s">
        <v>3038</v>
      </c>
      <c r="H906" s="832" t="s">
        <v>569</v>
      </c>
      <c r="I906" s="832" t="s">
        <v>3039</v>
      </c>
      <c r="J906" s="832" t="s">
        <v>3040</v>
      </c>
      <c r="K906" s="832" t="s">
        <v>3041</v>
      </c>
      <c r="L906" s="835">
        <v>26.37</v>
      </c>
      <c r="M906" s="835">
        <v>52.74</v>
      </c>
      <c r="N906" s="832">
        <v>2</v>
      </c>
      <c r="O906" s="836">
        <v>1</v>
      </c>
      <c r="P906" s="835">
        <v>26.37</v>
      </c>
      <c r="Q906" s="837">
        <v>0.5</v>
      </c>
      <c r="R906" s="832">
        <v>1</v>
      </c>
      <c r="S906" s="837">
        <v>0.5</v>
      </c>
      <c r="T906" s="836">
        <v>0.5</v>
      </c>
      <c r="U906" s="838">
        <v>0.5</v>
      </c>
    </row>
    <row r="907" spans="1:21" ht="14.45" customHeight="1" x14ac:dyDescent="0.2">
      <c r="A907" s="831">
        <v>30</v>
      </c>
      <c r="B907" s="832" t="s">
        <v>2898</v>
      </c>
      <c r="C907" s="832" t="s">
        <v>2906</v>
      </c>
      <c r="D907" s="833" t="s">
        <v>4253</v>
      </c>
      <c r="E907" s="834" t="s">
        <v>2919</v>
      </c>
      <c r="F907" s="832" t="s">
        <v>2899</v>
      </c>
      <c r="G907" s="832" t="s">
        <v>3038</v>
      </c>
      <c r="H907" s="832" t="s">
        <v>569</v>
      </c>
      <c r="I907" s="832" t="s">
        <v>3045</v>
      </c>
      <c r="J907" s="832" t="s">
        <v>638</v>
      </c>
      <c r="K907" s="832" t="s">
        <v>3046</v>
      </c>
      <c r="L907" s="835">
        <v>10.55</v>
      </c>
      <c r="M907" s="835">
        <v>21.1</v>
      </c>
      <c r="N907" s="832">
        <v>2</v>
      </c>
      <c r="O907" s="836">
        <v>1</v>
      </c>
      <c r="P907" s="835">
        <v>21.1</v>
      </c>
      <c r="Q907" s="837">
        <v>1</v>
      </c>
      <c r="R907" s="832">
        <v>2</v>
      </c>
      <c r="S907" s="837">
        <v>1</v>
      </c>
      <c r="T907" s="836">
        <v>1</v>
      </c>
      <c r="U907" s="838">
        <v>1</v>
      </c>
    </row>
    <row r="908" spans="1:21" ht="14.45" customHeight="1" x14ac:dyDescent="0.2">
      <c r="A908" s="831">
        <v>30</v>
      </c>
      <c r="B908" s="832" t="s">
        <v>2898</v>
      </c>
      <c r="C908" s="832" t="s">
        <v>2906</v>
      </c>
      <c r="D908" s="833" t="s">
        <v>4253</v>
      </c>
      <c r="E908" s="834" t="s">
        <v>2919</v>
      </c>
      <c r="F908" s="832" t="s">
        <v>2899</v>
      </c>
      <c r="G908" s="832" t="s">
        <v>3052</v>
      </c>
      <c r="H908" s="832" t="s">
        <v>569</v>
      </c>
      <c r="I908" s="832" t="s">
        <v>3053</v>
      </c>
      <c r="J908" s="832" t="s">
        <v>3054</v>
      </c>
      <c r="K908" s="832" t="s">
        <v>3055</v>
      </c>
      <c r="L908" s="835">
        <v>88.76</v>
      </c>
      <c r="M908" s="835">
        <v>177.52</v>
      </c>
      <c r="N908" s="832">
        <v>2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30</v>
      </c>
      <c r="B909" s="832" t="s">
        <v>2898</v>
      </c>
      <c r="C909" s="832" t="s">
        <v>2906</v>
      </c>
      <c r="D909" s="833" t="s">
        <v>4253</v>
      </c>
      <c r="E909" s="834" t="s">
        <v>2919</v>
      </c>
      <c r="F909" s="832" t="s">
        <v>2899</v>
      </c>
      <c r="G909" s="832" t="s">
        <v>3072</v>
      </c>
      <c r="H909" s="832" t="s">
        <v>569</v>
      </c>
      <c r="I909" s="832" t="s">
        <v>3073</v>
      </c>
      <c r="J909" s="832" t="s">
        <v>3074</v>
      </c>
      <c r="K909" s="832" t="s">
        <v>635</v>
      </c>
      <c r="L909" s="835">
        <v>122.73</v>
      </c>
      <c r="M909" s="835">
        <v>122.73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30</v>
      </c>
      <c r="B910" s="832" t="s">
        <v>2898</v>
      </c>
      <c r="C910" s="832" t="s">
        <v>2906</v>
      </c>
      <c r="D910" s="833" t="s">
        <v>4253</v>
      </c>
      <c r="E910" s="834" t="s">
        <v>2919</v>
      </c>
      <c r="F910" s="832" t="s">
        <v>2899</v>
      </c>
      <c r="G910" s="832" t="s">
        <v>3075</v>
      </c>
      <c r="H910" s="832" t="s">
        <v>569</v>
      </c>
      <c r="I910" s="832" t="s">
        <v>3690</v>
      </c>
      <c r="J910" s="832" t="s">
        <v>3077</v>
      </c>
      <c r="K910" s="832" t="s">
        <v>3691</v>
      </c>
      <c r="L910" s="835">
        <v>1228</v>
      </c>
      <c r="M910" s="835">
        <v>1228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30</v>
      </c>
      <c r="B911" s="832" t="s">
        <v>2898</v>
      </c>
      <c r="C911" s="832" t="s">
        <v>2906</v>
      </c>
      <c r="D911" s="833" t="s">
        <v>4253</v>
      </c>
      <c r="E911" s="834" t="s">
        <v>2919</v>
      </c>
      <c r="F911" s="832" t="s">
        <v>2899</v>
      </c>
      <c r="G911" s="832" t="s">
        <v>3081</v>
      </c>
      <c r="H911" s="832" t="s">
        <v>569</v>
      </c>
      <c r="I911" s="832" t="s">
        <v>4016</v>
      </c>
      <c r="J911" s="832" t="s">
        <v>3383</v>
      </c>
      <c r="K911" s="832" t="s">
        <v>4017</v>
      </c>
      <c r="L911" s="835">
        <v>43.21</v>
      </c>
      <c r="M911" s="835">
        <v>129.63</v>
      </c>
      <c r="N911" s="832">
        <v>3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30</v>
      </c>
      <c r="B912" s="832" t="s">
        <v>2898</v>
      </c>
      <c r="C912" s="832" t="s">
        <v>2906</v>
      </c>
      <c r="D912" s="833" t="s">
        <v>4253</v>
      </c>
      <c r="E912" s="834" t="s">
        <v>2919</v>
      </c>
      <c r="F912" s="832" t="s">
        <v>2899</v>
      </c>
      <c r="G912" s="832" t="s">
        <v>3395</v>
      </c>
      <c r="H912" s="832" t="s">
        <v>599</v>
      </c>
      <c r="I912" s="832" t="s">
        <v>2345</v>
      </c>
      <c r="J912" s="832" t="s">
        <v>685</v>
      </c>
      <c r="K912" s="832" t="s">
        <v>688</v>
      </c>
      <c r="L912" s="835">
        <v>10.65</v>
      </c>
      <c r="M912" s="835">
        <v>21.3</v>
      </c>
      <c r="N912" s="832">
        <v>2</v>
      </c>
      <c r="O912" s="836">
        <v>1</v>
      </c>
      <c r="P912" s="835">
        <v>21.3</v>
      </c>
      <c r="Q912" s="837">
        <v>1</v>
      </c>
      <c r="R912" s="832">
        <v>2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30</v>
      </c>
      <c r="B913" s="832" t="s">
        <v>2898</v>
      </c>
      <c r="C913" s="832" t="s">
        <v>2906</v>
      </c>
      <c r="D913" s="833" t="s">
        <v>4253</v>
      </c>
      <c r="E913" s="834" t="s">
        <v>2919</v>
      </c>
      <c r="F913" s="832" t="s">
        <v>2899</v>
      </c>
      <c r="G913" s="832" t="s">
        <v>3395</v>
      </c>
      <c r="H913" s="832" t="s">
        <v>599</v>
      </c>
      <c r="I913" s="832" t="s">
        <v>3692</v>
      </c>
      <c r="J913" s="832" t="s">
        <v>685</v>
      </c>
      <c r="K913" s="832" t="s">
        <v>2340</v>
      </c>
      <c r="L913" s="835">
        <v>35.11</v>
      </c>
      <c r="M913" s="835">
        <v>35.11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30</v>
      </c>
      <c r="B914" s="832" t="s">
        <v>2898</v>
      </c>
      <c r="C914" s="832" t="s">
        <v>2906</v>
      </c>
      <c r="D914" s="833" t="s">
        <v>4253</v>
      </c>
      <c r="E914" s="834" t="s">
        <v>2919</v>
      </c>
      <c r="F914" s="832" t="s">
        <v>2899</v>
      </c>
      <c r="G914" s="832" t="s">
        <v>4018</v>
      </c>
      <c r="H914" s="832" t="s">
        <v>569</v>
      </c>
      <c r="I914" s="832" t="s">
        <v>4019</v>
      </c>
      <c r="J914" s="832" t="s">
        <v>4020</v>
      </c>
      <c r="K914" s="832" t="s">
        <v>4021</v>
      </c>
      <c r="L914" s="835">
        <v>0</v>
      </c>
      <c r="M914" s="835">
        <v>0</v>
      </c>
      <c r="N914" s="832">
        <v>2</v>
      </c>
      <c r="O914" s="836">
        <v>1</v>
      </c>
      <c r="P914" s="835">
        <v>0</v>
      </c>
      <c r="Q914" s="837"/>
      <c r="R914" s="832">
        <v>2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30</v>
      </c>
      <c r="B915" s="832" t="s">
        <v>2898</v>
      </c>
      <c r="C915" s="832" t="s">
        <v>2906</v>
      </c>
      <c r="D915" s="833" t="s">
        <v>4253</v>
      </c>
      <c r="E915" s="834" t="s">
        <v>2919</v>
      </c>
      <c r="F915" s="832" t="s">
        <v>2899</v>
      </c>
      <c r="G915" s="832" t="s">
        <v>3084</v>
      </c>
      <c r="H915" s="832" t="s">
        <v>599</v>
      </c>
      <c r="I915" s="832" t="s">
        <v>2677</v>
      </c>
      <c r="J915" s="832" t="s">
        <v>2678</v>
      </c>
      <c r="K915" s="832" t="s">
        <v>2676</v>
      </c>
      <c r="L915" s="835">
        <v>161.06</v>
      </c>
      <c r="M915" s="835">
        <v>161.06</v>
      </c>
      <c r="N915" s="832">
        <v>1</v>
      </c>
      <c r="O915" s="836">
        <v>0.5</v>
      </c>
      <c r="P915" s="835">
        <v>161.06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30</v>
      </c>
      <c r="B916" s="832" t="s">
        <v>2898</v>
      </c>
      <c r="C916" s="832" t="s">
        <v>2906</v>
      </c>
      <c r="D916" s="833" t="s">
        <v>4253</v>
      </c>
      <c r="E916" s="834" t="s">
        <v>2919</v>
      </c>
      <c r="F916" s="832" t="s">
        <v>2899</v>
      </c>
      <c r="G916" s="832" t="s">
        <v>3087</v>
      </c>
      <c r="H916" s="832" t="s">
        <v>599</v>
      </c>
      <c r="I916" s="832" t="s">
        <v>2279</v>
      </c>
      <c r="J916" s="832" t="s">
        <v>954</v>
      </c>
      <c r="K916" s="832" t="s">
        <v>2280</v>
      </c>
      <c r="L916" s="835">
        <v>368.16</v>
      </c>
      <c r="M916" s="835">
        <v>368.16</v>
      </c>
      <c r="N916" s="832">
        <v>1</v>
      </c>
      <c r="O916" s="836">
        <v>0.5</v>
      </c>
      <c r="P916" s="835">
        <v>368.16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30</v>
      </c>
      <c r="B917" s="832" t="s">
        <v>2898</v>
      </c>
      <c r="C917" s="832" t="s">
        <v>2906</v>
      </c>
      <c r="D917" s="833" t="s">
        <v>4253</v>
      </c>
      <c r="E917" s="834" t="s">
        <v>2919</v>
      </c>
      <c r="F917" s="832" t="s">
        <v>2899</v>
      </c>
      <c r="G917" s="832" t="s">
        <v>3096</v>
      </c>
      <c r="H917" s="832" t="s">
        <v>599</v>
      </c>
      <c r="I917" s="832" t="s">
        <v>4022</v>
      </c>
      <c r="J917" s="832" t="s">
        <v>2375</v>
      </c>
      <c r="K917" s="832" t="s">
        <v>2372</v>
      </c>
      <c r="L917" s="835">
        <v>15.55</v>
      </c>
      <c r="M917" s="835">
        <v>62.2</v>
      </c>
      <c r="N917" s="832">
        <v>4</v>
      </c>
      <c r="O917" s="836">
        <v>1</v>
      </c>
      <c r="P917" s="835">
        <v>46.650000000000006</v>
      </c>
      <c r="Q917" s="837">
        <v>0.75000000000000011</v>
      </c>
      <c r="R917" s="832">
        <v>3</v>
      </c>
      <c r="S917" s="837">
        <v>0.75</v>
      </c>
      <c r="T917" s="836">
        <v>0.5</v>
      </c>
      <c r="U917" s="838">
        <v>0.5</v>
      </c>
    </row>
    <row r="918" spans="1:21" ht="14.45" customHeight="1" x14ac:dyDescent="0.2">
      <c r="A918" s="831">
        <v>30</v>
      </c>
      <c r="B918" s="832" t="s">
        <v>2898</v>
      </c>
      <c r="C918" s="832" t="s">
        <v>2906</v>
      </c>
      <c r="D918" s="833" t="s">
        <v>4253</v>
      </c>
      <c r="E918" s="834" t="s">
        <v>2919</v>
      </c>
      <c r="F918" s="832" t="s">
        <v>2899</v>
      </c>
      <c r="G918" s="832" t="s">
        <v>3097</v>
      </c>
      <c r="H918" s="832" t="s">
        <v>569</v>
      </c>
      <c r="I918" s="832" t="s">
        <v>3424</v>
      </c>
      <c r="J918" s="832" t="s">
        <v>996</v>
      </c>
      <c r="K918" s="832" t="s">
        <v>3425</v>
      </c>
      <c r="L918" s="835">
        <v>103.67</v>
      </c>
      <c r="M918" s="835">
        <v>103.67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30</v>
      </c>
      <c r="B919" s="832" t="s">
        <v>2898</v>
      </c>
      <c r="C919" s="832" t="s">
        <v>2906</v>
      </c>
      <c r="D919" s="833" t="s">
        <v>4253</v>
      </c>
      <c r="E919" s="834" t="s">
        <v>2919</v>
      </c>
      <c r="F919" s="832" t="s">
        <v>2899</v>
      </c>
      <c r="G919" s="832" t="s">
        <v>3100</v>
      </c>
      <c r="H919" s="832" t="s">
        <v>599</v>
      </c>
      <c r="I919" s="832" t="s">
        <v>2227</v>
      </c>
      <c r="J919" s="832" t="s">
        <v>777</v>
      </c>
      <c r="K919" s="832" t="s">
        <v>2228</v>
      </c>
      <c r="L919" s="835">
        <v>16.12</v>
      </c>
      <c r="M919" s="835">
        <v>80.599999999999994</v>
      </c>
      <c r="N919" s="832">
        <v>5</v>
      </c>
      <c r="O919" s="836">
        <v>2.5</v>
      </c>
      <c r="P919" s="835">
        <v>32.24</v>
      </c>
      <c r="Q919" s="837">
        <v>0.40000000000000008</v>
      </c>
      <c r="R919" s="832">
        <v>2</v>
      </c>
      <c r="S919" s="837">
        <v>0.4</v>
      </c>
      <c r="T919" s="836">
        <v>1</v>
      </c>
      <c r="U919" s="838">
        <v>0.4</v>
      </c>
    </row>
    <row r="920" spans="1:21" ht="14.45" customHeight="1" x14ac:dyDescent="0.2">
      <c r="A920" s="831">
        <v>30</v>
      </c>
      <c r="B920" s="832" t="s">
        <v>2898</v>
      </c>
      <c r="C920" s="832" t="s">
        <v>2906</v>
      </c>
      <c r="D920" s="833" t="s">
        <v>4253</v>
      </c>
      <c r="E920" s="834" t="s">
        <v>2919</v>
      </c>
      <c r="F920" s="832" t="s">
        <v>2899</v>
      </c>
      <c r="G920" s="832" t="s">
        <v>3430</v>
      </c>
      <c r="H920" s="832" t="s">
        <v>569</v>
      </c>
      <c r="I920" s="832" t="s">
        <v>3431</v>
      </c>
      <c r="J920" s="832" t="s">
        <v>3432</v>
      </c>
      <c r="K920" s="832" t="s">
        <v>3433</v>
      </c>
      <c r="L920" s="835">
        <v>173.31</v>
      </c>
      <c r="M920" s="835">
        <v>173.31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30</v>
      </c>
      <c r="B921" s="832" t="s">
        <v>2898</v>
      </c>
      <c r="C921" s="832" t="s">
        <v>2906</v>
      </c>
      <c r="D921" s="833" t="s">
        <v>4253</v>
      </c>
      <c r="E921" s="834" t="s">
        <v>2919</v>
      </c>
      <c r="F921" s="832" t="s">
        <v>2899</v>
      </c>
      <c r="G921" s="832" t="s">
        <v>3104</v>
      </c>
      <c r="H921" s="832" t="s">
        <v>599</v>
      </c>
      <c r="I921" s="832" t="s">
        <v>2381</v>
      </c>
      <c r="J921" s="832" t="s">
        <v>1343</v>
      </c>
      <c r="K921" s="832" t="s">
        <v>710</v>
      </c>
      <c r="L921" s="835">
        <v>47.7</v>
      </c>
      <c r="M921" s="835">
        <v>47.7</v>
      </c>
      <c r="N921" s="832">
        <v>1</v>
      </c>
      <c r="O921" s="836">
        <v>0.5</v>
      </c>
      <c r="P921" s="835">
        <v>47.7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30</v>
      </c>
      <c r="B922" s="832" t="s">
        <v>2898</v>
      </c>
      <c r="C922" s="832" t="s">
        <v>2906</v>
      </c>
      <c r="D922" s="833" t="s">
        <v>4253</v>
      </c>
      <c r="E922" s="834" t="s">
        <v>2919</v>
      </c>
      <c r="F922" s="832" t="s">
        <v>2899</v>
      </c>
      <c r="G922" s="832" t="s">
        <v>3105</v>
      </c>
      <c r="H922" s="832" t="s">
        <v>599</v>
      </c>
      <c r="I922" s="832" t="s">
        <v>2810</v>
      </c>
      <c r="J922" s="832" t="s">
        <v>2403</v>
      </c>
      <c r="K922" s="832" t="s">
        <v>2811</v>
      </c>
      <c r="L922" s="835">
        <v>181.94</v>
      </c>
      <c r="M922" s="835">
        <v>181.94</v>
      </c>
      <c r="N922" s="832">
        <v>1</v>
      </c>
      <c r="O922" s="836">
        <v>0.5</v>
      </c>
      <c r="P922" s="835">
        <v>181.94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30</v>
      </c>
      <c r="B923" s="832" t="s">
        <v>2898</v>
      </c>
      <c r="C923" s="832" t="s">
        <v>2906</v>
      </c>
      <c r="D923" s="833" t="s">
        <v>4253</v>
      </c>
      <c r="E923" s="834" t="s">
        <v>2919</v>
      </c>
      <c r="F923" s="832" t="s">
        <v>2899</v>
      </c>
      <c r="G923" s="832" t="s">
        <v>3442</v>
      </c>
      <c r="H923" s="832" t="s">
        <v>569</v>
      </c>
      <c r="I923" s="832" t="s">
        <v>3443</v>
      </c>
      <c r="J923" s="832" t="s">
        <v>622</v>
      </c>
      <c r="K923" s="832" t="s">
        <v>3444</v>
      </c>
      <c r="L923" s="835">
        <v>108.44</v>
      </c>
      <c r="M923" s="835">
        <v>216.88</v>
      </c>
      <c r="N923" s="832">
        <v>2</v>
      </c>
      <c r="O923" s="836">
        <v>1.5</v>
      </c>
      <c r="P923" s="835">
        <v>216.88</v>
      </c>
      <c r="Q923" s="837">
        <v>1</v>
      </c>
      <c r="R923" s="832">
        <v>2</v>
      </c>
      <c r="S923" s="837">
        <v>1</v>
      </c>
      <c r="T923" s="836">
        <v>1.5</v>
      </c>
      <c r="U923" s="838">
        <v>1</v>
      </c>
    </row>
    <row r="924" spans="1:21" ht="14.45" customHeight="1" x14ac:dyDescent="0.2">
      <c r="A924" s="831">
        <v>30</v>
      </c>
      <c r="B924" s="832" t="s">
        <v>2898</v>
      </c>
      <c r="C924" s="832" t="s">
        <v>2906</v>
      </c>
      <c r="D924" s="833" t="s">
        <v>4253</v>
      </c>
      <c r="E924" s="834" t="s">
        <v>2919</v>
      </c>
      <c r="F924" s="832" t="s">
        <v>2899</v>
      </c>
      <c r="G924" s="832" t="s">
        <v>3448</v>
      </c>
      <c r="H924" s="832" t="s">
        <v>599</v>
      </c>
      <c r="I924" s="832" t="s">
        <v>4023</v>
      </c>
      <c r="J924" s="832" t="s">
        <v>2297</v>
      </c>
      <c r="K924" s="832" t="s">
        <v>4024</v>
      </c>
      <c r="L924" s="835">
        <v>320.20999999999998</v>
      </c>
      <c r="M924" s="835">
        <v>320.20999999999998</v>
      </c>
      <c r="N924" s="832">
        <v>1</v>
      </c>
      <c r="O924" s="836">
        <v>0.5</v>
      </c>
      <c r="P924" s="835">
        <v>320.20999999999998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30</v>
      </c>
      <c r="B925" s="832" t="s">
        <v>2898</v>
      </c>
      <c r="C925" s="832" t="s">
        <v>2906</v>
      </c>
      <c r="D925" s="833" t="s">
        <v>4253</v>
      </c>
      <c r="E925" s="834" t="s">
        <v>2919</v>
      </c>
      <c r="F925" s="832" t="s">
        <v>2899</v>
      </c>
      <c r="G925" s="832" t="s">
        <v>3846</v>
      </c>
      <c r="H925" s="832" t="s">
        <v>569</v>
      </c>
      <c r="I925" s="832" t="s">
        <v>3847</v>
      </c>
      <c r="J925" s="832" t="s">
        <v>1209</v>
      </c>
      <c r="K925" s="832" t="s">
        <v>1210</v>
      </c>
      <c r="L925" s="835">
        <v>89.88</v>
      </c>
      <c r="M925" s="835">
        <v>89.88</v>
      </c>
      <c r="N925" s="832">
        <v>1</v>
      </c>
      <c r="O925" s="836">
        <v>0.5</v>
      </c>
      <c r="P925" s="835">
        <v>89.88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30</v>
      </c>
      <c r="B926" s="832" t="s">
        <v>2898</v>
      </c>
      <c r="C926" s="832" t="s">
        <v>2906</v>
      </c>
      <c r="D926" s="833" t="s">
        <v>4253</v>
      </c>
      <c r="E926" s="834" t="s">
        <v>2919</v>
      </c>
      <c r="F926" s="832" t="s">
        <v>2899</v>
      </c>
      <c r="G926" s="832" t="s">
        <v>3943</v>
      </c>
      <c r="H926" s="832" t="s">
        <v>569</v>
      </c>
      <c r="I926" s="832" t="s">
        <v>3947</v>
      </c>
      <c r="J926" s="832" t="s">
        <v>3945</v>
      </c>
      <c r="K926" s="832" t="s">
        <v>3948</v>
      </c>
      <c r="L926" s="835">
        <v>32.25</v>
      </c>
      <c r="M926" s="835">
        <v>96.75</v>
      </c>
      <c r="N926" s="832">
        <v>3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30</v>
      </c>
      <c r="B927" s="832" t="s">
        <v>2898</v>
      </c>
      <c r="C927" s="832" t="s">
        <v>2906</v>
      </c>
      <c r="D927" s="833" t="s">
        <v>4253</v>
      </c>
      <c r="E927" s="834" t="s">
        <v>2919</v>
      </c>
      <c r="F927" s="832" t="s">
        <v>2899</v>
      </c>
      <c r="G927" s="832" t="s">
        <v>3110</v>
      </c>
      <c r="H927" s="832" t="s">
        <v>599</v>
      </c>
      <c r="I927" s="832" t="s">
        <v>2388</v>
      </c>
      <c r="J927" s="832" t="s">
        <v>2387</v>
      </c>
      <c r="K927" s="832" t="s">
        <v>2389</v>
      </c>
      <c r="L927" s="835">
        <v>10.34</v>
      </c>
      <c r="M927" s="835">
        <v>124.08</v>
      </c>
      <c r="N927" s="832">
        <v>12</v>
      </c>
      <c r="O927" s="836">
        <v>2</v>
      </c>
      <c r="P927" s="835">
        <v>51.7</v>
      </c>
      <c r="Q927" s="837">
        <v>0.41666666666666669</v>
      </c>
      <c r="R927" s="832">
        <v>5</v>
      </c>
      <c r="S927" s="837">
        <v>0.41666666666666669</v>
      </c>
      <c r="T927" s="836">
        <v>0.5</v>
      </c>
      <c r="U927" s="838">
        <v>0.25</v>
      </c>
    </row>
    <row r="928" spans="1:21" ht="14.45" customHeight="1" x14ac:dyDescent="0.2">
      <c r="A928" s="831">
        <v>30</v>
      </c>
      <c r="B928" s="832" t="s">
        <v>2898</v>
      </c>
      <c r="C928" s="832" t="s">
        <v>2906</v>
      </c>
      <c r="D928" s="833" t="s">
        <v>4253</v>
      </c>
      <c r="E928" s="834" t="s">
        <v>2919</v>
      </c>
      <c r="F928" s="832" t="s">
        <v>2899</v>
      </c>
      <c r="G928" s="832" t="s">
        <v>3479</v>
      </c>
      <c r="H928" s="832" t="s">
        <v>569</v>
      </c>
      <c r="I928" s="832" t="s">
        <v>3480</v>
      </c>
      <c r="J928" s="832" t="s">
        <v>3481</v>
      </c>
      <c r="K928" s="832" t="s">
        <v>3482</v>
      </c>
      <c r="L928" s="835">
        <v>0</v>
      </c>
      <c r="M928" s="835">
        <v>0</v>
      </c>
      <c r="N928" s="832">
        <v>2</v>
      </c>
      <c r="O928" s="836">
        <v>0.5</v>
      </c>
      <c r="P928" s="835"/>
      <c r="Q928" s="837"/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30</v>
      </c>
      <c r="B929" s="832" t="s">
        <v>2898</v>
      </c>
      <c r="C929" s="832" t="s">
        <v>2906</v>
      </c>
      <c r="D929" s="833" t="s">
        <v>4253</v>
      </c>
      <c r="E929" s="834" t="s">
        <v>2919</v>
      </c>
      <c r="F929" s="832" t="s">
        <v>2899</v>
      </c>
      <c r="G929" s="832" t="s">
        <v>3118</v>
      </c>
      <c r="H929" s="832" t="s">
        <v>599</v>
      </c>
      <c r="I929" s="832" t="s">
        <v>2664</v>
      </c>
      <c r="J929" s="832" t="s">
        <v>2665</v>
      </c>
      <c r="K929" s="832" t="s">
        <v>2666</v>
      </c>
      <c r="L929" s="835">
        <v>122.96</v>
      </c>
      <c r="M929" s="835">
        <v>368.88</v>
      </c>
      <c r="N929" s="832">
        <v>3</v>
      </c>
      <c r="O929" s="836">
        <v>0.5</v>
      </c>
      <c r="P929" s="835">
        <v>368.88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30</v>
      </c>
      <c r="B930" s="832" t="s">
        <v>2898</v>
      </c>
      <c r="C930" s="832" t="s">
        <v>2906</v>
      </c>
      <c r="D930" s="833" t="s">
        <v>4253</v>
      </c>
      <c r="E930" s="834" t="s">
        <v>2919</v>
      </c>
      <c r="F930" s="832" t="s">
        <v>2899</v>
      </c>
      <c r="G930" s="832" t="s">
        <v>3493</v>
      </c>
      <c r="H930" s="832" t="s">
        <v>599</v>
      </c>
      <c r="I930" s="832" t="s">
        <v>2431</v>
      </c>
      <c r="J930" s="832" t="s">
        <v>1411</v>
      </c>
      <c r="K930" s="832" t="s">
        <v>1413</v>
      </c>
      <c r="L930" s="835">
        <v>155.30000000000001</v>
      </c>
      <c r="M930" s="835">
        <v>155.30000000000001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30</v>
      </c>
      <c r="B931" s="832" t="s">
        <v>2898</v>
      </c>
      <c r="C931" s="832" t="s">
        <v>2906</v>
      </c>
      <c r="D931" s="833" t="s">
        <v>4253</v>
      </c>
      <c r="E931" s="834" t="s">
        <v>2919</v>
      </c>
      <c r="F931" s="832" t="s">
        <v>2899</v>
      </c>
      <c r="G931" s="832" t="s">
        <v>3119</v>
      </c>
      <c r="H931" s="832" t="s">
        <v>599</v>
      </c>
      <c r="I931" s="832" t="s">
        <v>2593</v>
      </c>
      <c r="J931" s="832" t="s">
        <v>1270</v>
      </c>
      <c r="K931" s="832" t="s">
        <v>1272</v>
      </c>
      <c r="L931" s="835">
        <v>0</v>
      </c>
      <c r="M931" s="835">
        <v>0</v>
      </c>
      <c r="N931" s="832">
        <v>2</v>
      </c>
      <c r="O931" s="836">
        <v>1</v>
      </c>
      <c r="P931" s="835">
        <v>0</v>
      </c>
      <c r="Q931" s="837"/>
      <c r="R931" s="832">
        <v>2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30</v>
      </c>
      <c r="B932" s="832" t="s">
        <v>2898</v>
      </c>
      <c r="C932" s="832" t="s">
        <v>2906</v>
      </c>
      <c r="D932" s="833" t="s">
        <v>4253</v>
      </c>
      <c r="E932" s="834" t="s">
        <v>2919</v>
      </c>
      <c r="F932" s="832" t="s">
        <v>2899</v>
      </c>
      <c r="G932" s="832" t="s">
        <v>3120</v>
      </c>
      <c r="H932" s="832" t="s">
        <v>569</v>
      </c>
      <c r="I932" s="832" t="s">
        <v>3123</v>
      </c>
      <c r="J932" s="832" t="s">
        <v>1553</v>
      </c>
      <c r="K932" s="832" t="s">
        <v>1020</v>
      </c>
      <c r="L932" s="835">
        <v>42.08</v>
      </c>
      <c r="M932" s="835">
        <v>42.08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30</v>
      </c>
      <c r="B933" s="832" t="s">
        <v>2898</v>
      </c>
      <c r="C933" s="832" t="s">
        <v>2906</v>
      </c>
      <c r="D933" s="833" t="s">
        <v>4253</v>
      </c>
      <c r="E933" s="834" t="s">
        <v>2919</v>
      </c>
      <c r="F933" s="832" t="s">
        <v>2899</v>
      </c>
      <c r="G933" s="832" t="s">
        <v>3124</v>
      </c>
      <c r="H933" s="832" t="s">
        <v>569</v>
      </c>
      <c r="I933" s="832" t="s">
        <v>3858</v>
      </c>
      <c r="J933" s="832" t="s">
        <v>700</v>
      </c>
      <c r="K933" s="832" t="s">
        <v>701</v>
      </c>
      <c r="L933" s="835">
        <v>59.56</v>
      </c>
      <c r="M933" s="835">
        <v>59.56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30</v>
      </c>
      <c r="B934" s="832" t="s">
        <v>2898</v>
      </c>
      <c r="C934" s="832" t="s">
        <v>2906</v>
      </c>
      <c r="D934" s="833" t="s">
        <v>4253</v>
      </c>
      <c r="E934" s="834" t="s">
        <v>2919</v>
      </c>
      <c r="F934" s="832" t="s">
        <v>2899</v>
      </c>
      <c r="G934" s="832" t="s">
        <v>3133</v>
      </c>
      <c r="H934" s="832" t="s">
        <v>569</v>
      </c>
      <c r="I934" s="832" t="s">
        <v>3134</v>
      </c>
      <c r="J934" s="832" t="s">
        <v>3135</v>
      </c>
      <c r="K934" s="832" t="s">
        <v>3136</v>
      </c>
      <c r="L934" s="835">
        <v>79.11</v>
      </c>
      <c r="M934" s="835">
        <v>79.11</v>
      </c>
      <c r="N934" s="832">
        <v>1</v>
      </c>
      <c r="O934" s="836">
        <v>0.5</v>
      </c>
      <c r="P934" s="835">
        <v>79.11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30</v>
      </c>
      <c r="B935" s="832" t="s">
        <v>2898</v>
      </c>
      <c r="C935" s="832" t="s">
        <v>2906</v>
      </c>
      <c r="D935" s="833" t="s">
        <v>4253</v>
      </c>
      <c r="E935" s="834" t="s">
        <v>2919</v>
      </c>
      <c r="F935" s="832" t="s">
        <v>2899</v>
      </c>
      <c r="G935" s="832" t="s">
        <v>3865</v>
      </c>
      <c r="H935" s="832" t="s">
        <v>569</v>
      </c>
      <c r="I935" s="832" t="s">
        <v>3866</v>
      </c>
      <c r="J935" s="832" t="s">
        <v>771</v>
      </c>
      <c r="K935" s="832" t="s">
        <v>3867</v>
      </c>
      <c r="L935" s="835">
        <v>132</v>
      </c>
      <c r="M935" s="835">
        <v>132</v>
      </c>
      <c r="N935" s="832">
        <v>1</v>
      </c>
      <c r="O935" s="836">
        <v>0.5</v>
      </c>
      <c r="P935" s="835">
        <v>132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5" customHeight="1" x14ac:dyDescent="0.2">
      <c r="A936" s="831">
        <v>30</v>
      </c>
      <c r="B936" s="832" t="s">
        <v>2898</v>
      </c>
      <c r="C936" s="832" t="s">
        <v>2906</v>
      </c>
      <c r="D936" s="833" t="s">
        <v>4253</v>
      </c>
      <c r="E936" s="834" t="s">
        <v>2919</v>
      </c>
      <c r="F936" s="832" t="s">
        <v>2899</v>
      </c>
      <c r="G936" s="832" t="s">
        <v>3146</v>
      </c>
      <c r="H936" s="832" t="s">
        <v>569</v>
      </c>
      <c r="I936" s="832" t="s">
        <v>3147</v>
      </c>
      <c r="J936" s="832" t="s">
        <v>1472</v>
      </c>
      <c r="K936" s="832" t="s">
        <v>2562</v>
      </c>
      <c r="L936" s="835">
        <v>122.73</v>
      </c>
      <c r="M936" s="835">
        <v>122.73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30</v>
      </c>
      <c r="B937" s="832" t="s">
        <v>2898</v>
      </c>
      <c r="C937" s="832" t="s">
        <v>2906</v>
      </c>
      <c r="D937" s="833" t="s">
        <v>4253</v>
      </c>
      <c r="E937" s="834" t="s">
        <v>2919</v>
      </c>
      <c r="F937" s="832" t="s">
        <v>2899</v>
      </c>
      <c r="G937" s="832" t="s">
        <v>3522</v>
      </c>
      <c r="H937" s="832" t="s">
        <v>569</v>
      </c>
      <c r="I937" s="832" t="s">
        <v>3523</v>
      </c>
      <c r="J937" s="832" t="s">
        <v>3524</v>
      </c>
      <c r="K937" s="832" t="s">
        <v>3525</v>
      </c>
      <c r="L937" s="835">
        <v>264</v>
      </c>
      <c r="M937" s="835">
        <v>528</v>
      </c>
      <c r="N937" s="832">
        <v>2</v>
      </c>
      <c r="O937" s="836">
        <v>1</v>
      </c>
      <c r="P937" s="835">
        <v>264</v>
      </c>
      <c r="Q937" s="837">
        <v>0.5</v>
      </c>
      <c r="R937" s="832">
        <v>1</v>
      </c>
      <c r="S937" s="837">
        <v>0.5</v>
      </c>
      <c r="T937" s="836">
        <v>0.5</v>
      </c>
      <c r="U937" s="838">
        <v>0.5</v>
      </c>
    </row>
    <row r="938" spans="1:21" ht="14.45" customHeight="1" x14ac:dyDescent="0.2">
      <c r="A938" s="831">
        <v>30</v>
      </c>
      <c r="B938" s="832" t="s">
        <v>2898</v>
      </c>
      <c r="C938" s="832" t="s">
        <v>2906</v>
      </c>
      <c r="D938" s="833" t="s">
        <v>4253</v>
      </c>
      <c r="E938" s="834" t="s">
        <v>2919</v>
      </c>
      <c r="F938" s="832" t="s">
        <v>2899</v>
      </c>
      <c r="G938" s="832" t="s">
        <v>3154</v>
      </c>
      <c r="H938" s="832" t="s">
        <v>599</v>
      </c>
      <c r="I938" s="832" t="s">
        <v>2307</v>
      </c>
      <c r="J938" s="832" t="s">
        <v>2308</v>
      </c>
      <c r="K938" s="832" t="s">
        <v>2309</v>
      </c>
      <c r="L938" s="835">
        <v>131.32</v>
      </c>
      <c r="M938" s="835">
        <v>131.32</v>
      </c>
      <c r="N938" s="832">
        <v>1</v>
      </c>
      <c r="O938" s="836">
        <v>0.5</v>
      </c>
      <c r="P938" s="835">
        <v>131.32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30</v>
      </c>
      <c r="B939" s="832" t="s">
        <v>2898</v>
      </c>
      <c r="C939" s="832" t="s">
        <v>2906</v>
      </c>
      <c r="D939" s="833" t="s">
        <v>4253</v>
      </c>
      <c r="E939" s="834" t="s">
        <v>2919</v>
      </c>
      <c r="F939" s="832" t="s">
        <v>2899</v>
      </c>
      <c r="G939" s="832" t="s">
        <v>3159</v>
      </c>
      <c r="H939" s="832" t="s">
        <v>569</v>
      </c>
      <c r="I939" s="832" t="s">
        <v>3160</v>
      </c>
      <c r="J939" s="832" t="s">
        <v>736</v>
      </c>
      <c r="K939" s="832" t="s">
        <v>3161</v>
      </c>
      <c r="L939" s="835">
        <v>311.02</v>
      </c>
      <c r="M939" s="835">
        <v>311.02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30</v>
      </c>
      <c r="B940" s="832" t="s">
        <v>2898</v>
      </c>
      <c r="C940" s="832" t="s">
        <v>2906</v>
      </c>
      <c r="D940" s="833" t="s">
        <v>4253</v>
      </c>
      <c r="E940" s="834" t="s">
        <v>2919</v>
      </c>
      <c r="F940" s="832" t="s">
        <v>2899</v>
      </c>
      <c r="G940" s="832" t="s">
        <v>3159</v>
      </c>
      <c r="H940" s="832" t="s">
        <v>569</v>
      </c>
      <c r="I940" s="832" t="s">
        <v>3730</v>
      </c>
      <c r="J940" s="832" t="s">
        <v>729</v>
      </c>
      <c r="K940" s="832" t="s">
        <v>3731</v>
      </c>
      <c r="L940" s="835">
        <v>0</v>
      </c>
      <c r="M940" s="835">
        <v>0</v>
      </c>
      <c r="N940" s="832">
        <v>1</v>
      </c>
      <c r="O940" s="836">
        <v>0.5</v>
      </c>
      <c r="P940" s="835"/>
      <c r="Q940" s="837"/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30</v>
      </c>
      <c r="B941" s="832" t="s">
        <v>2898</v>
      </c>
      <c r="C941" s="832" t="s">
        <v>2906</v>
      </c>
      <c r="D941" s="833" t="s">
        <v>4253</v>
      </c>
      <c r="E941" s="834" t="s">
        <v>2919</v>
      </c>
      <c r="F941" s="832" t="s">
        <v>2899</v>
      </c>
      <c r="G941" s="832" t="s">
        <v>3165</v>
      </c>
      <c r="H941" s="832" t="s">
        <v>599</v>
      </c>
      <c r="I941" s="832" t="s">
        <v>2686</v>
      </c>
      <c r="J941" s="832" t="s">
        <v>758</v>
      </c>
      <c r="K941" s="832" t="s">
        <v>2372</v>
      </c>
      <c r="L941" s="835">
        <v>0</v>
      </c>
      <c r="M941" s="835">
        <v>0</v>
      </c>
      <c r="N941" s="832">
        <v>1</v>
      </c>
      <c r="O941" s="836">
        <v>0.5</v>
      </c>
      <c r="P941" s="835">
        <v>0</v>
      </c>
      <c r="Q941" s="837"/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30</v>
      </c>
      <c r="B942" s="832" t="s">
        <v>2898</v>
      </c>
      <c r="C942" s="832" t="s">
        <v>2906</v>
      </c>
      <c r="D942" s="833" t="s">
        <v>4253</v>
      </c>
      <c r="E942" s="834" t="s">
        <v>2919</v>
      </c>
      <c r="F942" s="832" t="s">
        <v>2899</v>
      </c>
      <c r="G942" s="832" t="s">
        <v>3168</v>
      </c>
      <c r="H942" s="832" t="s">
        <v>599</v>
      </c>
      <c r="I942" s="832" t="s">
        <v>2269</v>
      </c>
      <c r="J942" s="832" t="s">
        <v>2270</v>
      </c>
      <c r="K942" s="832" t="s">
        <v>2271</v>
      </c>
      <c r="L942" s="835">
        <v>93.75</v>
      </c>
      <c r="M942" s="835">
        <v>93.75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30</v>
      </c>
      <c r="B943" s="832" t="s">
        <v>2898</v>
      </c>
      <c r="C943" s="832" t="s">
        <v>2906</v>
      </c>
      <c r="D943" s="833" t="s">
        <v>4253</v>
      </c>
      <c r="E943" s="834" t="s">
        <v>2919</v>
      </c>
      <c r="F943" s="832" t="s">
        <v>2899</v>
      </c>
      <c r="G943" s="832" t="s">
        <v>3176</v>
      </c>
      <c r="H943" s="832" t="s">
        <v>599</v>
      </c>
      <c r="I943" s="832" t="s">
        <v>3177</v>
      </c>
      <c r="J943" s="832" t="s">
        <v>867</v>
      </c>
      <c r="K943" s="832" t="s">
        <v>3178</v>
      </c>
      <c r="L943" s="835">
        <v>2376.9299999999998</v>
      </c>
      <c r="M943" s="835">
        <v>2376.9299999999998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30</v>
      </c>
      <c r="B944" s="832" t="s">
        <v>2898</v>
      </c>
      <c r="C944" s="832" t="s">
        <v>2906</v>
      </c>
      <c r="D944" s="833" t="s">
        <v>4253</v>
      </c>
      <c r="E944" s="834" t="s">
        <v>2919</v>
      </c>
      <c r="F944" s="832" t="s">
        <v>2899</v>
      </c>
      <c r="G944" s="832" t="s">
        <v>3176</v>
      </c>
      <c r="H944" s="832" t="s">
        <v>599</v>
      </c>
      <c r="I944" s="832" t="s">
        <v>3177</v>
      </c>
      <c r="J944" s="832" t="s">
        <v>867</v>
      </c>
      <c r="K944" s="832" t="s">
        <v>3178</v>
      </c>
      <c r="L944" s="835">
        <v>1544.99</v>
      </c>
      <c r="M944" s="835">
        <v>7724.9500000000007</v>
      </c>
      <c r="N944" s="832">
        <v>5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30</v>
      </c>
      <c r="B945" s="832" t="s">
        <v>2898</v>
      </c>
      <c r="C945" s="832" t="s">
        <v>2906</v>
      </c>
      <c r="D945" s="833" t="s">
        <v>4253</v>
      </c>
      <c r="E945" s="834" t="s">
        <v>2919</v>
      </c>
      <c r="F945" s="832" t="s">
        <v>2899</v>
      </c>
      <c r="G945" s="832" t="s">
        <v>3183</v>
      </c>
      <c r="H945" s="832" t="s">
        <v>569</v>
      </c>
      <c r="I945" s="832" t="s">
        <v>3585</v>
      </c>
      <c r="J945" s="832" t="s">
        <v>1116</v>
      </c>
      <c r="K945" s="832" t="s">
        <v>1117</v>
      </c>
      <c r="L945" s="835">
        <v>374.79</v>
      </c>
      <c r="M945" s="835">
        <v>374.79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30</v>
      </c>
      <c r="B946" s="832" t="s">
        <v>2898</v>
      </c>
      <c r="C946" s="832" t="s">
        <v>2906</v>
      </c>
      <c r="D946" s="833" t="s">
        <v>4253</v>
      </c>
      <c r="E946" s="834" t="s">
        <v>2919</v>
      </c>
      <c r="F946" s="832" t="s">
        <v>2899</v>
      </c>
      <c r="G946" s="832" t="s">
        <v>3185</v>
      </c>
      <c r="H946" s="832" t="s">
        <v>599</v>
      </c>
      <c r="I946" s="832" t="s">
        <v>3186</v>
      </c>
      <c r="J946" s="832" t="s">
        <v>842</v>
      </c>
      <c r="K946" s="832" t="s">
        <v>3187</v>
      </c>
      <c r="L946" s="835">
        <v>0</v>
      </c>
      <c r="M946" s="835">
        <v>0</v>
      </c>
      <c r="N946" s="832">
        <v>2</v>
      </c>
      <c r="O946" s="836">
        <v>1</v>
      </c>
      <c r="P946" s="835">
        <v>0</v>
      </c>
      <c r="Q946" s="837"/>
      <c r="R946" s="832">
        <v>1</v>
      </c>
      <c r="S946" s="837">
        <v>0.5</v>
      </c>
      <c r="T946" s="836">
        <v>0.5</v>
      </c>
      <c r="U946" s="838">
        <v>0.5</v>
      </c>
    </row>
    <row r="947" spans="1:21" ht="14.45" customHeight="1" x14ac:dyDescent="0.2">
      <c r="A947" s="831">
        <v>30</v>
      </c>
      <c r="B947" s="832" t="s">
        <v>2898</v>
      </c>
      <c r="C947" s="832" t="s">
        <v>2906</v>
      </c>
      <c r="D947" s="833" t="s">
        <v>4253</v>
      </c>
      <c r="E947" s="834" t="s">
        <v>2919</v>
      </c>
      <c r="F947" s="832" t="s">
        <v>2899</v>
      </c>
      <c r="G947" s="832" t="s">
        <v>3188</v>
      </c>
      <c r="H947" s="832" t="s">
        <v>599</v>
      </c>
      <c r="I947" s="832" t="s">
        <v>2629</v>
      </c>
      <c r="J947" s="832" t="s">
        <v>1246</v>
      </c>
      <c r="K947" s="832" t="s">
        <v>2630</v>
      </c>
      <c r="L947" s="835">
        <v>212.45</v>
      </c>
      <c r="M947" s="835">
        <v>212.45</v>
      </c>
      <c r="N947" s="832">
        <v>1</v>
      </c>
      <c r="O947" s="836">
        <v>0.5</v>
      </c>
      <c r="P947" s="835">
        <v>212.45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5" customHeight="1" x14ac:dyDescent="0.2">
      <c r="A948" s="831">
        <v>30</v>
      </c>
      <c r="B948" s="832" t="s">
        <v>2898</v>
      </c>
      <c r="C948" s="832" t="s">
        <v>2906</v>
      </c>
      <c r="D948" s="833" t="s">
        <v>4253</v>
      </c>
      <c r="E948" s="834" t="s">
        <v>2919</v>
      </c>
      <c r="F948" s="832" t="s">
        <v>2899</v>
      </c>
      <c r="G948" s="832" t="s">
        <v>3189</v>
      </c>
      <c r="H948" s="832" t="s">
        <v>599</v>
      </c>
      <c r="I948" s="832" t="s">
        <v>2457</v>
      </c>
      <c r="J948" s="832" t="s">
        <v>2458</v>
      </c>
      <c r="K948" s="832" t="s">
        <v>2459</v>
      </c>
      <c r="L948" s="835">
        <v>94.28</v>
      </c>
      <c r="M948" s="835">
        <v>94.28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30</v>
      </c>
      <c r="B949" s="832" t="s">
        <v>2898</v>
      </c>
      <c r="C949" s="832" t="s">
        <v>2906</v>
      </c>
      <c r="D949" s="833" t="s">
        <v>4253</v>
      </c>
      <c r="E949" s="834" t="s">
        <v>2919</v>
      </c>
      <c r="F949" s="832" t="s">
        <v>2899</v>
      </c>
      <c r="G949" s="832" t="s">
        <v>3189</v>
      </c>
      <c r="H949" s="832" t="s">
        <v>599</v>
      </c>
      <c r="I949" s="832" t="s">
        <v>4025</v>
      </c>
      <c r="J949" s="832" t="s">
        <v>2458</v>
      </c>
      <c r="K949" s="832" t="s">
        <v>4026</v>
      </c>
      <c r="L949" s="835">
        <v>126.27</v>
      </c>
      <c r="M949" s="835">
        <v>126.27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30</v>
      </c>
      <c r="B950" s="832" t="s">
        <v>2898</v>
      </c>
      <c r="C950" s="832" t="s">
        <v>2906</v>
      </c>
      <c r="D950" s="833" t="s">
        <v>4253</v>
      </c>
      <c r="E950" s="834" t="s">
        <v>2919</v>
      </c>
      <c r="F950" s="832" t="s">
        <v>2899</v>
      </c>
      <c r="G950" s="832" t="s">
        <v>3189</v>
      </c>
      <c r="H950" s="832" t="s">
        <v>599</v>
      </c>
      <c r="I950" s="832" t="s">
        <v>3587</v>
      </c>
      <c r="J950" s="832" t="s">
        <v>2458</v>
      </c>
      <c r="K950" s="832" t="s">
        <v>3588</v>
      </c>
      <c r="L950" s="835">
        <v>84.18</v>
      </c>
      <c r="M950" s="835">
        <v>84.18</v>
      </c>
      <c r="N950" s="832">
        <v>1</v>
      </c>
      <c r="O950" s="836">
        <v>1</v>
      </c>
      <c r="P950" s="835">
        <v>84.18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30</v>
      </c>
      <c r="B951" s="832" t="s">
        <v>2898</v>
      </c>
      <c r="C951" s="832" t="s">
        <v>2906</v>
      </c>
      <c r="D951" s="833" t="s">
        <v>4253</v>
      </c>
      <c r="E951" s="834" t="s">
        <v>2919</v>
      </c>
      <c r="F951" s="832" t="s">
        <v>2899</v>
      </c>
      <c r="G951" s="832" t="s">
        <v>3189</v>
      </c>
      <c r="H951" s="832" t="s">
        <v>599</v>
      </c>
      <c r="I951" s="832" t="s">
        <v>3190</v>
      </c>
      <c r="J951" s="832" t="s">
        <v>2463</v>
      </c>
      <c r="K951" s="832" t="s">
        <v>3191</v>
      </c>
      <c r="L951" s="835">
        <v>49.08</v>
      </c>
      <c r="M951" s="835">
        <v>98.16</v>
      </c>
      <c r="N951" s="832">
        <v>2</v>
      </c>
      <c r="O951" s="836">
        <v>1</v>
      </c>
      <c r="P951" s="835">
        <v>98.16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5" customHeight="1" x14ac:dyDescent="0.2">
      <c r="A952" s="831">
        <v>30</v>
      </c>
      <c r="B952" s="832" t="s">
        <v>2898</v>
      </c>
      <c r="C952" s="832" t="s">
        <v>2906</v>
      </c>
      <c r="D952" s="833" t="s">
        <v>4253</v>
      </c>
      <c r="E952" s="834" t="s">
        <v>2919</v>
      </c>
      <c r="F952" s="832" t="s">
        <v>2900</v>
      </c>
      <c r="G952" s="832" t="s">
        <v>3194</v>
      </c>
      <c r="H952" s="832" t="s">
        <v>569</v>
      </c>
      <c r="I952" s="832" t="s">
        <v>3597</v>
      </c>
      <c r="J952" s="832" t="s">
        <v>3196</v>
      </c>
      <c r="K952" s="832"/>
      <c r="L952" s="835">
        <v>0</v>
      </c>
      <c r="M952" s="835">
        <v>0</v>
      </c>
      <c r="N952" s="832">
        <v>2</v>
      </c>
      <c r="O952" s="836">
        <v>2</v>
      </c>
      <c r="P952" s="835">
        <v>0</v>
      </c>
      <c r="Q952" s="837"/>
      <c r="R952" s="832">
        <v>2</v>
      </c>
      <c r="S952" s="837">
        <v>1</v>
      </c>
      <c r="T952" s="836">
        <v>2</v>
      </c>
      <c r="U952" s="838">
        <v>1</v>
      </c>
    </row>
    <row r="953" spans="1:21" ht="14.45" customHeight="1" x14ac:dyDescent="0.2">
      <c r="A953" s="831">
        <v>30</v>
      </c>
      <c r="B953" s="832" t="s">
        <v>2898</v>
      </c>
      <c r="C953" s="832" t="s">
        <v>2906</v>
      </c>
      <c r="D953" s="833" t="s">
        <v>4253</v>
      </c>
      <c r="E953" s="834" t="s">
        <v>2919</v>
      </c>
      <c r="F953" s="832" t="s">
        <v>2900</v>
      </c>
      <c r="G953" s="832" t="s">
        <v>3194</v>
      </c>
      <c r="H953" s="832" t="s">
        <v>569</v>
      </c>
      <c r="I953" s="832" t="s">
        <v>4027</v>
      </c>
      <c r="J953" s="832" t="s">
        <v>3196</v>
      </c>
      <c r="K953" s="832"/>
      <c r="L953" s="835">
        <v>0</v>
      </c>
      <c r="M953" s="835">
        <v>0</v>
      </c>
      <c r="N953" s="832">
        <v>2</v>
      </c>
      <c r="O953" s="836">
        <v>2</v>
      </c>
      <c r="P953" s="835">
        <v>0</v>
      </c>
      <c r="Q953" s="837"/>
      <c r="R953" s="832">
        <v>1</v>
      </c>
      <c r="S953" s="837">
        <v>0.5</v>
      </c>
      <c r="T953" s="836">
        <v>1</v>
      </c>
      <c r="U953" s="838">
        <v>0.5</v>
      </c>
    </row>
    <row r="954" spans="1:21" ht="14.45" customHeight="1" x14ac:dyDescent="0.2">
      <c r="A954" s="831">
        <v>30</v>
      </c>
      <c r="B954" s="832" t="s">
        <v>2898</v>
      </c>
      <c r="C954" s="832" t="s">
        <v>2906</v>
      </c>
      <c r="D954" s="833" t="s">
        <v>4253</v>
      </c>
      <c r="E954" s="834" t="s">
        <v>2919</v>
      </c>
      <c r="F954" s="832" t="s">
        <v>2901</v>
      </c>
      <c r="G954" s="832" t="s">
        <v>3623</v>
      </c>
      <c r="H954" s="832" t="s">
        <v>569</v>
      </c>
      <c r="I954" s="832" t="s">
        <v>3624</v>
      </c>
      <c r="J954" s="832" t="s">
        <v>3625</v>
      </c>
      <c r="K954" s="832" t="s">
        <v>3626</v>
      </c>
      <c r="L954" s="835">
        <v>410</v>
      </c>
      <c r="M954" s="835">
        <v>410</v>
      </c>
      <c r="N954" s="832">
        <v>1</v>
      </c>
      <c r="O954" s="836">
        <v>1</v>
      </c>
      <c r="P954" s="835">
        <v>410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30</v>
      </c>
      <c r="B955" s="832" t="s">
        <v>2898</v>
      </c>
      <c r="C955" s="832" t="s">
        <v>2906</v>
      </c>
      <c r="D955" s="833" t="s">
        <v>4253</v>
      </c>
      <c r="E955" s="834" t="s">
        <v>2920</v>
      </c>
      <c r="F955" s="832" t="s">
        <v>2899</v>
      </c>
      <c r="G955" s="832" t="s">
        <v>4028</v>
      </c>
      <c r="H955" s="832" t="s">
        <v>569</v>
      </c>
      <c r="I955" s="832" t="s">
        <v>4029</v>
      </c>
      <c r="J955" s="832" t="s">
        <v>1001</v>
      </c>
      <c r="K955" s="832" t="s">
        <v>4030</v>
      </c>
      <c r="L955" s="835">
        <v>263.26</v>
      </c>
      <c r="M955" s="835">
        <v>526.52</v>
      </c>
      <c r="N955" s="832">
        <v>2</v>
      </c>
      <c r="O955" s="836">
        <v>1</v>
      </c>
      <c r="P955" s="835">
        <v>526.52</v>
      </c>
      <c r="Q955" s="837">
        <v>1</v>
      </c>
      <c r="R955" s="832">
        <v>2</v>
      </c>
      <c r="S955" s="837">
        <v>1</v>
      </c>
      <c r="T955" s="836">
        <v>1</v>
      </c>
      <c r="U955" s="838">
        <v>1</v>
      </c>
    </row>
    <row r="956" spans="1:21" ht="14.45" customHeight="1" x14ac:dyDescent="0.2">
      <c r="A956" s="831">
        <v>30</v>
      </c>
      <c r="B956" s="832" t="s">
        <v>2898</v>
      </c>
      <c r="C956" s="832" t="s">
        <v>2906</v>
      </c>
      <c r="D956" s="833" t="s">
        <v>4253</v>
      </c>
      <c r="E956" s="834" t="s">
        <v>2920</v>
      </c>
      <c r="F956" s="832" t="s">
        <v>2899</v>
      </c>
      <c r="G956" s="832" t="s">
        <v>2921</v>
      </c>
      <c r="H956" s="832" t="s">
        <v>599</v>
      </c>
      <c r="I956" s="832" t="s">
        <v>2556</v>
      </c>
      <c r="J956" s="832" t="s">
        <v>626</v>
      </c>
      <c r="K956" s="832" t="s">
        <v>627</v>
      </c>
      <c r="L956" s="835">
        <v>72.55</v>
      </c>
      <c r="M956" s="835">
        <v>290.2</v>
      </c>
      <c r="N956" s="832">
        <v>4</v>
      </c>
      <c r="O956" s="836">
        <v>2</v>
      </c>
      <c r="P956" s="835">
        <v>145.1</v>
      </c>
      <c r="Q956" s="837">
        <v>0.5</v>
      </c>
      <c r="R956" s="832">
        <v>2</v>
      </c>
      <c r="S956" s="837">
        <v>0.5</v>
      </c>
      <c r="T956" s="836">
        <v>1</v>
      </c>
      <c r="U956" s="838">
        <v>0.5</v>
      </c>
    </row>
    <row r="957" spans="1:21" ht="14.45" customHeight="1" x14ac:dyDescent="0.2">
      <c r="A957" s="831">
        <v>30</v>
      </c>
      <c r="B957" s="832" t="s">
        <v>2898</v>
      </c>
      <c r="C957" s="832" t="s">
        <v>2906</v>
      </c>
      <c r="D957" s="833" t="s">
        <v>4253</v>
      </c>
      <c r="E957" s="834" t="s">
        <v>2920</v>
      </c>
      <c r="F957" s="832" t="s">
        <v>2899</v>
      </c>
      <c r="G957" s="832" t="s">
        <v>2921</v>
      </c>
      <c r="H957" s="832" t="s">
        <v>599</v>
      </c>
      <c r="I957" s="832" t="s">
        <v>2926</v>
      </c>
      <c r="J957" s="832" t="s">
        <v>626</v>
      </c>
      <c r="K957" s="832" t="s">
        <v>2927</v>
      </c>
      <c r="L957" s="835">
        <v>21.76</v>
      </c>
      <c r="M957" s="835">
        <v>565.76</v>
      </c>
      <c r="N957" s="832">
        <v>26</v>
      </c>
      <c r="O957" s="836">
        <v>4.5</v>
      </c>
      <c r="P957" s="835">
        <v>304.64</v>
      </c>
      <c r="Q957" s="837">
        <v>0.53846153846153844</v>
      </c>
      <c r="R957" s="832">
        <v>14</v>
      </c>
      <c r="S957" s="837">
        <v>0.53846153846153844</v>
      </c>
      <c r="T957" s="836">
        <v>2.5</v>
      </c>
      <c r="U957" s="838">
        <v>0.55555555555555558</v>
      </c>
    </row>
    <row r="958" spans="1:21" ht="14.45" customHeight="1" x14ac:dyDescent="0.2">
      <c r="A958" s="831">
        <v>30</v>
      </c>
      <c r="B958" s="832" t="s">
        <v>2898</v>
      </c>
      <c r="C958" s="832" t="s">
        <v>2906</v>
      </c>
      <c r="D958" s="833" t="s">
        <v>4253</v>
      </c>
      <c r="E958" s="834" t="s">
        <v>2920</v>
      </c>
      <c r="F958" s="832" t="s">
        <v>2899</v>
      </c>
      <c r="G958" s="832" t="s">
        <v>2921</v>
      </c>
      <c r="H958" s="832" t="s">
        <v>599</v>
      </c>
      <c r="I958" s="832" t="s">
        <v>2557</v>
      </c>
      <c r="J958" s="832" t="s">
        <v>626</v>
      </c>
      <c r="K958" s="832" t="s">
        <v>625</v>
      </c>
      <c r="L958" s="835">
        <v>65.28</v>
      </c>
      <c r="M958" s="835">
        <v>195.84</v>
      </c>
      <c r="N958" s="832">
        <v>3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30</v>
      </c>
      <c r="B959" s="832" t="s">
        <v>2898</v>
      </c>
      <c r="C959" s="832" t="s">
        <v>2906</v>
      </c>
      <c r="D959" s="833" t="s">
        <v>4253</v>
      </c>
      <c r="E959" s="834" t="s">
        <v>2920</v>
      </c>
      <c r="F959" s="832" t="s">
        <v>2899</v>
      </c>
      <c r="G959" s="832" t="s">
        <v>2928</v>
      </c>
      <c r="H959" s="832" t="s">
        <v>599</v>
      </c>
      <c r="I959" s="832" t="s">
        <v>2867</v>
      </c>
      <c r="J959" s="832" t="s">
        <v>2652</v>
      </c>
      <c r="K959" s="832" t="s">
        <v>2868</v>
      </c>
      <c r="L959" s="835">
        <v>18.809999999999999</v>
      </c>
      <c r="M959" s="835">
        <v>18.809999999999999</v>
      </c>
      <c r="N959" s="832">
        <v>1</v>
      </c>
      <c r="O959" s="836">
        <v>1</v>
      </c>
      <c r="P959" s="835">
        <v>18.809999999999999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30</v>
      </c>
      <c r="B960" s="832" t="s">
        <v>2898</v>
      </c>
      <c r="C960" s="832" t="s">
        <v>2906</v>
      </c>
      <c r="D960" s="833" t="s">
        <v>4253</v>
      </c>
      <c r="E960" s="834" t="s">
        <v>2920</v>
      </c>
      <c r="F960" s="832" t="s">
        <v>2899</v>
      </c>
      <c r="G960" s="832" t="s">
        <v>2929</v>
      </c>
      <c r="H960" s="832" t="s">
        <v>599</v>
      </c>
      <c r="I960" s="832" t="s">
        <v>2364</v>
      </c>
      <c r="J960" s="832" t="s">
        <v>2365</v>
      </c>
      <c r="K960" s="832" t="s">
        <v>2366</v>
      </c>
      <c r="L960" s="835">
        <v>93.27</v>
      </c>
      <c r="M960" s="835">
        <v>93.27</v>
      </c>
      <c r="N960" s="832">
        <v>1</v>
      </c>
      <c r="O960" s="836">
        <v>0.5</v>
      </c>
      <c r="P960" s="835">
        <v>93.27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5" customHeight="1" x14ac:dyDescent="0.2">
      <c r="A961" s="831">
        <v>30</v>
      </c>
      <c r="B961" s="832" t="s">
        <v>2898</v>
      </c>
      <c r="C961" s="832" t="s">
        <v>2906</v>
      </c>
      <c r="D961" s="833" t="s">
        <v>4253</v>
      </c>
      <c r="E961" s="834" t="s">
        <v>2920</v>
      </c>
      <c r="F961" s="832" t="s">
        <v>2899</v>
      </c>
      <c r="G961" s="832" t="s">
        <v>2929</v>
      </c>
      <c r="H961" s="832" t="s">
        <v>599</v>
      </c>
      <c r="I961" s="832" t="s">
        <v>2369</v>
      </c>
      <c r="J961" s="832" t="s">
        <v>2365</v>
      </c>
      <c r="K961" s="832" t="s">
        <v>2370</v>
      </c>
      <c r="L961" s="835">
        <v>31.09</v>
      </c>
      <c r="M961" s="835">
        <v>186.54</v>
      </c>
      <c r="N961" s="832">
        <v>6</v>
      </c>
      <c r="O961" s="836">
        <v>1</v>
      </c>
      <c r="P961" s="835">
        <v>93.27</v>
      </c>
      <c r="Q961" s="837">
        <v>0.5</v>
      </c>
      <c r="R961" s="832">
        <v>3</v>
      </c>
      <c r="S961" s="837">
        <v>0.5</v>
      </c>
      <c r="T961" s="836">
        <v>0.5</v>
      </c>
      <c r="U961" s="838">
        <v>0.5</v>
      </c>
    </row>
    <row r="962" spans="1:21" ht="14.45" customHeight="1" x14ac:dyDescent="0.2">
      <c r="A962" s="831">
        <v>30</v>
      </c>
      <c r="B962" s="832" t="s">
        <v>2898</v>
      </c>
      <c r="C962" s="832" t="s">
        <v>2906</v>
      </c>
      <c r="D962" s="833" t="s">
        <v>4253</v>
      </c>
      <c r="E962" s="834" t="s">
        <v>2920</v>
      </c>
      <c r="F962" s="832" t="s">
        <v>2899</v>
      </c>
      <c r="G962" s="832" t="s">
        <v>4031</v>
      </c>
      <c r="H962" s="832" t="s">
        <v>569</v>
      </c>
      <c r="I962" s="832" t="s">
        <v>4032</v>
      </c>
      <c r="J962" s="832" t="s">
        <v>4033</v>
      </c>
      <c r="K962" s="832" t="s">
        <v>4034</v>
      </c>
      <c r="L962" s="835">
        <v>82.72</v>
      </c>
      <c r="M962" s="835">
        <v>165.44</v>
      </c>
      <c r="N962" s="832">
        <v>2</v>
      </c>
      <c r="O962" s="836">
        <v>0.5</v>
      </c>
      <c r="P962" s="835">
        <v>165.44</v>
      </c>
      <c r="Q962" s="837">
        <v>1</v>
      </c>
      <c r="R962" s="832">
        <v>2</v>
      </c>
      <c r="S962" s="837">
        <v>1</v>
      </c>
      <c r="T962" s="836">
        <v>0.5</v>
      </c>
      <c r="U962" s="838">
        <v>1</v>
      </c>
    </row>
    <row r="963" spans="1:21" ht="14.45" customHeight="1" x14ac:dyDescent="0.2">
      <c r="A963" s="831">
        <v>30</v>
      </c>
      <c r="B963" s="832" t="s">
        <v>2898</v>
      </c>
      <c r="C963" s="832" t="s">
        <v>2906</v>
      </c>
      <c r="D963" s="833" t="s">
        <v>4253</v>
      </c>
      <c r="E963" s="834" t="s">
        <v>2920</v>
      </c>
      <c r="F963" s="832" t="s">
        <v>2899</v>
      </c>
      <c r="G963" s="832" t="s">
        <v>4031</v>
      </c>
      <c r="H963" s="832" t="s">
        <v>569</v>
      </c>
      <c r="I963" s="832" t="s">
        <v>4035</v>
      </c>
      <c r="J963" s="832" t="s">
        <v>4036</v>
      </c>
      <c r="K963" s="832" t="s">
        <v>4037</v>
      </c>
      <c r="L963" s="835">
        <v>0</v>
      </c>
      <c r="M963" s="835">
        <v>0</v>
      </c>
      <c r="N963" s="832">
        <v>2</v>
      </c>
      <c r="O963" s="836">
        <v>0.5</v>
      </c>
      <c r="P963" s="835">
        <v>0</v>
      </c>
      <c r="Q963" s="837"/>
      <c r="R963" s="832">
        <v>2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30</v>
      </c>
      <c r="B964" s="832" t="s">
        <v>2898</v>
      </c>
      <c r="C964" s="832" t="s">
        <v>2906</v>
      </c>
      <c r="D964" s="833" t="s">
        <v>4253</v>
      </c>
      <c r="E964" s="834" t="s">
        <v>2920</v>
      </c>
      <c r="F964" s="832" t="s">
        <v>2899</v>
      </c>
      <c r="G964" s="832" t="s">
        <v>4038</v>
      </c>
      <c r="H964" s="832" t="s">
        <v>569</v>
      </c>
      <c r="I964" s="832" t="s">
        <v>4039</v>
      </c>
      <c r="J964" s="832" t="s">
        <v>4040</v>
      </c>
      <c r="K964" s="832" t="s">
        <v>3359</v>
      </c>
      <c r="L964" s="835">
        <v>150.1</v>
      </c>
      <c r="M964" s="835">
        <v>900.59999999999991</v>
      </c>
      <c r="N964" s="832">
        <v>6</v>
      </c>
      <c r="O964" s="836">
        <v>1.5</v>
      </c>
      <c r="P964" s="835">
        <v>900.59999999999991</v>
      </c>
      <c r="Q964" s="837">
        <v>1</v>
      </c>
      <c r="R964" s="832">
        <v>6</v>
      </c>
      <c r="S964" s="837">
        <v>1</v>
      </c>
      <c r="T964" s="836">
        <v>1.5</v>
      </c>
      <c r="U964" s="838">
        <v>1</v>
      </c>
    </row>
    <row r="965" spans="1:21" ht="14.45" customHeight="1" x14ac:dyDescent="0.2">
      <c r="A965" s="831">
        <v>30</v>
      </c>
      <c r="B965" s="832" t="s">
        <v>2898</v>
      </c>
      <c r="C965" s="832" t="s">
        <v>2906</v>
      </c>
      <c r="D965" s="833" t="s">
        <v>4253</v>
      </c>
      <c r="E965" s="834" t="s">
        <v>2920</v>
      </c>
      <c r="F965" s="832" t="s">
        <v>2899</v>
      </c>
      <c r="G965" s="832" t="s">
        <v>2930</v>
      </c>
      <c r="H965" s="832" t="s">
        <v>599</v>
      </c>
      <c r="I965" s="832" t="s">
        <v>2823</v>
      </c>
      <c r="J965" s="832" t="s">
        <v>2440</v>
      </c>
      <c r="K965" s="832" t="s">
        <v>2824</v>
      </c>
      <c r="L965" s="835">
        <v>139.77000000000001</v>
      </c>
      <c r="M965" s="835">
        <v>698.85000000000014</v>
      </c>
      <c r="N965" s="832">
        <v>5</v>
      </c>
      <c r="O965" s="836">
        <v>3.5</v>
      </c>
      <c r="P965" s="835">
        <v>419.31000000000006</v>
      </c>
      <c r="Q965" s="837">
        <v>0.6</v>
      </c>
      <c r="R965" s="832">
        <v>3</v>
      </c>
      <c r="S965" s="837">
        <v>0.6</v>
      </c>
      <c r="T965" s="836">
        <v>2.5</v>
      </c>
      <c r="U965" s="838">
        <v>0.7142857142857143</v>
      </c>
    </row>
    <row r="966" spans="1:21" ht="14.45" customHeight="1" x14ac:dyDescent="0.2">
      <c r="A966" s="831">
        <v>30</v>
      </c>
      <c r="B966" s="832" t="s">
        <v>2898</v>
      </c>
      <c r="C966" s="832" t="s">
        <v>2906</v>
      </c>
      <c r="D966" s="833" t="s">
        <v>4253</v>
      </c>
      <c r="E966" s="834" t="s">
        <v>2920</v>
      </c>
      <c r="F966" s="832" t="s">
        <v>2899</v>
      </c>
      <c r="G966" s="832" t="s">
        <v>2930</v>
      </c>
      <c r="H966" s="832" t="s">
        <v>599</v>
      </c>
      <c r="I966" s="832" t="s">
        <v>2825</v>
      </c>
      <c r="J966" s="832" t="s">
        <v>2440</v>
      </c>
      <c r="K966" s="832" t="s">
        <v>2826</v>
      </c>
      <c r="L966" s="835">
        <v>279.52999999999997</v>
      </c>
      <c r="M966" s="835">
        <v>559.05999999999995</v>
      </c>
      <c r="N966" s="832">
        <v>2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30</v>
      </c>
      <c r="B967" s="832" t="s">
        <v>2898</v>
      </c>
      <c r="C967" s="832" t="s">
        <v>2906</v>
      </c>
      <c r="D967" s="833" t="s">
        <v>4253</v>
      </c>
      <c r="E967" s="834" t="s">
        <v>2920</v>
      </c>
      <c r="F967" s="832" t="s">
        <v>2899</v>
      </c>
      <c r="G967" s="832" t="s">
        <v>2930</v>
      </c>
      <c r="H967" s="832" t="s">
        <v>569</v>
      </c>
      <c r="I967" s="832" t="s">
        <v>4041</v>
      </c>
      <c r="J967" s="832" t="s">
        <v>4042</v>
      </c>
      <c r="K967" s="832" t="s">
        <v>768</v>
      </c>
      <c r="L967" s="835">
        <v>93.18</v>
      </c>
      <c r="M967" s="835">
        <v>279.54000000000002</v>
      </c>
      <c r="N967" s="832">
        <v>3</v>
      </c>
      <c r="O967" s="836">
        <v>0.5</v>
      </c>
      <c r="P967" s="835">
        <v>279.54000000000002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5" customHeight="1" x14ac:dyDescent="0.2">
      <c r="A968" s="831">
        <v>30</v>
      </c>
      <c r="B968" s="832" t="s">
        <v>2898</v>
      </c>
      <c r="C968" s="832" t="s">
        <v>2906</v>
      </c>
      <c r="D968" s="833" t="s">
        <v>4253</v>
      </c>
      <c r="E968" s="834" t="s">
        <v>2920</v>
      </c>
      <c r="F968" s="832" t="s">
        <v>2899</v>
      </c>
      <c r="G968" s="832" t="s">
        <v>3643</v>
      </c>
      <c r="H968" s="832" t="s">
        <v>599</v>
      </c>
      <c r="I968" s="832" t="s">
        <v>3645</v>
      </c>
      <c r="J968" s="832" t="s">
        <v>692</v>
      </c>
      <c r="K968" s="832" t="s">
        <v>679</v>
      </c>
      <c r="L968" s="835">
        <v>103.8</v>
      </c>
      <c r="M968" s="835">
        <v>207.6</v>
      </c>
      <c r="N968" s="832">
        <v>2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5" customHeight="1" x14ac:dyDescent="0.2">
      <c r="A969" s="831">
        <v>30</v>
      </c>
      <c r="B969" s="832" t="s">
        <v>2898</v>
      </c>
      <c r="C969" s="832" t="s">
        <v>2906</v>
      </c>
      <c r="D969" s="833" t="s">
        <v>4253</v>
      </c>
      <c r="E969" s="834" t="s">
        <v>2920</v>
      </c>
      <c r="F969" s="832" t="s">
        <v>2899</v>
      </c>
      <c r="G969" s="832" t="s">
        <v>2940</v>
      </c>
      <c r="H969" s="832" t="s">
        <v>599</v>
      </c>
      <c r="I969" s="832" t="s">
        <v>2352</v>
      </c>
      <c r="J969" s="832" t="s">
        <v>2353</v>
      </c>
      <c r="K969" s="832" t="s">
        <v>2354</v>
      </c>
      <c r="L969" s="835">
        <v>65.540000000000006</v>
      </c>
      <c r="M969" s="835">
        <v>196.62</v>
      </c>
      <c r="N969" s="832">
        <v>3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30</v>
      </c>
      <c r="B970" s="832" t="s">
        <v>2898</v>
      </c>
      <c r="C970" s="832" t="s">
        <v>2906</v>
      </c>
      <c r="D970" s="833" t="s">
        <v>4253</v>
      </c>
      <c r="E970" s="834" t="s">
        <v>2920</v>
      </c>
      <c r="F970" s="832" t="s">
        <v>2899</v>
      </c>
      <c r="G970" s="832" t="s">
        <v>2944</v>
      </c>
      <c r="H970" s="832" t="s">
        <v>569</v>
      </c>
      <c r="I970" s="832" t="s">
        <v>2356</v>
      </c>
      <c r="J970" s="832" t="s">
        <v>702</v>
      </c>
      <c r="K970" s="832" t="s">
        <v>707</v>
      </c>
      <c r="L970" s="835">
        <v>17.559999999999999</v>
      </c>
      <c r="M970" s="835">
        <v>52.679999999999993</v>
      </c>
      <c r="N970" s="832">
        <v>3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30</v>
      </c>
      <c r="B971" s="832" t="s">
        <v>2898</v>
      </c>
      <c r="C971" s="832" t="s">
        <v>2906</v>
      </c>
      <c r="D971" s="833" t="s">
        <v>4253</v>
      </c>
      <c r="E971" s="834" t="s">
        <v>2920</v>
      </c>
      <c r="F971" s="832" t="s">
        <v>2899</v>
      </c>
      <c r="G971" s="832" t="s">
        <v>2944</v>
      </c>
      <c r="H971" s="832" t="s">
        <v>599</v>
      </c>
      <c r="I971" s="832" t="s">
        <v>2360</v>
      </c>
      <c r="J971" s="832" t="s">
        <v>702</v>
      </c>
      <c r="K971" s="832" t="s">
        <v>707</v>
      </c>
      <c r="L971" s="835">
        <v>17.559999999999999</v>
      </c>
      <c r="M971" s="835">
        <v>52.679999999999993</v>
      </c>
      <c r="N971" s="832">
        <v>3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30</v>
      </c>
      <c r="B972" s="832" t="s">
        <v>2898</v>
      </c>
      <c r="C972" s="832" t="s">
        <v>2906</v>
      </c>
      <c r="D972" s="833" t="s">
        <v>4253</v>
      </c>
      <c r="E972" s="834" t="s">
        <v>2920</v>
      </c>
      <c r="F972" s="832" t="s">
        <v>2899</v>
      </c>
      <c r="G972" s="832" t="s">
        <v>2947</v>
      </c>
      <c r="H972" s="832" t="s">
        <v>569</v>
      </c>
      <c r="I972" s="832" t="s">
        <v>3229</v>
      </c>
      <c r="J972" s="832" t="s">
        <v>2949</v>
      </c>
      <c r="K972" s="832" t="s">
        <v>1143</v>
      </c>
      <c r="L972" s="835">
        <v>0</v>
      </c>
      <c r="M972" s="835">
        <v>0</v>
      </c>
      <c r="N972" s="832">
        <v>1</v>
      </c>
      <c r="O972" s="836">
        <v>0.5</v>
      </c>
      <c r="P972" s="835">
        <v>0</v>
      </c>
      <c r="Q972" s="837"/>
      <c r="R972" s="832">
        <v>1</v>
      </c>
      <c r="S972" s="837">
        <v>1</v>
      </c>
      <c r="T972" s="836">
        <v>0.5</v>
      </c>
      <c r="U972" s="838">
        <v>1</v>
      </c>
    </row>
    <row r="973" spans="1:21" ht="14.45" customHeight="1" x14ac:dyDescent="0.2">
      <c r="A973" s="831">
        <v>30</v>
      </c>
      <c r="B973" s="832" t="s">
        <v>2898</v>
      </c>
      <c r="C973" s="832" t="s">
        <v>2906</v>
      </c>
      <c r="D973" s="833" t="s">
        <v>4253</v>
      </c>
      <c r="E973" s="834" t="s">
        <v>2920</v>
      </c>
      <c r="F973" s="832" t="s">
        <v>2899</v>
      </c>
      <c r="G973" s="832" t="s">
        <v>3230</v>
      </c>
      <c r="H973" s="832" t="s">
        <v>599</v>
      </c>
      <c r="I973" s="832" t="s">
        <v>2888</v>
      </c>
      <c r="J973" s="832" t="s">
        <v>1587</v>
      </c>
      <c r="K973" s="832" t="s">
        <v>2889</v>
      </c>
      <c r="L973" s="835">
        <v>117.55</v>
      </c>
      <c r="M973" s="835">
        <v>235.1</v>
      </c>
      <c r="N973" s="832">
        <v>2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5" customHeight="1" x14ac:dyDescent="0.2">
      <c r="A974" s="831">
        <v>30</v>
      </c>
      <c r="B974" s="832" t="s">
        <v>2898</v>
      </c>
      <c r="C974" s="832" t="s">
        <v>2906</v>
      </c>
      <c r="D974" s="833" t="s">
        <v>4253</v>
      </c>
      <c r="E974" s="834" t="s">
        <v>2920</v>
      </c>
      <c r="F974" s="832" t="s">
        <v>2899</v>
      </c>
      <c r="G974" s="832" t="s">
        <v>3231</v>
      </c>
      <c r="H974" s="832" t="s">
        <v>569</v>
      </c>
      <c r="I974" s="832" t="s">
        <v>3232</v>
      </c>
      <c r="J974" s="832" t="s">
        <v>1765</v>
      </c>
      <c r="K974" s="832" t="s">
        <v>1766</v>
      </c>
      <c r="L974" s="835">
        <v>58.86</v>
      </c>
      <c r="M974" s="835">
        <v>176.57999999999998</v>
      </c>
      <c r="N974" s="832">
        <v>3</v>
      </c>
      <c r="O974" s="836">
        <v>1.5</v>
      </c>
      <c r="P974" s="835">
        <v>176.57999999999998</v>
      </c>
      <c r="Q974" s="837">
        <v>1</v>
      </c>
      <c r="R974" s="832">
        <v>3</v>
      </c>
      <c r="S974" s="837">
        <v>1</v>
      </c>
      <c r="T974" s="836">
        <v>1.5</v>
      </c>
      <c r="U974" s="838">
        <v>1</v>
      </c>
    </row>
    <row r="975" spans="1:21" ht="14.45" customHeight="1" x14ac:dyDescent="0.2">
      <c r="A975" s="831">
        <v>30</v>
      </c>
      <c r="B975" s="832" t="s">
        <v>2898</v>
      </c>
      <c r="C975" s="832" t="s">
        <v>2906</v>
      </c>
      <c r="D975" s="833" t="s">
        <v>4253</v>
      </c>
      <c r="E975" s="834" t="s">
        <v>2920</v>
      </c>
      <c r="F975" s="832" t="s">
        <v>2899</v>
      </c>
      <c r="G975" s="832" t="s">
        <v>4043</v>
      </c>
      <c r="H975" s="832" t="s">
        <v>569</v>
      </c>
      <c r="I975" s="832" t="s">
        <v>4044</v>
      </c>
      <c r="J975" s="832" t="s">
        <v>4045</v>
      </c>
      <c r="K975" s="832" t="s">
        <v>1701</v>
      </c>
      <c r="L975" s="835">
        <v>78.33</v>
      </c>
      <c r="M975" s="835">
        <v>156.66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30</v>
      </c>
      <c r="B976" s="832" t="s">
        <v>2898</v>
      </c>
      <c r="C976" s="832" t="s">
        <v>2906</v>
      </c>
      <c r="D976" s="833" t="s">
        <v>4253</v>
      </c>
      <c r="E976" s="834" t="s">
        <v>2920</v>
      </c>
      <c r="F976" s="832" t="s">
        <v>2899</v>
      </c>
      <c r="G976" s="832" t="s">
        <v>2954</v>
      </c>
      <c r="H976" s="832" t="s">
        <v>599</v>
      </c>
      <c r="I976" s="832" t="s">
        <v>2955</v>
      </c>
      <c r="J976" s="832" t="s">
        <v>766</v>
      </c>
      <c r="K976" s="832" t="s">
        <v>703</v>
      </c>
      <c r="L976" s="835">
        <v>65.989999999999995</v>
      </c>
      <c r="M976" s="835">
        <v>395.93999999999994</v>
      </c>
      <c r="N976" s="832">
        <v>6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5" customHeight="1" x14ac:dyDescent="0.2">
      <c r="A977" s="831">
        <v>30</v>
      </c>
      <c r="B977" s="832" t="s">
        <v>2898</v>
      </c>
      <c r="C977" s="832" t="s">
        <v>2906</v>
      </c>
      <c r="D977" s="833" t="s">
        <v>4253</v>
      </c>
      <c r="E977" s="834" t="s">
        <v>2920</v>
      </c>
      <c r="F977" s="832" t="s">
        <v>2899</v>
      </c>
      <c r="G977" s="832" t="s">
        <v>4046</v>
      </c>
      <c r="H977" s="832" t="s">
        <v>569</v>
      </c>
      <c r="I977" s="832" t="s">
        <v>4047</v>
      </c>
      <c r="J977" s="832" t="s">
        <v>4048</v>
      </c>
      <c r="K977" s="832" t="s">
        <v>4049</v>
      </c>
      <c r="L977" s="835">
        <v>2026.32</v>
      </c>
      <c r="M977" s="835">
        <v>6078.96</v>
      </c>
      <c r="N977" s="832">
        <v>3</v>
      </c>
      <c r="O977" s="836">
        <v>0.5</v>
      </c>
      <c r="P977" s="835">
        <v>6078.96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5" customHeight="1" x14ac:dyDescent="0.2">
      <c r="A978" s="831">
        <v>30</v>
      </c>
      <c r="B978" s="832" t="s">
        <v>2898</v>
      </c>
      <c r="C978" s="832" t="s">
        <v>2906</v>
      </c>
      <c r="D978" s="833" t="s">
        <v>4253</v>
      </c>
      <c r="E978" s="834" t="s">
        <v>2920</v>
      </c>
      <c r="F978" s="832" t="s">
        <v>2899</v>
      </c>
      <c r="G978" s="832" t="s">
        <v>4050</v>
      </c>
      <c r="H978" s="832" t="s">
        <v>569</v>
      </c>
      <c r="I978" s="832" t="s">
        <v>4051</v>
      </c>
      <c r="J978" s="832" t="s">
        <v>4052</v>
      </c>
      <c r="K978" s="832" t="s">
        <v>4053</v>
      </c>
      <c r="L978" s="835">
        <v>147.85</v>
      </c>
      <c r="M978" s="835">
        <v>147.85</v>
      </c>
      <c r="N978" s="832">
        <v>1</v>
      </c>
      <c r="O978" s="836">
        <v>1</v>
      </c>
      <c r="P978" s="835">
        <v>147.85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30</v>
      </c>
      <c r="B979" s="832" t="s">
        <v>2898</v>
      </c>
      <c r="C979" s="832" t="s">
        <v>2906</v>
      </c>
      <c r="D979" s="833" t="s">
        <v>4253</v>
      </c>
      <c r="E979" s="834" t="s">
        <v>2920</v>
      </c>
      <c r="F979" s="832" t="s">
        <v>2899</v>
      </c>
      <c r="G979" s="832" t="s">
        <v>4054</v>
      </c>
      <c r="H979" s="832" t="s">
        <v>569</v>
      </c>
      <c r="I979" s="832" t="s">
        <v>4055</v>
      </c>
      <c r="J979" s="832" t="s">
        <v>812</v>
      </c>
      <c r="K979" s="832" t="s">
        <v>4056</v>
      </c>
      <c r="L979" s="835">
        <v>37.61</v>
      </c>
      <c r="M979" s="835">
        <v>150.44</v>
      </c>
      <c r="N979" s="832">
        <v>4</v>
      </c>
      <c r="O979" s="836">
        <v>1.5</v>
      </c>
      <c r="P979" s="835">
        <v>150.44</v>
      </c>
      <c r="Q979" s="837">
        <v>1</v>
      </c>
      <c r="R979" s="832">
        <v>4</v>
      </c>
      <c r="S979" s="837">
        <v>1</v>
      </c>
      <c r="T979" s="836">
        <v>1.5</v>
      </c>
      <c r="U979" s="838">
        <v>1</v>
      </c>
    </row>
    <row r="980" spans="1:21" ht="14.45" customHeight="1" x14ac:dyDescent="0.2">
      <c r="A980" s="831">
        <v>30</v>
      </c>
      <c r="B980" s="832" t="s">
        <v>2898</v>
      </c>
      <c r="C980" s="832" t="s">
        <v>2906</v>
      </c>
      <c r="D980" s="833" t="s">
        <v>4253</v>
      </c>
      <c r="E980" s="834" t="s">
        <v>2920</v>
      </c>
      <c r="F980" s="832" t="s">
        <v>2899</v>
      </c>
      <c r="G980" s="832" t="s">
        <v>2957</v>
      </c>
      <c r="H980" s="832" t="s">
        <v>569</v>
      </c>
      <c r="I980" s="832" t="s">
        <v>2958</v>
      </c>
      <c r="J980" s="832" t="s">
        <v>2959</v>
      </c>
      <c r="K980" s="832" t="s">
        <v>2960</v>
      </c>
      <c r="L980" s="835">
        <v>47.46</v>
      </c>
      <c r="M980" s="835">
        <v>427.14</v>
      </c>
      <c r="N980" s="832">
        <v>9</v>
      </c>
      <c r="O980" s="836">
        <v>1.5</v>
      </c>
      <c r="P980" s="835">
        <v>427.14</v>
      </c>
      <c r="Q980" s="837">
        <v>1</v>
      </c>
      <c r="R980" s="832">
        <v>9</v>
      </c>
      <c r="S980" s="837">
        <v>1</v>
      </c>
      <c r="T980" s="836">
        <v>1.5</v>
      </c>
      <c r="U980" s="838">
        <v>1</v>
      </c>
    </row>
    <row r="981" spans="1:21" ht="14.45" customHeight="1" x14ac:dyDescent="0.2">
      <c r="A981" s="831">
        <v>30</v>
      </c>
      <c r="B981" s="832" t="s">
        <v>2898</v>
      </c>
      <c r="C981" s="832" t="s">
        <v>2906</v>
      </c>
      <c r="D981" s="833" t="s">
        <v>4253</v>
      </c>
      <c r="E981" s="834" t="s">
        <v>2920</v>
      </c>
      <c r="F981" s="832" t="s">
        <v>2899</v>
      </c>
      <c r="G981" s="832" t="s">
        <v>2963</v>
      </c>
      <c r="H981" s="832" t="s">
        <v>569</v>
      </c>
      <c r="I981" s="832" t="s">
        <v>3242</v>
      </c>
      <c r="J981" s="832" t="s">
        <v>3243</v>
      </c>
      <c r="K981" s="832" t="s">
        <v>3244</v>
      </c>
      <c r="L981" s="835">
        <v>52.87</v>
      </c>
      <c r="M981" s="835">
        <v>211.48</v>
      </c>
      <c r="N981" s="832">
        <v>4</v>
      </c>
      <c r="O981" s="836">
        <v>1.5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5" customHeight="1" x14ac:dyDescent="0.2">
      <c r="A982" s="831">
        <v>30</v>
      </c>
      <c r="B982" s="832" t="s">
        <v>2898</v>
      </c>
      <c r="C982" s="832" t="s">
        <v>2906</v>
      </c>
      <c r="D982" s="833" t="s">
        <v>4253</v>
      </c>
      <c r="E982" s="834" t="s">
        <v>2920</v>
      </c>
      <c r="F982" s="832" t="s">
        <v>2899</v>
      </c>
      <c r="G982" s="832" t="s">
        <v>2963</v>
      </c>
      <c r="H982" s="832" t="s">
        <v>569</v>
      </c>
      <c r="I982" s="832" t="s">
        <v>4057</v>
      </c>
      <c r="J982" s="832" t="s">
        <v>4058</v>
      </c>
      <c r="K982" s="832" t="s">
        <v>4059</v>
      </c>
      <c r="L982" s="835">
        <v>70.48</v>
      </c>
      <c r="M982" s="835">
        <v>211.44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30</v>
      </c>
      <c r="B983" s="832" t="s">
        <v>2898</v>
      </c>
      <c r="C983" s="832" t="s">
        <v>2906</v>
      </c>
      <c r="D983" s="833" t="s">
        <v>4253</v>
      </c>
      <c r="E983" s="834" t="s">
        <v>2920</v>
      </c>
      <c r="F983" s="832" t="s">
        <v>2899</v>
      </c>
      <c r="G983" s="832" t="s">
        <v>2963</v>
      </c>
      <c r="H983" s="832" t="s">
        <v>569</v>
      </c>
      <c r="I983" s="832" t="s">
        <v>4060</v>
      </c>
      <c r="J983" s="832" t="s">
        <v>4061</v>
      </c>
      <c r="K983" s="832" t="s">
        <v>3293</v>
      </c>
      <c r="L983" s="835">
        <v>0</v>
      </c>
      <c r="M983" s="835">
        <v>0</v>
      </c>
      <c r="N983" s="832">
        <v>2</v>
      </c>
      <c r="O983" s="836">
        <v>0.5</v>
      </c>
      <c r="P983" s="835">
        <v>0</v>
      </c>
      <c r="Q983" s="837"/>
      <c r="R983" s="832">
        <v>2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30</v>
      </c>
      <c r="B984" s="832" t="s">
        <v>2898</v>
      </c>
      <c r="C984" s="832" t="s">
        <v>2906</v>
      </c>
      <c r="D984" s="833" t="s">
        <v>4253</v>
      </c>
      <c r="E984" s="834" t="s">
        <v>2920</v>
      </c>
      <c r="F984" s="832" t="s">
        <v>2899</v>
      </c>
      <c r="G984" s="832" t="s">
        <v>2969</v>
      </c>
      <c r="H984" s="832" t="s">
        <v>569</v>
      </c>
      <c r="I984" s="832" t="s">
        <v>2970</v>
      </c>
      <c r="J984" s="832" t="s">
        <v>802</v>
      </c>
      <c r="K984" s="832" t="s">
        <v>2971</v>
      </c>
      <c r="L984" s="835">
        <v>91.11</v>
      </c>
      <c r="M984" s="835">
        <v>273.33</v>
      </c>
      <c r="N984" s="832">
        <v>3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5" customHeight="1" x14ac:dyDescent="0.2">
      <c r="A985" s="831">
        <v>30</v>
      </c>
      <c r="B985" s="832" t="s">
        <v>2898</v>
      </c>
      <c r="C985" s="832" t="s">
        <v>2906</v>
      </c>
      <c r="D985" s="833" t="s">
        <v>4253</v>
      </c>
      <c r="E985" s="834" t="s">
        <v>2920</v>
      </c>
      <c r="F985" s="832" t="s">
        <v>2899</v>
      </c>
      <c r="G985" s="832" t="s">
        <v>2969</v>
      </c>
      <c r="H985" s="832" t="s">
        <v>569</v>
      </c>
      <c r="I985" s="832" t="s">
        <v>4062</v>
      </c>
      <c r="J985" s="832" t="s">
        <v>802</v>
      </c>
      <c r="K985" s="832" t="s">
        <v>2971</v>
      </c>
      <c r="L985" s="835">
        <v>91.11</v>
      </c>
      <c r="M985" s="835">
        <v>273.33</v>
      </c>
      <c r="N985" s="832">
        <v>3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30</v>
      </c>
      <c r="B986" s="832" t="s">
        <v>2898</v>
      </c>
      <c r="C986" s="832" t="s">
        <v>2906</v>
      </c>
      <c r="D986" s="833" t="s">
        <v>4253</v>
      </c>
      <c r="E986" s="834" t="s">
        <v>2920</v>
      </c>
      <c r="F986" s="832" t="s">
        <v>2899</v>
      </c>
      <c r="G986" s="832" t="s">
        <v>2969</v>
      </c>
      <c r="H986" s="832" t="s">
        <v>569</v>
      </c>
      <c r="I986" s="832" t="s">
        <v>3905</v>
      </c>
      <c r="J986" s="832" t="s">
        <v>802</v>
      </c>
      <c r="K986" s="832" t="s">
        <v>3906</v>
      </c>
      <c r="L986" s="835">
        <v>273.33</v>
      </c>
      <c r="M986" s="835">
        <v>1913.31</v>
      </c>
      <c r="N986" s="832">
        <v>7</v>
      </c>
      <c r="O986" s="836">
        <v>4</v>
      </c>
      <c r="P986" s="835">
        <v>546.66</v>
      </c>
      <c r="Q986" s="837">
        <v>0.2857142857142857</v>
      </c>
      <c r="R986" s="832">
        <v>2</v>
      </c>
      <c r="S986" s="837">
        <v>0.2857142857142857</v>
      </c>
      <c r="T986" s="836">
        <v>2</v>
      </c>
      <c r="U986" s="838">
        <v>0.5</v>
      </c>
    </row>
    <row r="987" spans="1:21" ht="14.45" customHeight="1" x14ac:dyDescent="0.2">
      <c r="A987" s="831">
        <v>30</v>
      </c>
      <c r="B987" s="832" t="s">
        <v>2898</v>
      </c>
      <c r="C987" s="832" t="s">
        <v>2906</v>
      </c>
      <c r="D987" s="833" t="s">
        <v>4253</v>
      </c>
      <c r="E987" s="834" t="s">
        <v>2920</v>
      </c>
      <c r="F987" s="832" t="s">
        <v>2899</v>
      </c>
      <c r="G987" s="832" t="s">
        <v>2969</v>
      </c>
      <c r="H987" s="832" t="s">
        <v>569</v>
      </c>
      <c r="I987" s="832" t="s">
        <v>4063</v>
      </c>
      <c r="J987" s="832" t="s">
        <v>802</v>
      </c>
      <c r="K987" s="832" t="s">
        <v>4064</v>
      </c>
      <c r="L987" s="835">
        <v>273.33</v>
      </c>
      <c r="M987" s="835">
        <v>273.33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5" customHeight="1" x14ac:dyDescent="0.2">
      <c r="A988" s="831">
        <v>30</v>
      </c>
      <c r="B988" s="832" t="s">
        <v>2898</v>
      </c>
      <c r="C988" s="832" t="s">
        <v>2906</v>
      </c>
      <c r="D988" s="833" t="s">
        <v>4253</v>
      </c>
      <c r="E988" s="834" t="s">
        <v>2920</v>
      </c>
      <c r="F988" s="832" t="s">
        <v>2899</v>
      </c>
      <c r="G988" s="832" t="s">
        <v>2974</v>
      </c>
      <c r="H988" s="832" t="s">
        <v>569</v>
      </c>
      <c r="I988" s="832" t="s">
        <v>2688</v>
      </c>
      <c r="J988" s="832" t="s">
        <v>1848</v>
      </c>
      <c r="K988" s="832" t="s">
        <v>1849</v>
      </c>
      <c r="L988" s="835">
        <v>264.23</v>
      </c>
      <c r="M988" s="835">
        <v>264.23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30</v>
      </c>
      <c r="B989" s="832" t="s">
        <v>2898</v>
      </c>
      <c r="C989" s="832" t="s">
        <v>2906</v>
      </c>
      <c r="D989" s="833" t="s">
        <v>4253</v>
      </c>
      <c r="E989" s="834" t="s">
        <v>2920</v>
      </c>
      <c r="F989" s="832" t="s">
        <v>2899</v>
      </c>
      <c r="G989" s="832" t="s">
        <v>2974</v>
      </c>
      <c r="H989" s="832" t="s">
        <v>569</v>
      </c>
      <c r="I989" s="832" t="s">
        <v>3907</v>
      </c>
      <c r="J989" s="832" t="s">
        <v>1848</v>
      </c>
      <c r="K989" s="832" t="s">
        <v>3908</v>
      </c>
      <c r="L989" s="835">
        <v>1585.33</v>
      </c>
      <c r="M989" s="835">
        <v>4755.99</v>
      </c>
      <c r="N989" s="832">
        <v>3</v>
      </c>
      <c r="O989" s="836">
        <v>2</v>
      </c>
      <c r="P989" s="835">
        <v>3170.66</v>
      </c>
      <c r="Q989" s="837">
        <v>0.66666666666666663</v>
      </c>
      <c r="R989" s="832">
        <v>2</v>
      </c>
      <c r="S989" s="837">
        <v>0.66666666666666663</v>
      </c>
      <c r="T989" s="836">
        <v>1</v>
      </c>
      <c r="U989" s="838">
        <v>0.5</v>
      </c>
    </row>
    <row r="990" spans="1:21" ht="14.45" customHeight="1" x14ac:dyDescent="0.2">
      <c r="A990" s="831">
        <v>30</v>
      </c>
      <c r="B990" s="832" t="s">
        <v>2898</v>
      </c>
      <c r="C990" s="832" t="s">
        <v>2906</v>
      </c>
      <c r="D990" s="833" t="s">
        <v>4253</v>
      </c>
      <c r="E990" s="834" t="s">
        <v>2920</v>
      </c>
      <c r="F990" s="832" t="s">
        <v>2899</v>
      </c>
      <c r="G990" s="832" t="s">
        <v>2974</v>
      </c>
      <c r="H990" s="832" t="s">
        <v>599</v>
      </c>
      <c r="I990" s="832" t="s">
        <v>4065</v>
      </c>
      <c r="J990" s="832" t="s">
        <v>1848</v>
      </c>
      <c r="K990" s="832" t="s">
        <v>3908</v>
      </c>
      <c r="L990" s="835">
        <v>1585.33</v>
      </c>
      <c r="M990" s="835">
        <v>4755.99</v>
      </c>
      <c r="N990" s="832">
        <v>3</v>
      </c>
      <c r="O990" s="836">
        <v>2.5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30</v>
      </c>
      <c r="B991" s="832" t="s">
        <v>2898</v>
      </c>
      <c r="C991" s="832" t="s">
        <v>2906</v>
      </c>
      <c r="D991" s="833" t="s">
        <v>4253</v>
      </c>
      <c r="E991" s="834" t="s">
        <v>2920</v>
      </c>
      <c r="F991" s="832" t="s">
        <v>2899</v>
      </c>
      <c r="G991" s="832" t="s">
        <v>3263</v>
      </c>
      <c r="H991" s="832" t="s">
        <v>569</v>
      </c>
      <c r="I991" s="832" t="s">
        <v>3264</v>
      </c>
      <c r="J991" s="832" t="s">
        <v>891</v>
      </c>
      <c r="K991" s="832" t="s">
        <v>3265</v>
      </c>
      <c r="L991" s="835">
        <v>159.16999999999999</v>
      </c>
      <c r="M991" s="835">
        <v>318.33999999999997</v>
      </c>
      <c r="N991" s="832">
        <v>2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30</v>
      </c>
      <c r="B992" s="832" t="s">
        <v>2898</v>
      </c>
      <c r="C992" s="832" t="s">
        <v>2906</v>
      </c>
      <c r="D992" s="833" t="s">
        <v>4253</v>
      </c>
      <c r="E992" s="834" t="s">
        <v>2920</v>
      </c>
      <c r="F992" s="832" t="s">
        <v>2899</v>
      </c>
      <c r="G992" s="832" t="s">
        <v>2985</v>
      </c>
      <c r="H992" s="832" t="s">
        <v>569</v>
      </c>
      <c r="I992" s="832" t="s">
        <v>4066</v>
      </c>
      <c r="J992" s="832" t="s">
        <v>4067</v>
      </c>
      <c r="K992" s="832" t="s">
        <v>4068</v>
      </c>
      <c r="L992" s="835">
        <v>104.68</v>
      </c>
      <c r="M992" s="835">
        <v>314.04000000000002</v>
      </c>
      <c r="N992" s="832">
        <v>3</v>
      </c>
      <c r="O992" s="836">
        <v>0.5</v>
      </c>
      <c r="P992" s="835">
        <v>314.04000000000002</v>
      </c>
      <c r="Q992" s="837">
        <v>1</v>
      </c>
      <c r="R992" s="832">
        <v>3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30</v>
      </c>
      <c r="B993" s="832" t="s">
        <v>2898</v>
      </c>
      <c r="C993" s="832" t="s">
        <v>2906</v>
      </c>
      <c r="D993" s="833" t="s">
        <v>4253</v>
      </c>
      <c r="E993" s="834" t="s">
        <v>2920</v>
      </c>
      <c r="F993" s="832" t="s">
        <v>2899</v>
      </c>
      <c r="G993" s="832" t="s">
        <v>2987</v>
      </c>
      <c r="H993" s="832" t="s">
        <v>599</v>
      </c>
      <c r="I993" s="832" t="s">
        <v>2322</v>
      </c>
      <c r="J993" s="832" t="s">
        <v>963</v>
      </c>
      <c r="K993" s="832" t="s">
        <v>2323</v>
      </c>
      <c r="L993" s="835">
        <v>42.51</v>
      </c>
      <c r="M993" s="835">
        <v>85.02</v>
      </c>
      <c r="N993" s="832">
        <v>2</v>
      </c>
      <c r="O993" s="836">
        <v>0.5</v>
      </c>
      <c r="P993" s="835">
        <v>85.02</v>
      </c>
      <c r="Q993" s="837">
        <v>1</v>
      </c>
      <c r="R993" s="832">
        <v>2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30</v>
      </c>
      <c r="B994" s="832" t="s">
        <v>2898</v>
      </c>
      <c r="C994" s="832" t="s">
        <v>2906</v>
      </c>
      <c r="D994" s="833" t="s">
        <v>4253</v>
      </c>
      <c r="E994" s="834" t="s">
        <v>2920</v>
      </c>
      <c r="F994" s="832" t="s">
        <v>2899</v>
      </c>
      <c r="G994" s="832" t="s">
        <v>3270</v>
      </c>
      <c r="H994" s="832" t="s">
        <v>599</v>
      </c>
      <c r="I994" s="832" t="s">
        <v>2612</v>
      </c>
      <c r="J994" s="832" t="s">
        <v>2610</v>
      </c>
      <c r="K994" s="832" t="s">
        <v>2613</v>
      </c>
      <c r="L994" s="835">
        <v>169.73</v>
      </c>
      <c r="M994" s="835">
        <v>509.18999999999994</v>
      </c>
      <c r="N994" s="832">
        <v>3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5" customHeight="1" x14ac:dyDescent="0.2">
      <c r="A995" s="831">
        <v>30</v>
      </c>
      <c r="B995" s="832" t="s">
        <v>2898</v>
      </c>
      <c r="C995" s="832" t="s">
        <v>2906</v>
      </c>
      <c r="D995" s="833" t="s">
        <v>4253</v>
      </c>
      <c r="E995" s="834" t="s">
        <v>2920</v>
      </c>
      <c r="F995" s="832" t="s">
        <v>2899</v>
      </c>
      <c r="G995" s="832" t="s">
        <v>3270</v>
      </c>
      <c r="H995" s="832" t="s">
        <v>599</v>
      </c>
      <c r="I995" s="832" t="s">
        <v>2614</v>
      </c>
      <c r="J995" s="832" t="s">
        <v>2610</v>
      </c>
      <c r="K995" s="832" t="s">
        <v>1883</v>
      </c>
      <c r="L995" s="835">
        <v>339.47</v>
      </c>
      <c r="M995" s="835">
        <v>1018.4100000000001</v>
      </c>
      <c r="N995" s="832">
        <v>3</v>
      </c>
      <c r="O995" s="836">
        <v>1.5</v>
      </c>
      <c r="P995" s="835">
        <v>678.94</v>
      </c>
      <c r="Q995" s="837">
        <v>0.66666666666666663</v>
      </c>
      <c r="R995" s="832">
        <v>2</v>
      </c>
      <c r="S995" s="837">
        <v>0.66666666666666663</v>
      </c>
      <c r="T995" s="836">
        <v>0.5</v>
      </c>
      <c r="U995" s="838">
        <v>0.33333333333333331</v>
      </c>
    </row>
    <row r="996" spans="1:21" ht="14.45" customHeight="1" x14ac:dyDescent="0.2">
      <c r="A996" s="831">
        <v>30</v>
      </c>
      <c r="B996" s="832" t="s">
        <v>2898</v>
      </c>
      <c r="C996" s="832" t="s">
        <v>2906</v>
      </c>
      <c r="D996" s="833" t="s">
        <v>4253</v>
      </c>
      <c r="E996" s="834" t="s">
        <v>2920</v>
      </c>
      <c r="F996" s="832" t="s">
        <v>2899</v>
      </c>
      <c r="G996" s="832" t="s">
        <v>3272</v>
      </c>
      <c r="H996" s="832" t="s">
        <v>569</v>
      </c>
      <c r="I996" s="832" t="s">
        <v>3273</v>
      </c>
      <c r="J996" s="832" t="s">
        <v>3274</v>
      </c>
      <c r="K996" s="832" t="s">
        <v>1020</v>
      </c>
      <c r="L996" s="835">
        <v>32.81</v>
      </c>
      <c r="M996" s="835">
        <v>32.81</v>
      </c>
      <c r="N996" s="832">
        <v>1</v>
      </c>
      <c r="O996" s="836">
        <v>0.5</v>
      </c>
      <c r="P996" s="835">
        <v>32.81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5" customHeight="1" x14ac:dyDescent="0.2">
      <c r="A997" s="831">
        <v>30</v>
      </c>
      <c r="B997" s="832" t="s">
        <v>2898</v>
      </c>
      <c r="C997" s="832" t="s">
        <v>2906</v>
      </c>
      <c r="D997" s="833" t="s">
        <v>4253</v>
      </c>
      <c r="E997" s="834" t="s">
        <v>2920</v>
      </c>
      <c r="F997" s="832" t="s">
        <v>2899</v>
      </c>
      <c r="G997" s="832" t="s">
        <v>2992</v>
      </c>
      <c r="H997" s="832" t="s">
        <v>569</v>
      </c>
      <c r="I997" s="832" t="s">
        <v>3277</v>
      </c>
      <c r="J997" s="832" t="s">
        <v>3278</v>
      </c>
      <c r="K997" s="832" t="s">
        <v>3279</v>
      </c>
      <c r="L997" s="835">
        <v>50.64</v>
      </c>
      <c r="M997" s="835">
        <v>151.92000000000002</v>
      </c>
      <c r="N997" s="832">
        <v>3</v>
      </c>
      <c r="O997" s="836">
        <v>0.5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5" customHeight="1" x14ac:dyDescent="0.2">
      <c r="A998" s="831">
        <v>30</v>
      </c>
      <c r="B998" s="832" t="s">
        <v>2898</v>
      </c>
      <c r="C998" s="832" t="s">
        <v>2906</v>
      </c>
      <c r="D998" s="833" t="s">
        <v>4253</v>
      </c>
      <c r="E998" s="834" t="s">
        <v>2920</v>
      </c>
      <c r="F998" s="832" t="s">
        <v>2899</v>
      </c>
      <c r="G998" s="832" t="s">
        <v>3280</v>
      </c>
      <c r="H998" s="832" t="s">
        <v>569</v>
      </c>
      <c r="I998" s="832" t="s">
        <v>3669</v>
      </c>
      <c r="J998" s="832" t="s">
        <v>1070</v>
      </c>
      <c r="K998" s="832" t="s">
        <v>3670</v>
      </c>
      <c r="L998" s="835">
        <v>75.05</v>
      </c>
      <c r="M998" s="835">
        <v>75.05</v>
      </c>
      <c r="N998" s="832">
        <v>1</v>
      </c>
      <c r="O998" s="836">
        <v>0.5</v>
      </c>
      <c r="P998" s="835">
        <v>75.05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30</v>
      </c>
      <c r="B999" s="832" t="s">
        <v>2898</v>
      </c>
      <c r="C999" s="832" t="s">
        <v>2906</v>
      </c>
      <c r="D999" s="833" t="s">
        <v>4253</v>
      </c>
      <c r="E999" s="834" t="s">
        <v>2920</v>
      </c>
      <c r="F999" s="832" t="s">
        <v>2899</v>
      </c>
      <c r="G999" s="832" t="s">
        <v>3002</v>
      </c>
      <c r="H999" s="832" t="s">
        <v>569</v>
      </c>
      <c r="I999" s="832" t="s">
        <v>3003</v>
      </c>
      <c r="J999" s="832" t="s">
        <v>1563</v>
      </c>
      <c r="K999" s="832" t="s">
        <v>3004</v>
      </c>
      <c r="L999" s="835">
        <v>94.7</v>
      </c>
      <c r="M999" s="835">
        <v>3788.0000000000005</v>
      </c>
      <c r="N999" s="832">
        <v>40</v>
      </c>
      <c r="O999" s="836">
        <v>11</v>
      </c>
      <c r="P999" s="835">
        <v>2178.1000000000004</v>
      </c>
      <c r="Q999" s="837">
        <v>0.57500000000000007</v>
      </c>
      <c r="R999" s="832">
        <v>23</v>
      </c>
      <c r="S999" s="837">
        <v>0.57499999999999996</v>
      </c>
      <c r="T999" s="836">
        <v>6</v>
      </c>
      <c r="U999" s="838">
        <v>0.54545454545454541</v>
      </c>
    </row>
    <row r="1000" spans="1:21" ht="14.45" customHeight="1" x14ac:dyDescent="0.2">
      <c r="A1000" s="831">
        <v>30</v>
      </c>
      <c r="B1000" s="832" t="s">
        <v>2898</v>
      </c>
      <c r="C1000" s="832" t="s">
        <v>2906</v>
      </c>
      <c r="D1000" s="833" t="s">
        <v>4253</v>
      </c>
      <c r="E1000" s="834" t="s">
        <v>2920</v>
      </c>
      <c r="F1000" s="832" t="s">
        <v>2899</v>
      </c>
      <c r="G1000" s="832" t="s">
        <v>3287</v>
      </c>
      <c r="H1000" s="832" t="s">
        <v>569</v>
      </c>
      <c r="I1000" s="832" t="s">
        <v>3288</v>
      </c>
      <c r="J1000" s="832" t="s">
        <v>1046</v>
      </c>
      <c r="K1000" s="832" t="s">
        <v>3289</v>
      </c>
      <c r="L1000" s="835">
        <v>49.2</v>
      </c>
      <c r="M1000" s="835">
        <v>147.60000000000002</v>
      </c>
      <c r="N1000" s="832">
        <v>3</v>
      </c>
      <c r="O1000" s="836">
        <v>0.5</v>
      </c>
      <c r="P1000" s="835">
        <v>147.60000000000002</v>
      </c>
      <c r="Q1000" s="837">
        <v>1</v>
      </c>
      <c r="R1000" s="832">
        <v>3</v>
      </c>
      <c r="S1000" s="837">
        <v>1</v>
      </c>
      <c r="T1000" s="836">
        <v>0.5</v>
      </c>
      <c r="U1000" s="838">
        <v>1</v>
      </c>
    </row>
    <row r="1001" spans="1:21" ht="14.45" customHeight="1" x14ac:dyDescent="0.2">
      <c r="A1001" s="831">
        <v>30</v>
      </c>
      <c r="B1001" s="832" t="s">
        <v>2898</v>
      </c>
      <c r="C1001" s="832" t="s">
        <v>2906</v>
      </c>
      <c r="D1001" s="833" t="s">
        <v>4253</v>
      </c>
      <c r="E1001" s="834" t="s">
        <v>2920</v>
      </c>
      <c r="F1001" s="832" t="s">
        <v>2899</v>
      </c>
      <c r="G1001" s="832" t="s">
        <v>3290</v>
      </c>
      <c r="H1001" s="832" t="s">
        <v>569</v>
      </c>
      <c r="I1001" s="832" t="s">
        <v>3291</v>
      </c>
      <c r="J1001" s="832" t="s">
        <v>3292</v>
      </c>
      <c r="K1001" s="832" t="s">
        <v>3293</v>
      </c>
      <c r="L1001" s="835">
        <v>91.78</v>
      </c>
      <c r="M1001" s="835">
        <v>183.56</v>
      </c>
      <c r="N1001" s="832">
        <v>2</v>
      </c>
      <c r="O1001" s="836">
        <v>1</v>
      </c>
      <c r="P1001" s="835">
        <v>183.56</v>
      </c>
      <c r="Q1001" s="837">
        <v>1</v>
      </c>
      <c r="R1001" s="832">
        <v>2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30</v>
      </c>
      <c r="B1002" s="832" t="s">
        <v>2898</v>
      </c>
      <c r="C1002" s="832" t="s">
        <v>2906</v>
      </c>
      <c r="D1002" s="833" t="s">
        <v>4253</v>
      </c>
      <c r="E1002" s="834" t="s">
        <v>2920</v>
      </c>
      <c r="F1002" s="832" t="s">
        <v>2899</v>
      </c>
      <c r="G1002" s="832" t="s">
        <v>3302</v>
      </c>
      <c r="H1002" s="832" t="s">
        <v>569</v>
      </c>
      <c r="I1002" s="832" t="s">
        <v>3303</v>
      </c>
      <c r="J1002" s="832" t="s">
        <v>1717</v>
      </c>
      <c r="K1002" s="832" t="s">
        <v>3304</v>
      </c>
      <c r="L1002" s="835">
        <v>48.09</v>
      </c>
      <c r="M1002" s="835">
        <v>144.27000000000001</v>
      </c>
      <c r="N1002" s="832">
        <v>3</v>
      </c>
      <c r="O1002" s="836">
        <v>1</v>
      </c>
      <c r="P1002" s="835">
        <v>144.27000000000001</v>
      </c>
      <c r="Q1002" s="837">
        <v>1</v>
      </c>
      <c r="R1002" s="832">
        <v>3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30</v>
      </c>
      <c r="B1003" s="832" t="s">
        <v>2898</v>
      </c>
      <c r="C1003" s="832" t="s">
        <v>2906</v>
      </c>
      <c r="D1003" s="833" t="s">
        <v>4253</v>
      </c>
      <c r="E1003" s="834" t="s">
        <v>2920</v>
      </c>
      <c r="F1003" s="832" t="s">
        <v>2899</v>
      </c>
      <c r="G1003" s="832" t="s">
        <v>3302</v>
      </c>
      <c r="H1003" s="832" t="s">
        <v>569</v>
      </c>
      <c r="I1003" s="832" t="s">
        <v>4069</v>
      </c>
      <c r="J1003" s="832" t="s">
        <v>1717</v>
      </c>
      <c r="K1003" s="832" t="s">
        <v>4070</v>
      </c>
      <c r="L1003" s="835">
        <v>64.36</v>
      </c>
      <c r="M1003" s="835">
        <v>64.36</v>
      </c>
      <c r="N1003" s="832">
        <v>1</v>
      </c>
      <c r="O1003" s="836">
        <v>0.5</v>
      </c>
      <c r="P1003" s="835">
        <v>64.36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30</v>
      </c>
      <c r="B1004" s="832" t="s">
        <v>2898</v>
      </c>
      <c r="C1004" s="832" t="s">
        <v>2906</v>
      </c>
      <c r="D1004" s="833" t="s">
        <v>4253</v>
      </c>
      <c r="E1004" s="834" t="s">
        <v>2920</v>
      </c>
      <c r="F1004" s="832" t="s">
        <v>2899</v>
      </c>
      <c r="G1004" s="832" t="s">
        <v>3928</v>
      </c>
      <c r="H1004" s="832" t="s">
        <v>569</v>
      </c>
      <c r="I1004" s="832" t="s">
        <v>4071</v>
      </c>
      <c r="J1004" s="832" t="s">
        <v>4072</v>
      </c>
      <c r="K1004" s="832" t="s">
        <v>4073</v>
      </c>
      <c r="L1004" s="835">
        <v>86</v>
      </c>
      <c r="M1004" s="835">
        <v>258</v>
      </c>
      <c r="N1004" s="832">
        <v>3</v>
      </c>
      <c r="O1004" s="836">
        <v>0.5</v>
      </c>
      <c r="P1004" s="835">
        <v>258</v>
      </c>
      <c r="Q1004" s="837">
        <v>1</v>
      </c>
      <c r="R1004" s="832">
        <v>3</v>
      </c>
      <c r="S1004" s="837">
        <v>1</v>
      </c>
      <c r="T1004" s="836">
        <v>0.5</v>
      </c>
      <c r="U1004" s="838">
        <v>1</v>
      </c>
    </row>
    <row r="1005" spans="1:21" ht="14.45" customHeight="1" x14ac:dyDescent="0.2">
      <c r="A1005" s="831">
        <v>30</v>
      </c>
      <c r="B1005" s="832" t="s">
        <v>2898</v>
      </c>
      <c r="C1005" s="832" t="s">
        <v>2906</v>
      </c>
      <c r="D1005" s="833" t="s">
        <v>4253</v>
      </c>
      <c r="E1005" s="834" t="s">
        <v>2920</v>
      </c>
      <c r="F1005" s="832" t="s">
        <v>2899</v>
      </c>
      <c r="G1005" s="832" t="s">
        <v>4074</v>
      </c>
      <c r="H1005" s="832" t="s">
        <v>569</v>
      </c>
      <c r="I1005" s="832" t="s">
        <v>4075</v>
      </c>
      <c r="J1005" s="832" t="s">
        <v>4076</v>
      </c>
      <c r="K1005" s="832" t="s">
        <v>4077</v>
      </c>
      <c r="L1005" s="835">
        <v>76.180000000000007</v>
      </c>
      <c r="M1005" s="835">
        <v>76.180000000000007</v>
      </c>
      <c r="N1005" s="832">
        <v>1</v>
      </c>
      <c r="O1005" s="836">
        <v>0.5</v>
      </c>
      <c r="P1005" s="835">
        <v>76.180000000000007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5" customHeight="1" x14ac:dyDescent="0.2">
      <c r="A1006" s="831">
        <v>30</v>
      </c>
      <c r="B1006" s="832" t="s">
        <v>2898</v>
      </c>
      <c r="C1006" s="832" t="s">
        <v>2906</v>
      </c>
      <c r="D1006" s="833" t="s">
        <v>4253</v>
      </c>
      <c r="E1006" s="834" t="s">
        <v>2920</v>
      </c>
      <c r="F1006" s="832" t="s">
        <v>2899</v>
      </c>
      <c r="G1006" s="832" t="s">
        <v>3309</v>
      </c>
      <c r="H1006" s="832" t="s">
        <v>569</v>
      </c>
      <c r="I1006" s="832" t="s">
        <v>3310</v>
      </c>
      <c r="J1006" s="832" t="s">
        <v>1729</v>
      </c>
      <c r="K1006" s="832" t="s">
        <v>2083</v>
      </c>
      <c r="L1006" s="835">
        <v>111.72</v>
      </c>
      <c r="M1006" s="835">
        <v>223.44</v>
      </c>
      <c r="N1006" s="832">
        <v>2</v>
      </c>
      <c r="O1006" s="836">
        <v>0.5</v>
      </c>
      <c r="P1006" s="835">
        <v>223.44</v>
      </c>
      <c r="Q1006" s="837">
        <v>1</v>
      </c>
      <c r="R1006" s="832">
        <v>2</v>
      </c>
      <c r="S1006" s="837">
        <v>1</v>
      </c>
      <c r="T1006" s="836">
        <v>0.5</v>
      </c>
      <c r="U1006" s="838">
        <v>1</v>
      </c>
    </row>
    <row r="1007" spans="1:21" ht="14.45" customHeight="1" x14ac:dyDescent="0.2">
      <c r="A1007" s="831">
        <v>30</v>
      </c>
      <c r="B1007" s="832" t="s">
        <v>2898</v>
      </c>
      <c r="C1007" s="832" t="s">
        <v>2906</v>
      </c>
      <c r="D1007" s="833" t="s">
        <v>4253</v>
      </c>
      <c r="E1007" s="834" t="s">
        <v>2920</v>
      </c>
      <c r="F1007" s="832" t="s">
        <v>2899</v>
      </c>
      <c r="G1007" s="832" t="s">
        <v>3309</v>
      </c>
      <c r="H1007" s="832" t="s">
        <v>569</v>
      </c>
      <c r="I1007" s="832" t="s">
        <v>3311</v>
      </c>
      <c r="J1007" s="832" t="s">
        <v>3312</v>
      </c>
      <c r="K1007" s="832" t="s">
        <v>2083</v>
      </c>
      <c r="L1007" s="835">
        <v>111.72</v>
      </c>
      <c r="M1007" s="835">
        <v>223.44</v>
      </c>
      <c r="N1007" s="832">
        <v>2</v>
      </c>
      <c r="O1007" s="836">
        <v>1</v>
      </c>
      <c r="P1007" s="835">
        <v>223.44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30</v>
      </c>
      <c r="B1008" s="832" t="s">
        <v>2898</v>
      </c>
      <c r="C1008" s="832" t="s">
        <v>2906</v>
      </c>
      <c r="D1008" s="833" t="s">
        <v>4253</v>
      </c>
      <c r="E1008" s="834" t="s">
        <v>2920</v>
      </c>
      <c r="F1008" s="832" t="s">
        <v>2899</v>
      </c>
      <c r="G1008" s="832" t="s">
        <v>3309</v>
      </c>
      <c r="H1008" s="832" t="s">
        <v>569</v>
      </c>
      <c r="I1008" s="832" t="s">
        <v>4078</v>
      </c>
      <c r="J1008" s="832" t="s">
        <v>1733</v>
      </c>
      <c r="K1008" s="832" t="s">
        <v>4079</v>
      </c>
      <c r="L1008" s="835">
        <v>167.58</v>
      </c>
      <c r="M1008" s="835">
        <v>167.58</v>
      </c>
      <c r="N1008" s="832">
        <v>1</v>
      </c>
      <c r="O1008" s="836">
        <v>0.5</v>
      </c>
      <c r="P1008" s="835">
        <v>167.58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30</v>
      </c>
      <c r="B1009" s="832" t="s">
        <v>2898</v>
      </c>
      <c r="C1009" s="832" t="s">
        <v>2906</v>
      </c>
      <c r="D1009" s="833" t="s">
        <v>4253</v>
      </c>
      <c r="E1009" s="834" t="s">
        <v>2920</v>
      </c>
      <c r="F1009" s="832" t="s">
        <v>2899</v>
      </c>
      <c r="G1009" s="832" t="s">
        <v>3309</v>
      </c>
      <c r="H1009" s="832" t="s">
        <v>569</v>
      </c>
      <c r="I1009" s="832" t="s">
        <v>4080</v>
      </c>
      <c r="J1009" s="832" t="s">
        <v>3312</v>
      </c>
      <c r="K1009" s="832" t="s">
        <v>2083</v>
      </c>
      <c r="L1009" s="835">
        <v>111.72</v>
      </c>
      <c r="M1009" s="835">
        <v>223.44</v>
      </c>
      <c r="N1009" s="832">
        <v>2</v>
      </c>
      <c r="O1009" s="836">
        <v>0.5</v>
      </c>
      <c r="P1009" s="835">
        <v>223.44</v>
      </c>
      <c r="Q1009" s="837">
        <v>1</v>
      </c>
      <c r="R1009" s="832">
        <v>2</v>
      </c>
      <c r="S1009" s="837">
        <v>1</v>
      </c>
      <c r="T1009" s="836">
        <v>0.5</v>
      </c>
      <c r="U1009" s="838">
        <v>1</v>
      </c>
    </row>
    <row r="1010" spans="1:21" ht="14.45" customHeight="1" x14ac:dyDescent="0.2">
      <c r="A1010" s="831">
        <v>30</v>
      </c>
      <c r="B1010" s="832" t="s">
        <v>2898</v>
      </c>
      <c r="C1010" s="832" t="s">
        <v>2906</v>
      </c>
      <c r="D1010" s="833" t="s">
        <v>4253</v>
      </c>
      <c r="E1010" s="834" t="s">
        <v>2920</v>
      </c>
      <c r="F1010" s="832" t="s">
        <v>2899</v>
      </c>
      <c r="G1010" s="832" t="s">
        <v>4081</v>
      </c>
      <c r="H1010" s="832" t="s">
        <v>569</v>
      </c>
      <c r="I1010" s="832" t="s">
        <v>4082</v>
      </c>
      <c r="J1010" s="832" t="s">
        <v>4083</v>
      </c>
      <c r="K1010" s="832" t="s">
        <v>4084</v>
      </c>
      <c r="L1010" s="835">
        <v>132.97999999999999</v>
      </c>
      <c r="M1010" s="835">
        <v>398.93999999999994</v>
      </c>
      <c r="N1010" s="832">
        <v>3</v>
      </c>
      <c r="O1010" s="836">
        <v>2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30</v>
      </c>
      <c r="B1011" s="832" t="s">
        <v>2898</v>
      </c>
      <c r="C1011" s="832" t="s">
        <v>2906</v>
      </c>
      <c r="D1011" s="833" t="s">
        <v>4253</v>
      </c>
      <c r="E1011" s="834" t="s">
        <v>2920</v>
      </c>
      <c r="F1011" s="832" t="s">
        <v>2899</v>
      </c>
      <c r="G1011" s="832" t="s">
        <v>3024</v>
      </c>
      <c r="H1011" s="832" t="s">
        <v>599</v>
      </c>
      <c r="I1011" s="832" t="s">
        <v>2286</v>
      </c>
      <c r="J1011" s="832" t="s">
        <v>2287</v>
      </c>
      <c r="K1011" s="832" t="s">
        <v>2288</v>
      </c>
      <c r="L1011" s="835">
        <v>93.43</v>
      </c>
      <c r="M1011" s="835">
        <v>560.58000000000004</v>
      </c>
      <c r="N1011" s="832">
        <v>6</v>
      </c>
      <c r="O1011" s="836">
        <v>1</v>
      </c>
      <c r="P1011" s="835">
        <v>280.29000000000002</v>
      </c>
      <c r="Q1011" s="837">
        <v>0.5</v>
      </c>
      <c r="R1011" s="832">
        <v>3</v>
      </c>
      <c r="S1011" s="837">
        <v>0.5</v>
      </c>
      <c r="T1011" s="836">
        <v>0.5</v>
      </c>
      <c r="U1011" s="838">
        <v>0.5</v>
      </c>
    </row>
    <row r="1012" spans="1:21" ht="14.45" customHeight="1" x14ac:dyDescent="0.2">
      <c r="A1012" s="831">
        <v>30</v>
      </c>
      <c r="B1012" s="832" t="s">
        <v>2898</v>
      </c>
      <c r="C1012" s="832" t="s">
        <v>2906</v>
      </c>
      <c r="D1012" s="833" t="s">
        <v>4253</v>
      </c>
      <c r="E1012" s="834" t="s">
        <v>2920</v>
      </c>
      <c r="F1012" s="832" t="s">
        <v>2899</v>
      </c>
      <c r="G1012" s="832" t="s">
        <v>3317</v>
      </c>
      <c r="H1012" s="832" t="s">
        <v>569</v>
      </c>
      <c r="I1012" s="832" t="s">
        <v>3318</v>
      </c>
      <c r="J1012" s="832" t="s">
        <v>3319</v>
      </c>
      <c r="K1012" s="832" t="s">
        <v>3320</v>
      </c>
      <c r="L1012" s="835">
        <v>0</v>
      </c>
      <c r="M1012" s="835">
        <v>0</v>
      </c>
      <c r="N1012" s="832">
        <v>5</v>
      </c>
      <c r="O1012" s="836">
        <v>1</v>
      </c>
      <c r="P1012" s="835">
        <v>0</v>
      </c>
      <c r="Q1012" s="837"/>
      <c r="R1012" s="832">
        <v>3</v>
      </c>
      <c r="S1012" s="837">
        <v>0.6</v>
      </c>
      <c r="T1012" s="836">
        <v>0.5</v>
      </c>
      <c r="U1012" s="838">
        <v>0.5</v>
      </c>
    </row>
    <row r="1013" spans="1:21" ht="14.45" customHeight="1" x14ac:dyDescent="0.2">
      <c r="A1013" s="831">
        <v>30</v>
      </c>
      <c r="B1013" s="832" t="s">
        <v>2898</v>
      </c>
      <c r="C1013" s="832" t="s">
        <v>2906</v>
      </c>
      <c r="D1013" s="833" t="s">
        <v>4253</v>
      </c>
      <c r="E1013" s="834" t="s">
        <v>2920</v>
      </c>
      <c r="F1013" s="832" t="s">
        <v>2899</v>
      </c>
      <c r="G1013" s="832" t="s">
        <v>3325</v>
      </c>
      <c r="H1013" s="832" t="s">
        <v>569</v>
      </c>
      <c r="I1013" s="832" t="s">
        <v>4085</v>
      </c>
      <c r="J1013" s="832" t="s">
        <v>3330</v>
      </c>
      <c r="K1013" s="832" t="s">
        <v>3814</v>
      </c>
      <c r="L1013" s="835">
        <v>73.81</v>
      </c>
      <c r="M1013" s="835">
        <v>73.81</v>
      </c>
      <c r="N1013" s="832">
        <v>1</v>
      </c>
      <c r="O1013" s="836">
        <v>1</v>
      </c>
      <c r="P1013" s="835">
        <v>73.81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30</v>
      </c>
      <c r="B1014" s="832" t="s">
        <v>2898</v>
      </c>
      <c r="C1014" s="832" t="s">
        <v>2906</v>
      </c>
      <c r="D1014" s="833" t="s">
        <v>4253</v>
      </c>
      <c r="E1014" s="834" t="s">
        <v>2920</v>
      </c>
      <c r="F1014" s="832" t="s">
        <v>2899</v>
      </c>
      <c r="G1014" s="832" t="s">
        <v>3038</v>
      </c>
      <c r="H1014" s="832" t="s">
        <v>569</v>
      </c>
      <c r="I1014" s="832" t="s">
        <v>3340</v>
      </c>
      <c r="J1014" s="832" t="s">
        <v>3043</v>
      </c>
      <c r="K1014" s="832" t="s">
        <v>3341</v>
      </c>
      <c r="L1014" s="835">
        <v>0</v>
      </c>
      <c r="M1014" s="835">
        <v>0</v>
      </c>
      <c r="N1014" s="832">
        <v>1</v>
      </c>
      <c r="O1014" s="836">
        <v>1</v>
      </c>
      <c r="P1014" s="835">
        <v>0</v>
      </c>
      <c r="Q1014" s="837"/>
      <c r="R1014" s="832">
        <v>1</v>
      </c>
      <c r="S1014" s="837">
        <v>1</v>
      </c>
      <c r="T1014" s="836">
        <v>1</v>
      </c>
      <c r="U1014" s="838">
        <v>1</v>
      </c>
    </row>
    <row r="1015" spans="1:21" ht="14.45" customHeight="1" x14ac:dyDescent="0.2">
      <c r="A1015" s="831">
        <v>30</v>
      </c>
      <c r="B1015" s="832" t="s">
        <v>2898</v>
      </c>
      <c r="C1015" s="832" t="s">
        <v>2906</v>
      </c>
      <c r="D1015" s="833" t="s">
        <v>4253</v>
      </c>
      <c r="E1015" s="834" t="s">
        <v>2920</v>
      </c>
      <c r="F1015" s="832" t="s">
        <v>2899</v>
      </c>
      <c r="G1015" s="832" t="s">
        <v>3038</v>
      </c>
      <c r="H1015" s="832" t="s">
        <v>569</v>
      </c>
      <c r="I1015" s="832" t="s">
        <v>4086</v>
      </c>
      <c r="J1015" s="832" t="s">
        <v>638</v>
      </c>
      <c r="K1015" s="832" t="s">
        <v>627</v>
      </c>
      <c r="L1015" s="835">
        <v>58.62</v>
      </c>
      <c r="M1015" s="835">
        <v>58.62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5" customHeight="1" x14ac:dyDescent="0.2">
      <c r="A1016" s="831">
        <v>30</v>
      </c>
      <c r="B1016" s="832" t="s">
        <v>2898</v>
      </c>
      <c r="C1016" s="832" t="s">
        <v>2906</v>
      </c>
      <c r="D1016" s="833" t="s">
        <v>4253</v>
      </c>
      <c r="E1016" s="834" t="s">
        <v>2920</v>
      </c>
      <c r="F1016" s="832" t="s">
        <v>2899</v>
      </c>
      <c r="G1016" s="832" t="s">
        <v>3038</v>
      </c>
      <c r="H1016" s="832" t="s">
        <v>569</v>
      </c>
      <c r="I1016" s="832" t="s">
        <v>4087</v>
      </c>
      <c r="J1016" s="832" t="s">
        <v>4088</v>
      </c>
      <c r="K1016" s="832" t="s">
        <v>3933</v>
      </c>
      <c r="L1016" s="835">
        <v>58.62</v>
      </c>
      <c r="M1016" s="835">
        <v>58.62</v>
      </c>
      <c r="N1016" s="832">
        <v>1</v>
      </c>
      <c r="O1016" s="836">
        <v>1</v>
      </c>
      <c r="P1016" s="835">
        <v>58.62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30</v>
      </c>
      <c r="B1017" s="832" t="s">
        <v>2898</v>
      </c>
      <c r="C1017" s="832" t="s">
        <v>2906</v>
      </c>
      <c r="D1017" s="833" t="s">
        <v>4253</v>
      </c>
      <c r="E1017" s="834" t="s">
        <v>2920</v>
      </c>
      <c r="F1017" s="832" t="s">
        <v>2899</v>
      </c>
      <c r="G1017" s="832" t="s">
        <v>3038</v>
      </c>
      <c r="H1017" s="832" t="s">
        <v>569</v>
      </c>
      <c r="I1017" s="832" t="s">
        <v>4089</v>
      </c>
      <c r="J1017" s="832" t="s">
        <v>638</v>
      </c>
      <c r="K1017" s="832" t="s">
        <v>627</v>
      </c>
      <c r="L1017" s="835">
        <v>58.62</v>
      </c>
      <c r="M1017" s="835">
        <v>58.62</v>
      </c>
      <c r="N1017" s="832">
        <v>1</v>
      </c>
      <c r="O1017" s="836">
        <v>0.5</v>
      </c>
      <c r="P1017" s="835">
        <v>58.62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5" customHeight="1" x14ac:dyDescent="0.2">
      <c r="A1018" s="831">
        <v>30</v>
      </c>
      <c r="B1018" s="832" t="s">
        <v>2898</v>
      </c>
      <c r="C1018" s="832" t="s">
        <v>2906</v>
      </c>
      <c r="D1018" s="833" t="s">
        <v>4253</v>
      </c>
      <c r="E1018" s="834" t="s">
        <v>2920</v>
      </c>
      <c r="F1018" s="832" t="s">
        <v>2899</v>
      </c>
      <c r="G1018" s="832" t="s">
        <v>3063</v>
      </c>
      <c r="H1018" s="832" t="s">
        <v>599</v>
      </c>
      <c r="I1018" s="832" t="s">
        <v>2799</v>
      </c>
      <c r="J1018" s="832" t="s">
        <v>2379</v>
      </c>
      <c r="K1018" s="832" t="s">
        <v>2800</v>
      </c>
      <c r="L1018" s="835">
        <v>62.18</v>
      </c>
      <c r="M1018" s="835">
        <v>621.79999999999995</v>
      </c>
      <c r="N1018" s="832">
        <v>10</v>
      </c>
      <c r="O1018" s="836">
        <v>1.5</v>
      </c>
      <c r="P1018" s="835">
        <v>621.79999999999995</v>
      </c>
      <c r="Q1018" s="837">
        <v>1</v>
      </c>
      <c r="R1018" s="832">
        <v>10</v>
      </c>
      <c r="S1018" s="837">
        <v>1</v>
      </c>
      <c r="T1018" s="836">
        <v>1.5</v>
      </c>
      <c r="U1018" s="838">
        <v>1</v>
      </c>
    </row>
    <row r="1019" spans="1:21" ht="14.45" customHeight="1" x14ac:dyDescent="0.2">
      <c r="A1019" s="831">
        <v>30</v>
      </c>
      <c r="B1019" s="832" t="s">
        <v>2898</v>
      </c>
      <c r="C1019" s="832" t="s">
        <v>2906</v>
      </c>
      <c r="D1019" s="833" t="s">
        <v>4253</v>
      </c>
      <c r="E1019" s="834" t="s">
        <v>2920</v>
      </c>
      <c r="F1019" s="832" t="s">
        <v>2899</v>
      </c>
      <c r="G1019" s="832" t="s">
        <v>3350</v>
      </c>
      <c r="H1019" s="832" t="s">
        <v>569</v>
      </c>
      <c r="I1019" s="832" t="s">
        <v>3351</v>
      </c>
      <c r="J1019" s="832" t="s">
        <v>3352</v>
      </c>
      <c r="K1019" s="832" t="s">
        <v>3353</v>
      </c>
      <c r="L1019" s="835">
        <v>2666.33</v>
      </c>
      <c r="M1019" s="835">
        <v>5332.66</v>
      </c>
      <c r="N1019" s="832">
        <v>2</v>
      </c>
      <c r="O1019" s="836">
        <v>1</v>
      </c>
      <c r="P1019" s="835">
        <v>5332.66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5" customHeight="1" x14ac:dyDescent="0.2">
      <c r="A1020" s="831">
        <v>30</v>
      </c>
      <c r="B1020" s="832" t="s">
        <v>2898</v>
      </c>
      <c r="C1020" s="832" t="s">
        <v>2906</v>
      </c>
      <c r="D1020" s="833" t="s">
        <v>4253</v>
      </c>
      <c r="E1020" s="834" t="s">
        <v>2920</v>
      </c>
      <c r="F1020" s="832" t="s">
        <v>2899</v>
      </c>
      <c r="G1020" s="832" t="s">
        <v>3354</v>
      </c>
      <c r="H1020" s="832" t="s">
        <v>569</v>
      </c>
      <c r="I1020" s="832" t="s">
        <v>3355</v>
      </c>
      <c r="J1020" s="832" t="s">
        <v>3356</v>
      </c>
      <c r="K1020" s="832" t="s">
        <v>1903</v>
      </c>
      <c r="L1020" s="835">
        <v>0</v>
      </c>
      <c r="M1020" s="835">
        <v>0</v>
      </c>
      <c r="N1020" s="832">
        <v>1</v>
      </c>
      <c r="O1020" s="836">
        <v>0.5</v>
      </c>
      <c r="P1020" s="835">
        <v>0</v>
      </c>
      <c r="Q1020" s="837"/>
      <c r="R1020" s="832">
        <v>1</v>
      </c>
      <c r="S1020" s="837">
        <v>1</v>
      </c>
      <c r="T1020" s="836">
        <v>0.5</v>
      </c>
      <c r="U1020" s="838">
        <v>1</v>
      </c>
    </row>
    <row r="1021" spans="1:21" ht="14.45" customHeight="1" x14ac:dyDescent="0.2">
      <c r="A1021" s="831">
        <v>30</v>
      </c>
      <c r="B1021" s="832" t="s">
        <v>2898</v>
      </c>
      <c r="C1021" s="832" t="s">
        <v>2906</v>
      </c>
      <c r="D1021" s="833" t="s">
        <v>4253</v>
      </c>
      <c r="E1021" s="834" t="s">
        <v>2920</v>
      </c>
      <c r="F1021" s="832" t="s">
        <v>2899</v>
      </c>
      <c r="G1021" s="832" t="s">
        <v>3065</v>
      </c>
      <c r="H1021" s="832" t="s">
        <v>599</v>
      </c>
      <c r="I1021" s="832" t="s">
        <v>3360</v>
      </c>
      <c r="J1021" s="832" t="s">
        <v>1169</v>
      </c>
      <c r="K1021" s="832" t="s">
        <v>3361</v>
      </c>
      <c r="L1021" s="835">
        <v>77.790000000000006</v>
      </c>
      <c r="M1021" s="835">
        <v>155.58000000000001</v>
      </c>
      <c r="N1021" s="832">
        <v>2</v>
      </c>
      <c r="O1021" s="836">
        <v>1</v>
      </c>
      <c r="P1021" s="835">
        <v>155.58000000000001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30</v>
      </c>
      <c r="B1022" s="832" t="s">
        <v>2898</v>
      </c>
      <c r="C1022" s="832" t="s">
        <v>2906</v>
      </c>
      <c r="D1022" s="833" t="s">
        <v>4253</v>
      </c>
      <c r="E1022" s="834" t="s">
        <v>2920</v>
      </c>
      <c r="F1022" s="832" t="s">
        <v>2899</v>
      </c>
      <c r="G1022" s="832" t="s">
        <v>3364</v>
      </c>
      <c r="H1022" s="832" t="s">
        <v>569</v>
      </c>
      <c r="I1022" s="832" t="s">
        <v>3365</v>
      </c>
      <c r="J1022" s="832" t="s">
        <v>950</v>
      </c>
      <c r="K1022" s="832" t="s">
        <v>3366</v>
      </c>
      <c r="L1022" s="835">
        <v>248.55</v>
      </c>
      <c r="M1022" s="835">
        <v>248.55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30</v>
      </c>
      <c r="B1023" s="832" t="s">
        <v>2898</v>
      </c>
      <c r="C1023" s="832" t="s">
        <v>2906</v>
      </c>
      <c r="D1023" s="833" t="s">
        <v>4253</v>
      </c>
      <c r="E1023" s="834" t="s">
        <v>2920</v>
      </c>
      <c r="F1023" s="832" t="s">
        <v>2899</v>
      </c>
      <c r="G1023" s="832" t="s">
        <v>3081</v>
      </c>
      <c r="H1023" s="832" t="s">
        <v>599</v>
      </c>
      <c r="I1023" s="832" t="s">
        <v>2255</v>
      </c>
      <c r="J1023" s="832" t="s">
        <v>2256</v>
      </c>
      <c r="K1023" s="832" t="s">
        <v>2257</v>
      </c>
      <c r="L1023" s="835">
        <v>86.41</v>
      </c>
      <c r="M1023" s="835">
        <v>86.41</v>
      </c>
      <c r="N1023" s="832">
        <v>1</v>
      </c>
      <c r="O1023" s="836">
        <v>0.5</v>
      </c>
      <c r="P1023" s="835">
        <v>86.41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5" customHeight="1" x14ac:dyDescent="0.2">
      <c r="A1024" s="831">
        <v>30</v>
      </c>
      <c r="B1024" s="832" t="s">
        <v>2898</v>
      </c>
      <c r="C1024" s="832" t="s">
        <v>2906</v>
      </c>
      <c r="D1024" s="833" t="s">
        <v>4253</v>
      </c>
      <c r="E1024" s="834" t="s">
        <v>2920</v>
      </c>
      <c r="F1024" s="832" t="s">
        <v>2899</v>
      </c>
      <c r="G1024" s="832" t="s">
        <v>3081</v>
      </c>
      <c r="H1024" s="832" t="s">
        <v>569</v>
      </c>
      <c r="I1024" s="832" t="s">
        <v>3385</v>
      </c>
      <c r="J1024" s="832" t="s">
        <v>2256</v>
      </c>
      <c r="K1024" s="832" t="s">
        <v>2257</v>
      </c>
      <c r="L1024" s="835">
        <v>86.41</v>
      </c>
      <c r="M1024" s="835">
        <v>86.41</v>
      </c>
      <c r="N1024" s="832">
        <v>1</v>
      </c>
      <c r="O1024" s="836">
        <v>0.5</v>
      </c>
      <c r="P1024" s="835">
        <v>86.41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5" customHeight="1" x14ac:dyDescent="0.2">
      <c r="A1025" s="831">
        <v>30</v>
      </c>
      <c r="B1025" s="832" t="s">
        <v>2898</v>
      </c>
      <c r="C1025" s="832" t="s">
        <v>2906</v>
      </c>
      <c r="D1025" s="833" t="s">
        <v>4253</v>
      </c>
      <c r="E1025" s="834" t="s">
        <v>2920</v>
      </c>
      <c r="F1025" s="832" t="s">
        <v>2899</v>
      </c>
      <c r="G1025" s="832" t="s">
        <v>3392</v>
      </c>
      <c r="H1025" s="832" t="s">
        <v>599</v>
      </c>
      <c r="I1025" s="832" t="s">
        <v>3393</v>
      </c>
      <c r="J1025" s="832" t="s">
        <v>2454</v>
      </c>
      <c r="K1025" s="832" t="s">
        <v>3394</v>
      </c>
      <c r="L1025" s="835">
        <v>32.869999999999997</v>
      </c>
      <c r="M1025" s="835">
        <v>131.47999999999999</v>
      </c>
      <c r="N1025" s="832">
        <v>4</v>
      </c>
      <c r="O1025" s="836">
        <v>0.5</v>
      </c>
      <c r="P1025" s="835">
        <v>131.47999999999999</v>
      </c>
      <c r="Q1025" s="837">
        <v>1</v>
      </c>
      <c r="R1025" s="832">
        <v>4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30</v>
      </c>
      <c r="B1026" s="832" t="s">
        <v>2898</v>
      </c>
      <c r="C1026" s="832" t="s">
        <v>2906</v>
      </c>
      <c r="D1026" s="833" t="s">
        <v>4253</v>
      </c>
      <c r="E1026" s="834" t="s">
        <v>2920</v>
      </c>
      <c r="F1026" s="832" t="s">
        <v>2899</v>
      </c>
      <c r="G1026" s="832" t="s">
        <v>3395</v>
      </c>
      <c r="H1026" s="832" t="s">
        <v>599</v>
      </c>
      <c r="I1026" s="832" t="s">
        <v>3822</v>
      </c>
      <c r="J1026" s="832" t="s">
        <v>685</v>
      </c>
      <c r="K1026" s="832" t="s">
        <v>686</v>
      </c>
      <c r="L1026" s="835">
        <v>38.04</v>
      </c>
      <c r="M1026" s="835">
        <v>76.08</v>
      </c>
      <c r="N1026" s="832">
        <v>2</v>
      </c>
      <c r="O1026" s="836">
        <v>1</v>
      </c>
      <c r="P1026" s="835">
        <v>76.08</v>
      </c>
      <c r="Q1026" s="837">
        <v>1</v>
      </c>
      <c r="R1026" s="832">
        <v>2</v>
      </c>
      <c r="S1026" s="837">
        <v>1</v>
      </c>
      <c r="T1026" s="836">
        <v>1</v>
      </c>
      <c r="U1026" s="838">
        <v>1</v>
      </c>
    </row>
    <row r="1027" spans="1:21" ht="14.45" customHeight="1" x14ac:dyDescent="0.2">
      <c r="A1027" s="831">
        <v>30</v>
      </c>
      <c r="B1027" s="832" t="s">
        <v>2898</v>
      </c>
      <c r="C1027" s="832" t="s">
        <v>2906</v>
      </c>
      <c r="D1027" s="833" t="s">
        <v>4253</v>
      </c>
      <c r="E1027" s="834" t="s">
        <v>2920</v>
      </c>
      <c r="F1027" s="832" t="s">
        <v>2899</v>
      </c>
      <c r="G1027" s="832" t="s">
        <v>3395</v>
      </c>
      <c r="H1027" s="832" t="s">
        <v>569</v>
      </c>
      <c r="I1027" s="832" t="s">
        <v>3397</v>
      </c>
      <c r="J1027" s="832" t="s">
        <v>685</v>
      </c>
      <c r="K1027" s="832" t="s">
        <v>689</v>
      </c>
      <c r="L1027" s="835">
        <v>17.559999999999999</v>
      </c>
      <c r="M1027" s="835">
        <v>52.679999999999993</v>
      </c>
      <c r="N1027" s="832">
        <v>3</v>
      </c>
      <c r="O1027" s="836">
        <v>1</v>
      </c>
      <c r="P1027" s="835">
        <v>52.679999999999993</v>
      </c>
      <c r="Q1027" s="837">
        <v>1</v>
      </c>
      <c r="R1027" s="832">
        <v>3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30</v>
      </c>
      <c r="B1028" s="832" t="s">
        <v>2898</v>
      </c>
      <c r="C1028" s="832" t="s">
        <v>2906</v>
      </c>
      <c r="D1028" s="833" t="s">
        <v>4253</v>
      </c>
      <c r="E1028" s="834" t="s">
        <v>2920</v>
      </c>
      <c r="F1028" s="832" t="s">
        <v>2899</v>
      </c>
      <c r="G1028" s="832" t="s">
        <v>3395</v>
      </c>
      <c r="H1028" s="832" t="s">
        <v>599</v>
      </c>
      <c r="I1028" s="832" t="s">
        <v>4090</v>
      </c>
      <c r="J1028" s="832" t="s">
        <v>685</v>
      </c>
      <c r="K1028" s="832" t="s">
        <v>683</v>
      </c>
      <c r="L1028" s="835">
        <v>234.07</v>
      </c>
      <c r="M1028" s="835">
        <v>234.07</v>
      </c>
      <c r="N1028" s="832">
        <v>1</v>
      </c>
      <c r="O1028" s="836">
        <v>0.5</v>
      </c>
      <c r="P1028" s="835">
        <v>234.07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5" customHeight="1" x14ac:dyDescent="0.2">
      <c r="A1029" s="831">
        <v>30</v>
      </c>
      <c r="B1029" s="832" t="s">
        <v>2898</v>
      </c>
      <c r="C1029" s="832" t="s">
        <v>2906</v>
      </c>
      <c r="D1029" s="833" t="s">
        <v>4253</v>
      </c>
      <c r="E1029" s="834" t="s">
        <v>2920</v>
      </c>
      <c r="F1029" s="832" t="s">
        <v>2899</v>
      </c>
      <c r="G1029" s="832" t="s">
        <v>4091</v>
      </c>
      <c r="H1029" s="832" t="s">
        <v>599</v>
      </c>
      <c r="I1029" s="832" t="s">
        <v>4092</v>
      </c>
      <c r="J1029" s="832" t="s">
        <v>2312</v>
      </c>
      <c r="K1029" s="832" t="s">
        <v>4093</v>
      </c>
      <c r="L1029" s="835">
        <v>105.44</v>
      </c>
      <c r="M1029" s="835">
        <v>316.32</v>
      </c>
      <c r="N1029" s="832">
        <v>3</v>
      </c>
      <c r="O1029" s="836">
        <v>0.5</v>
      </c>
      <c r="P1029" s="835">
        <v>316.32</v>
      </c>
      <c r="Q1029" s="837">
        <v>1</v>
      </c>
      <c r="R1029" s="832">
        <v>3</v>
      </c>
      <c r="S1029" s="837">
        <v>1</v>
      </c>
      <c r="T1029" s="836">
        <v>0.5</v>
      </c>
      <c r="U1029" s="838">
        <v>1</v>
      </c>
    </row>
    <row r="1030" spans="1:21" ht="14.45" customHeight="1" x14ac:dyDescent="0.2">
      <c r="A1030" s="831">
        <v>30</v>
      </c>
      <c r="B1030" s="832" t="s">
        <v>2898</v>
      </c>
      <c r="C1030" s="832" t="s">
        <v>2906</v>
      </c>
      <c r="D1030" s="833" t="s">
        <v>4253</v>
      </c>
      <c r="E1030" s="834" t="s">
        <v>2920</v>
      </c>
      <c r="F1030" s="832" t="s">
        <v>2899</v>
      </c>
      <c r="G1030" s="832" t="s">
        <v>3407</v>
      </c>
      <c r="H1030" s="832" t="s">
        <v>569</v>
      </c>
      <c r="I1030" s="832" t="s">
        <v>3408</v>
      </c>
      <c r="J1030" s="832" t="s">
        <v>664</v>
      </c>
      <c r="K1030" s="832" t="s">
        <v>2927</v>
      </c>
      <c r="L1030" s="835">
        <v>35.25</v>
      </c>
      <c r="M1030" s="835">
        <v>141</v>
      </c>
      <c r="N1030" s="832">
        <v>4</v>
      </c>
      <c r="O1030" s="836">
        <v>1</v>
      </c>
      <c r="P1030" s="835">
        <v>141</v>
      </c>
      <c r="Q1030" s="837">
        <v>1</v>
      </c>
      <c r="R1030" s="832">
        <v>4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30</v>
      </c>
      <c r="B1031" s="832" t="s">
        <v>2898</v>
      </c>
      <c r="C1031" s="832" t="s">
        <v>2906</v>
      </c>
      <c r="D1031" s="833" t="s">
        <v>4253</v>
      </c>
      <c r="E1031" s="834" t="s">
        <v>2920</v>
      </c>
      <c r="F1031" s="832" t="s">
        <v>2899</v>
      </c>
      <c r="G1031" s="832" t="s">
        <v>3407</v>
      </c>
      <c r="H1031" s="832" t="s">
        <v>569</v>
      </c>
      <c r="I1031" s="832" t="s">
        <v>4094</v>
      </c>
      <c r="J1031" s="832" t="s">
        <v>664</v>
      </c>
      <c r="K1031" s="832" t="s">
        <v>4095</v>
      </c>
      <c r="L1031" s="835">
        <v>35.25</v>
      </c>
      <c r="M1031" s="835">
        <v>70.5</v>
      </c>
      <c r="N1031" s="832">
        <v>2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30</v>
      </c>
      <c r="B1032" s="832" t="s">
        <v>2898</v>
      </c>
      <c r="C1032" s="832" t="s">
        <v>2906</v>
      </c>
      <c r="D1032" s="833" t="s">
        <v>4253</v>
      </c>
      <c r="E1032" s="834" t="s">
        <v>2920</v>
      </c>
      <c r="F1032" s="832" t="s">
        <v>2899</v>
      </c>
      <c r="G1032" s="832" t="s">
        <v>3096</v>
      </c>
      <c r="H1032" s="832" t="s">
        <v>569</v>
      </c>
      <c r="I1032" s="832" t="s">
        <v>4096</v>
      </c>
      <c r="J1032" s="832" t="s">
        <v>3414</v>
      </c>
      <c r="K1032" s="832" t="s">
        <v>2398</v>
      </c>
      <c r="L1032" s="835">
        <v>29.02</v>
      </c>
      <c r="M1032" s="835">
        <v>87.06</v>
      </c>
      <c r="N1032" s="832">
        <v>3</v>
      </c>
      <c r="O1032" s="836">
        <v>0.5</v>
      </c>
      <c r="P1032" s="835">
        <v>87.06</v>
      </c>
      <c r="Q1032" s="837">
        <v>1</v>
      </c>
      <c r="R1032" s="832">
        <v>3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30</v>
      </c>
      <c r="B1033" s="832" t="s">
        <v>2898</v>
      </c>
      <c r="C1033" s="832" t="s">
        <v>2906</v>
      </c>
      <c r="D1033" s="833" t="s">
        <v>4253</v>
      </c>
      <c r="E1033" s="834" t="s">
        <v>2920</v>
      </c>
      <c r="F1033" s="832" t="s">
        <v>2899</v>
      </c>
      <c r="G1033" s="832" t="s">
        <v>3097</v>
      </c>
      <c r="H1033" s="832" t="s">
        <v>569</v>
      </c>
      <c r="I1033" s="832" t="s">
        <v>3421</v>
      </c>
      <c r="J1033" s="832" t="s">
        <v>3422</v>
      </c>
      <c r="K1033" s="832" t="s">
        <v>3423</v>
      </c>
      <c r="L1033" s="835">
        <v>115.18</v>
      </c>
      <c r="M1033" s="835">
        <v>115.18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30</v>
      </c>
      <c r="B1034" s="832" t="s">
        <v>2898</v>
      </c>
      <c r="C1034" s="832" t="s">
        <v>2906</v>
      </c>
      <c r="D1034" s="833" t="s">
        <v>4253</v>
      </c>
      <c r="E1034" s="834" t="s">
        <v>2920</v>
      </c>
      <c r="F1034" s="832" t="s">
        <v>2899</v>
      </c>
      <c r="G1034" s="832" t="s">
        <v>3097</v>
      </c>
      <c r="H1034" s="832" t="s">
        <v>569</v>
      </c>
      <c r="I1034" s="832" t="s">
        <v>3424</v>
      </c>
      <c r="J1034" s="832" t="s">
        <v>996</v>
      </c>
      <c r="K1034" s="832" t="s">
        <v>3425</v>
      </c>
      <c r="L1034" s="835">
        <v>103.67</v>
      </c>
      <c r="M1034" s="835">
        <v>518.35</v>
      </c>
      <c r="N1034" s="832">
        <v>5</v>
      </c>
      <c r="O1034" s="836">
        <v>1.5</v>
      </c>
      <c r="P1034" s="835">
        <v>311.01</v>
      </c>
      <c r="Q1034" s="837">
        <v>0.6</v>
      </c>
      <c r="R1034" s="832">
        <v>3</v>
      </c>
      <c r="S1034" s="837">
        <v>0.6</v>
      </c>
      <c r="T1034" s="836">
        <v>1</v>
      </c>
      <c r="U1034" s="838">
        <v>0.66666666666666663</v>
      </c>
    </row>
    <row r="1035" spans="1:21" ht="14.45" customHeight="1" x14ac:dyDescent="0.2">
      <c r="A1035" s="831">
        <v>30</v>
      </c>
      <c r="B1035" s="832" t="s">
        <v>2898</v>
      </c>
      <c r="C1035" s="832" t="s">
        <v>2906</v>
      </c>
      <c r="D1035" s="833" t="s">
        <v>4253</v>
      </c>
      <c r="E1035" s="834" t="s">
        <v>2920</v>
      </c>
      <c r="F1035" s="832" t="s">
        <v>2899</v>
      </c>
      <c r="G1035" s="832" t="s">
        <v>3097</v>
      </c>
      <c r="H1035" s="832" t="s">
        <v>569</v>
      </c>
      <c r="I1035" s="832" t="s">
        <v>4097</v>
      </c>
      <c r="J1035" s="832" t="s">
        <v>996</v>
      </c>
      <c r="K1035" s="832" t="s">
        <v>3425</v>
      </c>
      <c r="L1035" s="835">
        <v>103.67</v>
      </c>
      <c r="M1035" s="835">
        <v>103.67</v>
      </c>
      <c r="N1035" s="832">
        <v>1</v>
      </c>
      <c r="O1035" s="836">
        <v>0.5</v>
      </c>
      <c r="P1035" s="835">
        <v>103.67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30</v>
      </c>
      <c r="B1036" s="832" t="s">
        <v>2898</v>
      </c>
      <c r="C1036" s="832" t="s">
        <v>2906</v>
      </c>
      <c r="D1036" s="833" t="s">
        <v>4253</v>
      </c>
      <c r="E1036" s="834" t="s">
        <v>2920</v>
      </c>
      <c r="F1036" s="832" t="s">
        <v>2899</v>
      </c>
      <c r="G1036" s="832" t="s">
        <v>3100</v>
      </c>
      <c r="H1036" s="832" t="s">
        <v>599</v>
      </c>
      <c r="I1036" s="832" t="s">
        <v>2229</v>
      </c>
      <c r="J1036" s="832" t="s">
        <v>777</v>
      </c>
      <c r="K1036" s="832" t="s">
        <v>2230</v>
      </c>
      <c r="L1036" s="835">
        <v>57.6</v>
      </c>
      <c r="M1036" s="835">
        <v>57.6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30</v>
      </c>
      <c r="B1037" s="832" t="s">
        <v>2898</v>
      </c>
      <c r="C1037" s="832" t="s">
        <v>2906</v>
      </c>
      <c r="D1037" s="833" t="s">
        <v>4253</v>
      </c>
      <c r="E1037" s="834" t="s">
        <v>2920</v>
      </c>
      <c r="F1037" s="832" t="s">
        <v>2899</v>
      </c>
      <c r="G1037" s="832" t="s">
        <v>3100</v>
      </c>
      <c r="H1037" s="832" t="s">
        <v>599</v>
      </c>
      <c r="I1037" s="832" t="s">
        <v>2227</v>
      </c>
      <c r="J1037" s="832" t="s">
        <v>777</v>
      </c>
      <c r="K1037" s="832" t="s">
        <v>2228</v>
      </c>
      <c r="L1037" s="835">
        <v>16.12</v>
      </c>
      <c r="M1037" s="835">
        <v>96.72</v>
      </c>
      <c r="N1037" s="832">
        <v>6</v>
      </c>
      <c r="O1037" s="836">
        <v>1</v>
      </c>
      <c r="P1037" s="835">
        <v>96.72</v>
      </c>
      <c r="Q1037" s="837">
        <v>1</v>
      </c>
      <c r="R1037" s="832">
        <v>6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30</v>
      </c>
      <c r="B1038" s="832" t="s">
        <v>2898</v>
      </c>
      <c r="C1038" s="832" t="s">
        <v>2906</v>
      </c>
      <c r="D1038" s="833" t="s">
        <v>4253</v>
      </c>
      <c r="E1038" s="834" t="s">
        <v>2920</v>
      </c>
      <c r="F1038" s="832" t="s">
        <v>2899</v>
      </c>
      <c r="G1038" s="832" t="s">
        <v>3105</v>
      </c>
      <c r="H1038" s="832" t="s">
        <v>599</v>
      </c>
      <c r="I1038" s="832" t="s">
        <v>2806</v>
      </c>
      <c r="J1038" s="832" t="s">
        <v>2403</v>
      </c>
      <c r="K1038" s="832" t="s">
        <v>2807</v>
      </c>
      <c r="L1038" s="835">
        <v>352.37</v>
      </c>
      <c r="M1038" s="835">
        <v>704.74</v>
      </c>
      <c r="N1038" s="832">
        <v>2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30</v>
      </c>
      <c r="B1039" s="832" t="s">
        <v>2898</v>
      </c>
      <c r="C1039" s="832" t="s">
        <v>2906</v>
      </c>
      <c r="D1039" s="833" t="s">
        <v>4253</v>
      </c>
      <c r="E1039" s="834" t="s">
        <v>2920</v>
      </c>
      <c r="F1039" s="832" t="s">
        <v>2899</v>
      </c>
      <c r="G1039" s="832" t="s">
        <v>3105</v>
      </c>
      <c r="H1039" s="832" t="s">
        <v>599</v>
      </c>
      <c r="I1039" s="832" t="s">
        <v>4098</v>
      </c>
      <c r="J1039" s="832" t="s">
        <v>2403</v>
      </c>
      <c r="K1039" s="832" t="s">
        <v>4099</v>
      </c>
      <c r="L1039" s="835">
        <v>704.73</v>
      </c>
      <c r="M1039" s="835">
        <v>704.73</v>
      </c>
      <c r="N1039" s="832">
        <v>1</v>
      </c>
      <c r="O1039" s="836">
        <v>0.5</v>
      </c>
      <c r="P1039" s="835">
        <v>704.73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5" customHeight="1" x14ac:dyDescent="0.2">
      <c r="A1040" s="831">
        <v>30</v>
      </c>
      <c r="B1040" s="832" t="s">
        <v>2898</v>
      </c>
      <c r="C1040" s="832" t="s">
        <v>2906</v>
      </c>
      <c r="D1040" s="833" t="s">
        <v>4253</v>
      </c>
      <c r="E1040" s="834" t="s">
        <v>2920</v>
      </c>
      <c r="F1040" s="832" t="s">
        <v>2899</v>
      </c>
      <c r="G1040" s="832" t="s">
        <v>3106</v>
      </c>
      <c r="H1040" s="832" t="s">
        <v>569</v>
      </c>
      <c r="I1040" s="832" t="s">
        <v>3434</v>
      </c>
      <c r="J1040" s="832" t="s">
        <v>3108</v>
      </c>
      <c r="K1040" s="832" t="s">
        <v>3435</v>
      </c>
      <c r="L1040" s="835">
        <v>218.62</v>
      </c>
      <c r="M1040" s="835">
        <v>1311.72</v>
      </c>
      <c r="N1040" s="832">
        <v>6</v>
      </c>
      <c r="O1040" s="836">
        <v>3</v>
      </c>
      <c r="P1040" s="835">
        <v>437.24</v>
      </c>
      <c r="Q1040" s="837">
        <v>0.33333333333333331</v>
      </c>
      <c r="R1040" s="832">
        <v>2</v>
      </c>
      <c r="S1040" s="837">
        <v>0.33333333333333331</v>
      </c>
      <c r="T1040" s="836">
        <v>1</v>
      </c>
      <c r="U1040" s="838">
        <v>0.33333333333333331</v>
      </c>
    </row>
    <row r="1041" spans="1:21" ht="14.45" customHeight="1" x14ac:dyDescent="0.2">
      <c r="A1041" s="831">
        <v>30</v>
      </c>
      <c r="B1041" s="832" t="s">
        <v>2898</v>
      </c>
      <c r="C1041" s="832" t="s">
        <v>2906</v>
      </c>
      <c r="D1041" s="833" t="s">
        <v>4253</v>
      </c>
      <c r="E1041" s="834" t="s">
        <v>2920</v>
      </c>
      <c r="F1041" s="832" t="s">
        <v>2899</v>
      </c>
      <c r="G1041" s="832" t="s">
        <v>3106</v>
      </c>
      <c r="H1041" s="832" t="s">
        <v>569</v>
      </c>
      <c r="I1041" s="832" t="s">
        <v>3436</v>
      </c>
      <c r="J1041" s="832" t="s">
        <v>3108</v>
      </c>
      <c r="K1041" s="832" t="s">
        <v>3437</v>
      </c>
      <c r="L1041" s="835">
        <v>437.23</v>
      </c>
      <c r="M1041" s="835">
        <v>1748.92</v>
      </c>
      <c r="N1041" s="832">
        <v>4</v>
      </c>
      <c r="O1041" s="836">
        <v>2.5</v>
      </c>
      <c r="P1041" s="835">
        <v>1311.69</v>
      </c>
      <c r="Q1041" s="837">
        <v>0.75</v>
      </c>
      <c r="R1041" s="832">
        <v>3</v>
      </c>
      <c r="S1041" s="837">
        <v>0.75</v>
      </c>
      <c r="T1041" s="836">
        <v>1.5</v>
      </c>
      <c r="U1041" s="838">
        <v>0.6</v>
      </c>
    </row>
    <row r="1042" spans="1:21" ht="14.45" customHeight="1" x14ac:dyDescent="0.2">
      <c r="A1042" s="831">
        <v>30</v>
      </c>
      <c r="B1042" s="832" t="s">
        <v>2898</v>
      </c>
      <c r="C1042" s="832" t="s">
        <v>2906</v>
      </c>
      <c r="D1042" s="833" t="s">
        <v>4253</v>
      </c>
      <c r="E1042" s="834" t="s">
        <v>2920</v>
      </c>
      <c r="F1042" s="832" t="s">
        <v>2899</v>
      </c>
      <c r="G1042" s="832" t="s">
        <v>3438</v>
      </c>
      <c r="H1042" s="832" t="s">
        <v>569</v>
      </c>
      <c r="I1042" s="832" t="s">
        <v>3439</v>
      </c>
      <c r="J1042" s="832" t="s">
        <v>3440</v>
      </c>
      <c r="K1042" s="832" t="s">
        <v>3441</v>
      </c>
      <c r="L1042" s="835">
        <v>0</v>
      </c>
      <c r="M1042" s="835">
        <v>0</v>
      </c>
      <c r="N1042" s="832">
        <v>3</v>
      </c>
      <c r="O1042" s="836">
        <v>0.5</v>
      </c>
      <c r="P1042" s="835">
        <v>0</v>
      </c>
      <c r="Q1042" s="837"/>
      <c r="R1042" s="832">
        <v>3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30</v>
      </c>
      <c r="B1043" s="832" t="s">
        <v>2898</v>
      </c>
      <c r="C1043" s="832" t="s">
        <v>2906</v>
      </c>
      <c r="D1043" s="833" t="s">
        <v>4253</v>
      </c>
      <c r="E1043" s="834" t="s">
        <v>2920</v>
      </c>
      <c r="F1043" s="832" t="s">
        <v>2899</v>
      </c>
      <c r="G1043" s="832" t="s">
        <v>3442</v>
      </c>
      <c r="H1043" s="832" t="s">
        <v>569</v>
      </c>
      <c r="I1043" s="832" t="s">
        <v>3443</v>
      </c>
      <c r="J1043" s="832" t="s">
        <v>622</v>
      </c>
      <c r="K1043" s="832" t="s">
        <v>3444</v>
      </c>
      <c r="L1043" s="835">
        <v>127.91</v>
      </c>
      <c r="M1043" s="835">
        <v>255.82</v>
      </c>
      <c r="N1043" s="832">
        <v>2</v>
      </c>
      <c r="O1043" s="836">
        <v>0.5</v>
      </c>
      <c r="P1043" s="835">
        <v>255.82</v>
      </c>
      <c r="Q1043" s="837">
        <v>1</v>
      </c>
      <c r="R1043" s="832">
        <v>2</v>
      </c>
      <c r="S1043" s="837">
        <v>1</v>
      </c>
      <c r="T1043" s="836">
        <v>0.5</v>
      </c>
      <c r="U1043" s="838">
        <v>1</v>
      </c>
    </row>
    <row r="1044" spans="1:21" ht="14.45" customHeight="1" x14ac:dyDescent="0.2">
      <c r="A1044" s="831">
        <v>30</v>
      </c>
      <c r="B1044" s="832" t="s">
        <v>2898</v>
      </c>
      <c r="C1044" s="832" t="s">
        <v>2906</v>
      </c>
      <c r="D1044" s="833" t="s">
        <v>4253</v>
      </c>
      <c r="E1044" s="834" t="s">
        <v>2920</v>
      </c>
      <c r="F1044" s="832" t="s">
        <v>2899</v>
      </c>
      <c r="G1044" s="832" t="s">
        <v>3110</v>
      </c>
      <c r="H1044" s="832" t="s">
        <v>599</v>
      </c>
      <c r="I1044" s="832" t="s">
        <v>2388</v>
      </c>
      <c r="J1044" s="832" t="s">
        <v>2387</v>
      </c>
      <c r="K1044" s="832" t="s">
        <v>2389</v>
      </c>
      <c r="L1044" s="835">
        <v>10.34</v>
      </c>
      <c r="M1044" s="835">
        <v>82.72</v>
      </c>
      <c r="N1044" s="832">
        <v>8</v>
      </c>
      <c r="O1044" s="836">
        <v>1</v>
      </c>
      <c r="P1044" s="835">
        <v>82.72</v>
      </c>
      <c r="Q1044" s="837">
        <v>1</v>
      </c>
      <c r="R1044" s="832">
        <v>8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30</v>
      </c>
      <c r="B1045" s="832" t="s">
        <v>2898</v>
      </c>
      <c r="C1045" s="832" t="s">
        <v>2906</v>
      </c>
      <c r="D1045" s="833" t="s">
        <v>4253</v>
      </c>
      <c r="E1045" s="834" t="s">
        <v>2920</v>
      </c>
      <c r="F1045" s="832" t="s">
        <v>2899</v>
      </c>
      <c r="G1045" s="832" t="s">
        <v>3455</v>
      </c>
      <c r="H1045" s="832" t="s">
        <v>569</v>
      </c>
      <c r="I1045" s="832" t="s">
        <v>4100</v>
      </c>
      <c r="J1045" s="832" t="s">
        <v>1366</v>
      </c>
      <c r="K1045" s="832" t="s">
        <v>4101</v>
      </c>
      <c r="L1045" s="835">
        <v>170.77</v>
      </c>
      <c r="M1045" s="835">
        <v>170.77</v>
      </c>
      <c r="N1045" s="832">
        <v>1</v>
      </c>
      <c r="O1045" s="836">
        <v>0.5</v>
      </c>
      <c r="P1045" s="835">
        <v>170.77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5" customHeight="1" x14ac:dyDescent="0.2">
      <c r="A1046" s="831">
        <v>30</v>
      </c>
      <c r="B1046" s="832" t="s">
        <v>2898</v>
      </c>
      <c r="C1046" s="832" t="s">
        <v>2906</v>
      </c>
      <c r="D1046" s="833" t="s">
        <v>4253</v>
      </c>
      <c r="E1046" s="834" t="s">
        <v>2920</v>
      </c>
      <c r="F1046" s="832" t="s">
        <v>2899</v>
      </c>
      <c r="G1046" s="832" t="s">
        <v>3455</v>
      </c>
      <c r="H1046" s="832" t="s">
        <v>569</v>
      </c>
      <c r="I1046" s="832" t="s">
        <v>4102</v>
      </c>
      <c r="J1046" s="832" t="s">
        <v>3457</v>
      </c>
      <c r="K1046" s="832" t="s">
        <v>3458</v>
      </c>
      <c r="L1046" s="835">
        <v>102.46</v>
      </c>
      <c r="M1046" s="835">
        <v>307.38</v>
      </c>
      <c r="N1046" s="832">
        <v>3</v>
      </c>
      <c r="O1046" s="836">
        <v>0.5</v>
      </c>
      <c r="P1046" s="835">
        <v>307.38</v>
      </c>
      <c r="Q1046" s="837">
        <v>1</v>
      </c>
      <c r="R1046" s="832">
        <v>3</v>
      </c>
      <c r="S1046" s="837">
        <v>1</v>
      </c>
      <c r="T1046" s="836">
        <v>0.5</v>
      </c>
      <c r="U1046" s="838">
        <v>1</v>
      </c>
    </row>
    <row r="1047" spans="1:21" ht="14.45" customHeight="1" x14ac:dyDescent="0.2">
      <c r="A1047" s="831">
        <v>30</v>
      </c>
      <c r="B1047" s="832" t="s">
        <v>2898</v>
      </c>
      <c r="C1047" s="832" t="s">
        <v>2906</v>
      </c>
      <c r="D1047" s="833" t="s">
        <v>4253</v>
      </c>
      <c r="E1047" s="834" t="s">
        <v>2920</v>
      </c>
      <c r="F1047" s="832" t="s">
        <v>2899</v>
      </c>
      <c r="G1047" s="832" t="s">
        <v>3848</v>
      </c>
      <c r="H1047" s="832" t="s">
        <v>569</v>
      </c>
      <c r="I1047" s="832" t="s">
        <v>3849</v>
      </c>
      <c r="J1047" s="832" t="s">
        <v>1462</v>
      </c>
      <c r="K1047" s="832" t="s">
        <v>3850</v>
      </c>
      <c r="L1047" s="835">
        <v>316.33</v>
      </c>
      <c r="M1047" s="835">
        <v>632.66</v>
      </c>
      <c r="N1047" s="832">
        <v>2</v>
      </c>
      <c r="O1047" s="836">
        <v>1</v>
      </c>
      <c r="P1047" s="835">
        <v>632.66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30</v>
      </c>
      <c r="B1048" s="832" t="s">
        <v>2898</v>
      </c>
      <c r="C1048" s="832" t="s">
        <v>2906</v>
      </c>
      <c r="D1048" s="833" t="s">
        <v>4253</v>
      </c>
      <c r="E1048" s="834" t="s">
        <v>2920</v>
      </c>
      <c r="F1048" s="832" t="s">
        <v>2899</v>
      </c>
      <c r="G1048" s="832" t="s">
        <v>3466</v>
      </c>
      <c r="H1048" s="832" t="s">
        <v>569</v>
      </c>
      <c r="I1048" s="832" t="s">
        <v>3467</v>
      </c>
      <c r="J1048" s="832" t="s">
        <v>3468</v>
      </c>
      <c r="K1048" s="832" t="s">
        <v>3469</v>
      </c>
      <c r="L1048" s="835">
        <v>352.3</v>
      </c>
      <c r="M1048" s="835">
        <v>4227.6000000000004</v>
      </c>
      <c r="N1048" s="832">
        <v>12</v>
      </c>
      <c r="O1048" s="836">
        <v>4.5</v>
      </c>
      <c r="P1048" s="835">
        <v>1409.2</v>
      </c>
      <c r="Q1048" s="837">
        <v>0.33333333333333331</v>
      </c>
      <c r="R1048" s="832">
        <v>4</v>
      </c>
      <c r="S1048" s="837">
        <v>0.33333333333333331</v>
      </c>
      <c r="T1048" s="836">
        <v>2</v>
      </c>
      <c r="U1048" s="838">
        <v>0.44444444444444442</v>
      </c>
    </row>
    <row r="1049" spans="1:21" ht="14.45" customHeight="1" x14ac:dyDescent="0.2">
      <c r="A1049" s="831">
        <v>30</v>
      </c>
      <c r="B1049" s="832" t="s">
        <v>2898</v>
      </c>
      <c r="C1049" s="832" t="s">
        <v>2906</v>
      </c>
      <c r="D1049" s="833" t="s">
        <v>4253</v>
      </c>
      <c r="E1049" s="834" t="s">
        <v>2920</v>
      </c>
      <c r="F1049" s="832" t="s">
        <v>2899</v>
      </c>
      <c r="G1049" s="832" t="s">
        <v>3115</v>
      </c>
      <c r="H1049" s="832" t="s">
        <v>569</v>
      </c>
      <c r="I1049" s="832" t="s">
        <v>3857</v>
      </c>
      <c r="J1049" s="832" t="s">
        <v>3856</v>
      </c>
      <c r="K1049" s="832" t="s">
        <v>703</v>
      </c>
      <c r="L1049" s="835">
        <v>93.18</v>
      </c>
      <c r="M1049" s="835">
        <v>1118.1600000000001</v>
      </c>
      <c r="N1049" s="832">
        <v>12</v>
      </c>
      <c r="O1049" s="836">
        <v>2</v>
      </c>
      <c r="P1049" s="835">
        <v>838.62000000000012</v>
      </c>
      <c r="Q1049" s="837">
        <v>0.75</v>
      </c>
      <c r="R1049" s="832">
        <v>9</v>
      </c>
      <c r="S1049" s="837">
        <v>0.75</v>
      </c>
      <c r="T1049" s="836">
        <v>1.5</v>
      </c>
      <c r="U1049" s="838">
        <v>0.75</v>
      </c>
    </row>
    <row r="1050" spans="1:21" ht="14.45" customHeight="1" x14ac:dyDescent="0.2">
      <c r="A1050" s="831">
        <v>30</v>
      </c>
      <c r="B1050" s="832" t="s">
        <v>2898</v>
      </c>
      <c r="C1050" s="832" t="s">
        <v>2906</v>
      </c>
      <c r="D1050" s="833" t="s">
        <v>4253</v>
      </c>
      <c r="E1050" s="834" t="s">
        <v>2920</v>
      </c>
      <c r="F1050" s="832" t="s">
        <v>2899</v>
      </c>
      <c r="G1050" s="832" t="s">
        <v>3115</v>
      </c>
      <c r="H1050" s="832" t="s">
        <v>569</v>
      </c>
      <c r="I1050" s="832" t="s">
        <v>4103</v>
      </c>
      <c r="J1050" s="832" t="s">
        <v>3474</v>
      </c>
      <c r="K1050" s="832" t="s">
        <v>2721</v>
      </c>
      <c r="L1050" s="835">
        <v>279.52999999999997</v>
      </c>
      <c r="M1050" s="835">
        <v>838.58999999999992</v>
      </c>
      <c r="N1050" s="832">
        <v>3</v>
      </c>
      <c r="O1050" s="836">
        <v>1.5</v>
      </c>
      <c r="P1050" s="835">
        <v>559.05999999999995</v>
      </c>
      <c r="Q1050" s="837">
        <v>0.66666666666666663</v>
      </c>
      <c r="R1050" s="832">
        <v>2</v>
      </c>
      <c r="S1050" s="837">
        <v>0.66666666666666663</v>
      </c>
      <c r="T1050" s="836">
        <v>1</v>
      </c>
      <c r="U1050" s="838">
        <v>0.66666666666666663</v>
      </c>
    </row>
    <row r="1051" spans="1:21" ht="14.45" customHeight="1" x14ac:dyDescent="0.2">
      <c r="A1051" s="831">
        <v>30</v>
      </c>
      <c r="B1051" s="832" t="s">
        <v>2898</v>
      </c>
      <c r="C1051" s="832" t="s">
        <v>2906</v>
      </c>
      <c r="D1051" s="833" t="s">
        <v>4253</v>
      </c>
      <c r="E1051" s="834" t="s">
        <v>2920</v>
      </c>
      <c r="F1051" s="832" t="s">
        <v>2899</v>
      </c>
      <c r="G1051" s="832" t="s">
        <v>3115</v>
      </c>
      <c r="H1051" s="832" t="s">
        <v>569</v>
      </c>
      <c r="I1051" s="832" t="s">
        <v>4104</v>
      </c>
      <c r="J1051" s="832" t="s">
        <v>3474</v>
      </c>
      <c r="K1051" s="832" t="s">
        <v>703</v>
      </c>
      <c r="L1051" s="835">
        <v>93.18</v>
      </c>
      <c r="M1051" s="835">
        <v>93.18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30</v>
      </c>
      <c r="B1052" s="832" t="s">
        <v>2898</v>
      </c>
      <c r="C1052" s="832" t="s">
        <v>2906</v>
      </c>
      <c r="D1052" s="833" t="s">
        <v>4253</v>
      </c>
      <c r="E1052" s="834" t="s">
        <v>2920</v>
      </c>
      <c r="F1052" s="832" t="s">
        <v>2899</v>
      </c>
      <c r="G1052" s="832" t="s">
        <v>3115</v>
      </c>
      <c r="H1052" s="832" t="s">
        <v>569</v>
      </c>
      <c r="I1052" s="832" t="s">
        <v>4105</v>
      </c>
      <c r="J1052" s="832" t="s">
        <v>3476</v>
      </c>
      <c r="K1052" s="832" t="s">
        <v>2721</v>
      </c>
      <c r="L1052" s="835">
        <v>279.52999999999997</v>
      </c>
      <c r="M1052" s="835">
        <v>279.52999999999997</v>
      </c>
      <c r="N1052" s="832">
        <v>1</v>
      </c>
      <c r="O1052" s="836">
        <v>0.5</v>
      </c>
      <c r="P1052" s="835">
        <v>279.52999999999997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30</v>
      </c>
      <c r="B1053" s="832" t="s">
        <v>2898</v>
      </c>
      <c r="C1053" s="832" t="s">
        <v>2906</v>
      </c>
      <c r="D1053" s="833" t="s">
        <v>4253</v>
      </c>
      <c r="E1053" s="834" t="s">
        <v>2920</v>
      </c>
      <c r="F1053" s="832" t="s">
        <v>2899</v>
      </c>
      <c r="G1053" s="832" t="s">
        <v>3479</v>
      </c>
      <c r="H1053" s="832" t="s">
        <v>569</v>
      </c>
      <c r="I1053" s="832" t="s">
        <v>3480</v>
      </c>
      <c r="J1053" s="832" t="s">
        <v>3481</v>
      </c>
      <c r="K1053" s="832" t="s">
        <v>3482</v>
      </c>
      <c r="L1053" s="835">
        <v>0</v>
      </c>
      <c r="M1053" s="835">
        <v>0</v>
      </c>
      <c r="N1053" s="832">
        <v>1</v>
      </c>
      <c r="O1053" s="836">
        <v>0.5</v>
      </c>
      <c r="P1053" s="835">
        <v>0</v>
      </c>
      <c r="Q1053" s="837"/>
      <c r="R1053" s="832">
        <v>1</v>
      </c>
      <c r="S1053" s="837">
        <v>1</v>
      </c>
      <c r="T1053" s="836">
        <v>0.5</v>
      </c>
      <c r="U1053" s="838">
        <v>1</v>
      </c>
    </row>
    <row r="1054" spans="1:21" ht="14.45" customHeight="1" x14ac:dyDescent="0.2">
      <c r="A1054" s="831">
        <v>30</v>
      </c>
      <c r="B1054" s="832" t="s">
        <v>2898</v>
      </c>
      <c r="C1054" s="832" t="s">
        <v>2906</v>
      </c>
      <c r="D1054" s="833" t="s">
        <v>4253</v>
      </c>
      <c r="E1054" s="834" t="s">
        <v>2920</v>
      </c>
      <c r="F1054" s="832" t="s">
        <v>2899</v>
      </c>
      <c r="G1054" s="832" t="s">
        <v>3486</v>
      </c>
      <c r="H1054" s="832" t="s">
        <v>569</v>
      </c>
      <c r="I1054" s="832" t="s">
        <v>3491</v>
      </c>
      <c r="J1054" s="832" t="s">
        <v>1120</v>
      </c>
      <c r="K1054" s="832" t="s">
        <v>3492</v>
      </c>
      <c r="L1054" s="835">
        <v>0</v>
      </c>
      <c r="M1054" s="835">
        <v>0</v>
      </c>
      <c r="N1054" s="832">
        <v>39</v>
      </c>
      <c r="O1054" s="836">
        <v>10</v>
      </c>
      <c r="P1054" s="835">
        <v>0</v>
      </c>
      <c r="Q1054" s="837"/>
      <c r="R1054" s="832">
        <v>32</v>
      </c>
      <c r="S1054" s="837">
        <v>0.82051282051282048</v>
      </c>
      <c r="T1054" s="836">
        <v>7.5</v>
      </c>
      <c r="U1054" s="838">
        <v>0.75</v>
      </c>
    </row>
    <row r="1055" spans="1:21" ht="14.45" customHeight="1" x14ac:dyDescent="0.2">
      <c r="A1055" s="831">
        <v>30</v>
      </c>
      <c r="B1055" s="832" t="s">
        <v>2898</v>
      </c>
      <c r="C1055" s="832" t="s">
        <v>2906</v>
      </c>
      <c r="D1055" s="833" t="s">
        <v>4253</v>
      </c>
      <c r="E1055" s="834" t="s">
        <v>2920</v>
      </c>
      <c r="F1055" s="832" t="s">
        <v>2899</v>
      </c>
      <c r="G1055" s="832" t="s">
        <v>3119</v>
      </c>
      <c r="H1055" s="832" t="s">
        <v>599</v>
      </c>
      <c r="I1055" s="832" t="s">
        <v>2593</v>
      </c>
      <c r="J1055" s="832" t="s">
        <v>1270</v>
      </c>
      <c r="K1055" s="832" t="s">
        <v>1272</v>
      </c>
      <c r="L1055" s="835">
        <v>0</v>
      </c>
      <c r="M1055" s="835">
        <v>0</v>
      </c>
      <c r="N1055" s="832">
        <v>3</v>
      </c>
      <c r="O1055" s="836">
        <v>0.5</v>
      </c>
      <c r="P1055" s="835"/>
      <c r="Q1055" s="837"/>
      <c r="R1055" s="832"/>
      <c r="S1055" s="837">
        <v>0</v>
      </c>
      <c r="T1055" s="836"/>
      <c r="U1055" s="838">
        <v>0</v>
      </c>
    </row>
    <row r="1056" spans="1:21" ht="14.45" customHeight="1" x14ac:dyDescent="0.2">
      <c r="A1056" s="831">
        <v>30</v>
      </c>
      <c r="B1056" s="832" t="s">
        <v>2898</v>
      </c>
      <c r="C1056" s="832" t="s">
        <v>2906</v>
      </c>
      <c r="D1056" s="833" t="s">
        <v>4253</v>
      </c>
      <c r="E1056" s="834" t="s">
        <v>2920</v>
      </c>
      <c r="F1056" s="832" t="s">
        <v>2899</v>
      </c>
      <c r="G1056" s="832" t="s">
        <v>3494</v>
      </c>
      <c r="H1056" s="832" t="s">
        <v>569</v>
      </c>
      <c r="I1056" s="832" t="s">
        <v>3495</v>
      </c>
      <c r="J1056" s="832" t="s">
        <v>3496</v>
      </c>
      <c r="K1056" s="832" t="s">
        <v>3497</v>
      </c>
      <c r="L1056" s="835">
        <v>120.14</v>
      </c>
      <c r="M1056" s="835">
        <v>240.28</v>
      </c>
      <c r="N1056" s="832">
        <v>2</v>
      </c>
      <c r="O1056" s="836">
        <v>2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5" customHeight="1" x14ac:dyDescent="0.2">
      <c r="A1057" s="831">
        <v>30</v>
      </c>
      <c r="B1057" s="832" t="s">
        <v>2898</v>
      </c>
      <c r="C1057" s="832" t="s">
        <v>2906</v>
      </c>
      <c r="D1057" s="833" t="s">
        <v>4253</v>
      </c>
      <c r="E1057" s="834" t="s">
        <v>2920</v>
      </c>
      <c r="F1057" s="832" t="s">
        <v>2899</v>
      </c>
      <c r="G1057" s="832" t="s">
        <v>3127</v>
      </c>
      <c r="H1057" s="832" t="s">
        <v>569</v>
      </c>
      <c r="I1057" s="832" t="s">
        <v>3503</v>
      </c>
      <c r="J1057" s="832" t="s">
        <v>1559</v>
      </c>
      <c r="K1057" s="832" t="s">
        <v>3504</v>
      </c>
      <c r="L1057" s="835">
        <v>1578.41</v>
      </c>
      <c r="M1057" s="835">
        <v>4735.2300000000005</v>
      </c>
      <c r="N1057" s="832">
        <v>3</v>
      </c>
      <c r="O1057" s="836">
        <v>1.5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30</v>
      </c>
      <c r="B1058" s="832" t="s">
        <v>2898</v>
      </c>
      <c r="C1058" s="832" t="s">
        <v>2906</v>
      </c>
      <c r="D1058" s="833" t="s">
        <v>4253</v>
      </c>
      <c r="E1058" s="834" t="s">
        <v>2920</v>
      </c>
      <c r="F1058" s="832" t="s">
        <v>2899</v>
      </c>
      <c r="G1058" s="832" t="s">
        <v>3127</v>
      </c>
      <c r="H1058" s="832" t="s">
        <v>569</v>
      </c>
      <c r="I1058" s="832" t="s">
        <v>4106</v>
      </c>
      <c r="J1058" s="832" t="s">
        <v>1559</v>
      </c>
      <c r="K1058" s="832" t="s">
        <v>3504</v>
      </c>
      <c r="L1058" s="835">
        <v>1578.41</v>
      </c>
      <c r="M1058" s="835">
        <v>3156.82</v>
      </c>
      <c r="N1058" s="832">
        <v>2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30</v>
      </c>
      <c r="B1059" s="832" t="s">
        <v>2898</v>
      </c>
      <c r="C1059" s="832" t="s">
        <v>2906</v>
      </c>
      <c r="D1059" s="833" t="s">
        <v>4253</v>
      </c>
      <c r="E1059" s="834" t="s">
        <v>2920</v>
      </c>
      <c r="F1059" s="832" t="s">
        <v>2899</v>
      </c>
      <c r="G1059" s="832" t="s">
        <v>3133</v>
      </c>
      <c r="H1059" s="832" t="s">
        <v>569</v>
      </c>
      <c r="I1059" s="832" t="s">
        <v>3134</v>
      </c>
      <c r="J1059" s="832" t="s">
        <v>3135</v>
      </c>
      <c r="K1059" s="832" t="s">
        <v>3136</v>
      </c>
      <c r="L1059" s="835">
        <v>79.11</v>
      </c>
      <c r="M1059" s="835">
        <v>237.32999999999998</v>
      </c>
      <c r="N1059" s="832">
        <v>3</v>
      </c>
      <c r="O1059" s="836">
        <v>1</v>
      </c>
      <c r="P1059" s="835">
        <v>237.32999999999998</v>
      </c>
      <c r="Q1059" s="837">
        <v>1</v>
      </c>
      <c r="R1059" s="832">
        <v>3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30</v>
      </c>
      <c r="B1060" s="832" t="s">
        <v>2898</v>
      </c>
      <c r="C1060" s="832" t="s">
        <v>2906</v>
      </c>
      <c r="D1060" s="833" t="s">
        <v>4253</v>
      </c>
      <c r="E1060" s="834" t="s">
        <v>2920</v>
      </c>
      <c r="F1060" s="832" t="s">
        <v>2899</v>
      </c>
      <c r="G1060" s="832" t="s">
        <v>3146</v>
      </c>
      <c r="H1060" s="832" t="s">
        <v>569</v>
      </c>
      <c r="I1060" s="832" t="s">
        <v>3147</v>
      </c>
      <c r="J1060" s="832" t="s">
        <v>1472</v>
      </c>
      <c r="K1060" s="832" t="s">
        <v>2562</v>
      </c>
      <c r="L1060" s="835">
        <v>137.88</v>
      </c>
      <c r="M1060" s="835">
        <v>275.76</v>
      </c>
      <c r="N1060" s="832">
        <v>2</v>
      </c>
      <c r="O1060" s="836">
        <v>1</v>
      </c>
      <c r="P1060" s="835">
        <v>275.76</v>
      </c>
      <c r="Q1060" s="837">
        <v>1</v>
      </c>
      <c r="R1060" s="832">
        <v>2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30</v>
      </c>
      <c r="B1061" s="832" t="s">
        <v>2898</v>
      </c>
      <c r="C1061" s="832" t="s">
        <v>2906</v>
      </c>
      <c r="D1061" s="833" t="s">
        <v>4253</v>
      </c>
      <c r="E1061" s="834" t="s">
        <v>2920</v>
      </c>
      <c r="F1061" s="832" t="s">
        <v>2899</v>
      </c>
      <c r="G1061" s="832" t="s">
        <v>3159</v>
      </c>
      <c r="H1061" s="832" t="s">
        <v>569</v>
      </c>
      <c r="I1061" s="832" t="s">
        <v>3160</v>
      </c>
      <c r="J1061" s="832" t="s">
        <v>736</v>
      </c>
      <c r="K1061" s="832" t="s">
        <v>3161</v>
      </c>
      <c r="L1061" s="835">
        <v>311.02</v>
      </c>
      <c r="M1061" s="835">
        <v>1555.1</v>
      </c>
      <c r="N1061" s="832">
        <v>5</v>
      </c>
      <c r="O1061" s="836">
        <v>2.5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30</v>
      </c>
      <c r="B1062" s="832" t="s">
        <v>2898</v>
      </c>
      <c r="C1062" s="832" t="s">
        <v>2906</v>
      </c>
      <c r="D1062" s="833" t="s">
        <v>4253</v>
      </c>
      <c r="E1062" s="834" t="s">
        <v>2920</v>
      </c>
      <c r="F1062" s="832" t="s">
        <v>2899</v>
      </c>
      <c r="G1062" s="832" t="s">
        <v>3165</v>
      </c>
      <c r="H1062" s="832" t="s">
        <v>599</v>
      </c>
      <c r="I1062" s="832" t="s">
        <v>2872</v>
      </c>
      <c r="J1062" s="832" t="s">
        <v>758</v>
      </c>
      <c r="K1062" s="832" t="s">
        <v>2368</v>
      </c>
      <c r="L1062" s="835">
        <v>0</v>
      </c>
      <c r="M1062" s="835">
        <v>0</v>
      </c>
      <c r="N1062" s="832">
        <v>3</v>
      </c>
      <c r="O1062" s="836">
        <v>1.5</v>
      </c>
      <c r="P1062" s="835"/>
      <c r="Q1062" s="837"/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30</v>
      </c>
      <c r="B1063" s="832" t="s">
        <v>2898</v>
      </c>
      <c r="C1063" s="832" t="s">
        <v>2906</v>
      </c>
      <c r="D1063" s="833" t="s">
        <v>4253</v>
      </c>
      <c r="E1063" s="834" t="s">
        <v>2920</v>
      </c>
      <c r="F1063" s="832" t="s">
        <v>2899</v>
      </c>
      <c r="G1063" s="832" t="s">
        <v>3174</v>
      </c>
      <c r="H1063" s="832" t="s">
        <v>569</v>
      </c>
      <c r="I1063" s="832" t="s">
        <v>3175</v>
      </c>
      <c r="J1063" s="832" t="s">
        <v>1593</v>
      </c>
      <c r="K1063" s="832" t="s">
        <v>2660</v>
      </c>
      <c r="L1063" s="835">
        <v>0</v>
      </c>
      <c r="M1063" s="835">
        <v>0</v>
      </c>
      <c r="N1063" s="832">
        <v>1</v>
      </c>
      <c r="O1063" s="836">
        <v>0.5</v>
      </c>
      <c r="P1063" s="835">
        <v>0</v>
      </c>
      <c r="Q1063" s="837"/>
      <c r="R1063" s="832">
        <v>1</v>
      </c>
      <c r="S1063" s="837">
        <v>1</v>
      </c>
      <c r="T1063" s="836">
        <v>0.5</v>
      </c>
      <c r="U1063" s="838">
        <v>1</v>
      </c>
    </row>
    <row r="1064" spans="1:21" ht="14.45" customHeight="1" x14ac:dyDescent="0.2">
      <c r="A1064" s="831">
        <v>30</v>
      </c>
      <c r="B1064" s="832" t="s">
        <v>2898</v>
      </c>
      <c r="C1064" s="832" t="s">
        <v>2906</v>
      </c>
      <c r="D1064" s="833" t="s">
        <v>4253</v>
      </c>
      <c r="E1064" s="834" t="s">
        <v>2920</v>
      </c>
      <c r="F1064" s="832" t="s">
        <v>2899</v>
      </c>
      <c r="G1064" s="832" t="s">
        <v>3174</v>
      </c>
      <c r="H1064" s="832" t="s">
        <v>569</v>
      </c>
      <c r="I1064" s="832" t="s">
        <v>2657</v>
      </c>
      <c r="J1064" s="832" t="s">
        <v>1593</v>
      </c>
      <c r="K1064" s="832" t="s">
        <v>2658</v>
      </c>
      <c r="L1064" s="835">
        <v>0</v>
      </c>
      <c r="M1064" s="835">
        <v>0</v>
      </c>
      <c r="N1064" s="832">
        <v>1</v>
      </c>
      <c r="O1064" s="836">
        <v>0.5</v>
      </c>
      <c r="P1064" s="835">
        <v>0</v>
      </c>
      <c r="Q1064" s="837"/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30</v>
      </c>
      <c r="B1065" s="832" t="s">
        <v>2898</v>
      </c>
      <c r="C1065" s="832" t="s">
        <v>2906</v>
      </c>
      <c r="D1065" s="833" t="s">
        <v>4253</v>
      </c>
      <c r="E1065" s="834" t="s">
        <v>2920</v>
      </c>
      <c r="F1065" s="832" t="s">
        <v>2899</v>
      </c>
      <c r="G1065" s="832" t="s">
        <v>3174</v>
      </c>
      <c r="H1065" s="832" t="s">
        <v>569</v>
      </c>
      <c r="I1065" s="832" t="s">
        <v>4107</v>
      </c>
      <c r="J1065" s="832" t="s">
        <v>3978</v>
      </c>
      <c r="K1065" s="832" t="s">
        <v>2660</v>
      </c>
      <c r="L1065" s="835">
        <v>0</v>
      </c>
      <c r="M1065" s="835">
        <v>0</v>
      </c>
      <c r="N1065" s="832">
        <v>1</v>
      </c>
      <c r="O1065" s="836">
        <v>1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30</v>
      </c>
      <c r="B1066" s="832" t="s">
        <v>2898</v>
      </c>
      <c r="C1066" s="832" t="s">
        <v>2906</v>
      </c>
      <c r="D1066" s="833" t="s">
        <v>4253</v>
      </c>
      <c r="E1066" s="834" t="s">
        <v>2920</v>
      </c>
      <c r="F1066" s="832" t="s">
        <v>2899</v>
      </c>
      <c r="G1066" s="832" t="s">
        <v>3174</v>
      </c>
      <c r="H1066" s="832" t="s">
        <v>569</v>
      </c>
      <c r="I1066" s="832" t="s">
        <v>3977</v>
      </c>
      <c r="J1066" s="832" t="s">
        <v>3978</v>
      </c>
      <c r="K1066" s="832" t="s">
        <v>2670</v>
      </c>
      <c r="L1066" s="835">
        <v>0</v>
      </c>
      <c r="M1066" s="835">
        <v>0</v>
      </c>
      <c r="N1066" s="832">
        <v>1</v>
      </c>
      <c r="O1066" s="836">
        <v>1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30</v>
      </c>
      <c r="B1067" s="832" t="s">
        <v>2898</v>
      </c>
      <c r="C1067" s="832" t="s">
        <v>2906</v>
      </c>
      <c r="D1067" s="833" t="s">
        <v>4253</v>
      </c>
      <c r="E1067" s="834" t="s">
        <v>2920</v>
      </c>
      <c r="F1067" s="832" t="s">
        <v>2899</v>
      </c>
      <c r="G1067" s="832" t="s">
        <v>3174</v>
      </c>
      <c r="H1067" s="832" t="s">
        <v>599</v>
      </c>
      <c r="I1067" s="832" t="s">
        <v>2659</v>
      </c>
      <c r="J1067" s="832" t="s">
        <v>1593</v>
      </c>
      <c r="K1067" s="832" t="s">
        <v>2660</v>
      </c>
      <c r="L1067" s="835">
        <v>0</v>
      </c>
      <c r="M1067" s="835">
        <v>0</v>
      </c>
      <c r="N1067" s="832">
        <v>3</v>
      </c>
      <c r="O1067" s="836">
        <v>0.5</v>
      </c>
      <c r="P1067" s="835"/>
      <c r="Q1067" s="837"/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30</v>
      </c>
      <c r="B1068" s="832" t="s">
        <v>2898</v>
      </c>
      <c r="C1068" s="832" t="s">
        <v>2906</v>
      </c>
      <c r="D1068" s="833" t="s">
        <v>4253</v>
      </c>
      <c r="E1068" s="834" t="s">
        <v>2920</v>
      </c>
      <c r="F1068" s="832" t="s">
        <v>2899</v>
      </c>
      <c r="G1068" s="832" t="s">
        <v>3176</v>
      </c>
      <c r="H1068" s="832" t="s">
        <v>599</v>
      </c>
      <c r="I1068" s="832" t="s">
        <v>2788</v>
      </c>
      <c r="J1068" s="832" t="s">
        <v>867</v>
      </c>
      <c r="K1068" s="832" t="s">
        <v>2789</v>
      </c>
      <c r="L1068" s="835">
        <v>1906.97</v>
      </c>
      <c r="M1068" s="835">
        <v>11441.82</v>
      </c>
      <c r="N1068" s="832">
        <v>6</v>
      </c>
      <c r="O1068" s="836">
        <v>1.5</v>
      </c>
      <c r="P1068" s="835">
        <v>11441.82</v>
      </c>
      <c r="Q1068" s="837">
        <v>1</v>
      </c>
      <c r="R1068" s="832">
        <v>6</v>
      </c>
      <c r="S1068" s="837">
        <v>1</v>
      </c>
      <c r="T1068" s="836">
        <v>1.5</v>
      </c>
      <c r="U1068" s="838">
        <v>1</v>
      </c>
    </row>
    <row r="1069" spans="1:21" ht="14.45" customHeight="1" x14ac:dyDescent="0.2">
      <c r="A1069" s="831">
        <v>30</v>
      </c>
      <c r="B1069" s="832" t="s">
        <v>2898</v>
      </c>
      <c r="C1069" s="832" t="s">
        <v>2906</v>
      </c>
      <c r="D1069" s="833" t="s">
        <v>4253</v>
      </c>
      <c r="E1069" s="834" t="s">
        <v>2920</v>
      </c>
      <c r="F1069" s="832" t="s">
        <v>2899</v>
      </c>
      <c r="G1069" s="832" t="s">
        <v>3176</v>
      </c>
      <c r="H1069" s="832" t="s">
        <v>599</v>
      </c>
      <c r="I1069" s="832" t="s">
        <v>3177</v>
      </c>
      <c r="J1069" s="832" t="s">
        <v>867</v>
      </c>
      <c r="K1069" s="832" t="s">
        <v>3178</v>
      </c>
      <c r="L1069" s="835">
        <v>2376.9299999999998</v>
      </c>
      <c r="M1069" s="835">
        <v>14261.579999999998</v>
      </c>
      <c r="N1069" s="832">
        <v>6</v>
      </c>
      <c r="O1069" s="836">
        <v>2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30</v>
      </c>
      <c r="B1070" s="832" t="s">
        <v>2898</v>
      </c>
      <c r="C1070" s="832" t="s">
        <v>2906</v>
      </c>
      <c r="D1070" s="833" t="s">
        <v>4253</v>
      </c>
      <c r="E1070" s="834" t="s">
        <v>2920</v>
      </c>
      <c r="F1070" s="832" t="s">
        <v>2899</v>
      </c>
      <c r="G1070" s="832" t="s">
        <v>3569</v>
      </c>
      <c r="H1070" s="832" t="s">
        <v>599</v>
      </c>
      <c r="I1070" s="832" t="s">
        <v>2772</v>
      </c>
      <c r="J1070" s="832" t="s">
        <v>1921</v>
      </c>
      <c r="K1070" s="832" t="s">
        <v>2773</v>
      </c>
      <c r="L1070" s="835">
        <v>414.07</v>
      </c>
      <c r="M1070" s="835">
        <v>3312.56</v>
      </c>
      <c r="N1070" s="832">
        <v>8</v>
      </c>
      <c r="O1070" s="836">
        <v>3.5</v>
      </c>
      <c r="P1070" s="835">
        <v>2484.42</v>
      </c>
      <c r="Q1070" s="837">
        <v>0.75</v>
      </c>
      <c r="R1070" s="832">
        <v>6</v>
      </c>
      <c r="S1070" s="837">
        <v>0.75</v>
      </c>
      <c r="T1070" s="836">
        <v>2.5</v>
      </c>
      <c r="U1070" s="838">
        <v>0.7142857142857143</v>
      </c>
    </row>
    <row r="1071" spans="1:21" ht="14.45" customHeight="1" x14ac:dyDescent="0.2">
      <c r="A1071" s="831">
        <v>30</v>
      </c>
      <c r="B1071" s="832" t="s">
        <v>2898</v>
      </c>
      <c r="C1071" s="832" t="s">
        <v>2906</v>
      </c>
      <c r="D1071" s="833" t="s">
        <v>4253</v>
      </c>
      <c r="E1071" s="834" t="s">
        <v>2920</v>
      </c>
      <c r="F1071" s="832" t="s">
        <v>2899</v>
      </c>
      <c r="G1071" s="832" t="s">
        <v>3179</v>
      </c>
      <c r="H1071" s="832" t="s">
        <v>569</v>
      </c>
      <c r="I1071" s="832" t="s">
        <v>2586</v>
      </c>
      <c r="J1071" s="832" t="s">
        <v>2587</v>
      </c>
      <c r="K1071" s="832" t="s">
        <v>2588</v>
      </c>
      <c r="L1071" s="835">
        <v>50.32</v>
      </c>
      <c r="M1071" s="835">
        <v>150.96</v>
      </c>
      <c r="N1071" s="832">
        <v>3</v>
      </c>
      <c r="O1071" s="836">
        <v>2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30</v>
      </c>
      <c r="B1072" s="832" t="s">
        <v>2898</v>
      </c>
      <c r="C1072" s="832" t="s">
        <v>2906</v>
      </c>
      <c r="D1072" s="833" t="s">
        <v>4253</v>
      </c>
      <c r="E1072" s="834" t="s">
        <v>2920</v>
      </c>
      <c r="F1072" s="832" t="s">
        <v>2899</v>
      </c>
      <c r="G1072" s="832" t="s">
        <v>3179</v>
      </c>
      <c r="H1072" s="832" t="s">
        <v>569</v>
      </c>
      <c r="I1072" s="832" t="s">
        <v>3181</v>
      </c>
      <c r="J1072" s="832" t="s">
        <v>1583</v>
      </c>
      <c r="K1072" s="832" t="s">
        <v>3182</v>
      </c>
      <c r="L1072" s="835">
        <v>50.32</v>
      </c>
      <c r="M1072" s="835">
        <v>150.96</v>
      </c>
      <c r="N1072" s="832">
        <v>3</v>
      </c>
      <c r="O1072" s="836">
        <v>0.5</v>
      </c>
      <c r="P1072" s="835">
        <v>150.96</v>
      </c>
      <c r="Q1072" s="837">
        <v>1</v>
      </c>
      <c r="R1072" s="832">
        <v>3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30</v>
      </c>
      <c r="B1073" s="832" t="s">
        <v>2898</v>
      </c>
      <c r="C1073" s="832" t="s">
        <v>2906</v>
      </c>
      <c r="D1073" s="833" t="s">
        <v>4253</v>
      </c>
      <c r="E1073" s="834" t="s">
        <v>2920</v>
      </c>
      <c r="F1073" s="832" t="s">
        <v>2899</v>
      </c>
      <c r="G1073" s="832" t="s">
        <v>3183</v>
      </c>
      <c r="H1073" s="832" t="s">
        <v>569</v>
      </c>
      <c r="I1073" s="832" t="s">
        <v>3585</v>
      </c>
      <c r="J1073" s="832" t="s">
        <v>1116</v>
      </c>
      <c r="K1073" s="832" t="s">
        <v>1117</v>
      </c>
      <c r="L1073" s="835">
        <v>374.79</v>
      </c>
      <c r="M1073" s="835">
        <v>3747.9</v>
      </c>
      <c r="N1073" s="832">
        <v>10</v>
      </c>
      <c r="O1073" s="836">
        <v>1.5</v>
      </c>
      <c r="P1073" s="835">
        <v>3747.9</v>
      </c>
      <c r="Q1073" s="837">
        <v>1</v>
      </c>
      <c r="R1073" s="832">
        <v>10</v>
      </c>
      <c r="S1073" s="837">
        <v>1</v>
      </c>
      <c r="T1073" s="836">
        <v>1.5</v>
      </c>
      <c r="U1073" s="838">
        <v>1</v>
      </c>
    </row>
    <row r="1074" spans="1:21" ht="14.45" customHeight="1" x14ac:dyDescent="0.2">
      <c r="A1074" s="831">
        <v>30</v>
      </c>
      <c r="B1074" s="832" t="s">
        <v>2898</v>
      </c>
      <c r="C1074" s="832" t="s">
        <v>2906</v>
      </c>
      <c r="D1074" s="833" t="s">
        <v>4253</v>
      </c>
      <c r="E1074" s="834" t="s">
        <v>2920</v>
      </c>
      <c r="F1074" s="832" t="s">
        <v>2899</v>
      </c>
      <c r="G1074" s="832" t="s">
        <v>3183</v>
      </c>
      <c r="H1074" s="832" t="s">
        <v>569</v>
      </c>
      <c r="I1074" s="832" t="s">
        <v>3586</v>
      </c>
      <c r="J1074" s="832" t="s">
        <v>1116</v>
      </c>
      <c r="K1074" s="832" t="s">
        <v>1117</v>
      </c>
      <c r="L1074" s="835">
        <v>374.79</v>
      </c>
      <c r="M1074" s="835">
        <v>1873.95</v>
      </c>
      <c r="N1074" s="832">
        <v>5</v>
      </c>
      <c r="O1074" s="836">
        <v>0.5</v>
      </c>
      <c r="P1074" s="835">
        <v>1873.95</v>
      </c>
      <c r="Q1074" s="837">
        <v>1</v>
      </c>
      <c r="R1074" s="832">
        <v>5</v>
      </c>
      <c r="S1074" s="837">
        <v>1</v>
      </c>
      <c r="T1074" s="836">
        <v>0.5</v>
      </c>
      <c r="U1074" s="838">
        <v>1</v>
      </c>
    </row>
    <row r="1075" spans="1:21" ht="14.45" customHeight="1" x14ac:dyDescent="0.2">
      <c r="A1075" s="831">
        <v>30</v>
      </c>
      <c r="B1075" s="832" t="s">
        <v>2898</v>
      </c>
      <c r="C1075" s="832" t="s">
        <v>2906</v>
      </c>
      <c r="D1075" s="833" t="s">
        <v>4253</v>
      </c>
      <c r="E1075" s="834" t="s">
        <v>2920</v>
      </c>
      <c r="F1075" s="832" t="s">
        <v>2899</v>
      </c>
      <c r="G1075" s="832" t="s">
        <v>3189</v>
      </c>
      <c r="H1075" s="832" t="s">
        <v>599</v>
      </c>
      <c r="I1075" s="832" t="s">
        <v>2833</v>
      </c>
      <c r="J1075" s="832" t="s">
        <v>2458</v>
      </c>
      <c r="K1075" s="832" t="s">
        <v>2834</v>
      </c>
      <c r="L1075" s="835">
        <v>74.08</v>
      </c>
      <c r="M1075" s="835">
        <v>74.08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30</v>
      </c>
      <c r="B1076" s="832" t="s">
        <v>2898</v>
      </c>
      <c r="C1076" s="832" t="s">
        <v>2906</v>
      </c>
      <c r="D1076" s="833" t="s">
        <v>4253</v>
      </c>
      <c r="E1076" s="834" t="s">
        <v>2920</v>
      </c>
      <c r="F1076" s="832" t="s">
        <v>2899</v>
      </c>
      <c r="G1076" s="832" t="s">
        <v>3189</v>
      </c>
      <c r="H1076" s="832" t="s">
        <v>599</v>
      </c>
      <c r="I1076" s="832" t="s">
        <v>2469</v>
      </c>
      <c r="J1076" s="832" t="s">
        <v>2458</v>
      </c>
      <c r="K1076" s="832" t="s">
        <v>2470</v>
      </c>
      <c r="L1076" s="835">
        <v>63.14</v>
      </c>
      <c r="M1076" s="835">
        <v>63.14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30</v>
      </c>
      <c r="B1077" s="832" t="s">
        <v>2898</v>
      </c>
      <c r="C1077" s="832" t="s">
        <v>2906</v>
      </c>
      <c r="D1077" s="833" t="s">
        <v>4253</v>
      </c>
      <c r="E1077" s="834" t="s">
        <v>2920</v>
      </c>
      <c r="F1077" s="832" t="s">
        <v>2899</v>
      </c>
      <c r="G1077" s="832" t="s">
        <v>3189</v>
      </c>
      <c r="H1077" s="832" t="s">
        <v>599</v>
      </c>
      <c r="I1077" s="832" t="s">
        <v>4025</v>
      </c>
      <c r="J1077" s="832" t="s">
        <v>2458</v>
      </c>
      <c r="K1077" s="832" t="s">
        <v>4026</v>
      </c>
      <c r="L1077" s="835">
        <v>126.27</v>
      </c>
      <c r="M1077" s="835">
        <v>126.27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30</v>
      </c>
      <c r="B1078" s="832" t="s">
        <v>2898</v>
      </c>
      <c r="C1078" s="832" t="s">
        <v>2906</v>
      </c>
      <c r="D1078" s="833" t="s">
        <v>4253</v>
      </c>
      <c r="E1078" s="834" t="s">
        <v>2920</v>
      </c>
      <c r="F1078" s="832" t="s">
        <v>2899</v>
      </c>
      <c r="G1078" s="832" t="s">
        <v>3189</v>
      </c>
      <c r="H1078" s="832" t="s">
        <v>599</v>
      </c>
      <c r="I1078" s="832" t="s">
        <v>3587</v>
      </c>
      <c r="J1078" s="832" t="s">
        <v>2458</v>
      </c>
      <c r="K1078" s="832" t="s">
        <v>3588</v>
      </c>
      <c r="L1078" s="835">
        <v>84.18</v>
      </c>
      <c r="M1078" s="835">
        <v>84.18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30</v>
      </c>
      <c r="B1079" s="832" t="s">
        <v>2898</v>
      </c>
      <c r="C1079" s="832" t="s">
        <v>2906</v>
      </c>
      <c r="D1079" s="833" t="s">
        <v>4253</v>
      </c>
      <c r="E1079" s="834" t="s">
        <v>2920</v>
      </c>
      <c r="F1079" s="832" t="s">
        <v>2899</v>
      </c>
      <c r="G1079" s="832" t="s">
        <v>3192</v>
      </c>
      <c r="H1079" s="832" t="s">
        <v>569</v>
      </c>
      <c r="I1079" s="832" t="s">
        <v>3193</v>
      </c>
      <c r="J1079" s="832" t="s">
        <v>1188</v>
      </c>
      <c r="K1079" s="832" t="s">
        <v>1189</v>
      </c>
      <c r="L1079" s="835">
        <v>107.27</v>
      </c>
      <c r="M1079" s="835">
        <v>3968.99</v>
      </c>
      <c r="N1079" s="832">
        <v>37</v>
      </c>
      <c r="O1079" s="836">
        <v>8.5</v>
      </c>
      <c r="P1079" s="835">
        <v>2038.1299999999999</v>
      </c>
      <c r="Q1079" s="837">
        <v>0.51351351351351349</v>
      </c>
      <c r="R1079" s="832">
        <v>19</v>
      </c>
      <c r="S1079" s="837">
        <v>0.51351351351351349</v>
      </c>
      <c r="T1079" s="836">
        <v>5</v>
      </c>
      <c r="U1079" s="838">
        <v>0.58823529411764708</v>
      </c>
    </row>
    <row r="1080" spans="1:21" ht="14.45" customHeight="1" x14ac:dyDescent="0.2">
      <c r="A1080" s="831">
        <v>30</v>
      </c>
      <c r="B1080" s="832" t="s">
        <v>2898</v>
      </c>
      <c r="C1080" s="832" t="s">
        <v>2906</v>
      </c>
      <c r="D1080" s="833" t="s">
        <v>4253</v>
      </c>
      <c r="E1080" s="834" t="s">
        <v>2920</v>
      </c>
      <c r="F1080" s="832" t="s">
        <v>2900</v>
      </c>
      <c r="G1080" s="832" t="s">
        <v>3194</v>
      </c>
      <c r="H1080" s="832" t="s">
        <v>569</v>
      </c>
      <c r="I1080" s="832" t="s">
        <v>3597</v>
      </c>
      <c r="J1080" s="832" t="s">
        <v>3196</v>
      </c>
      <c r="K1080" s="832"/>
      <c r="L1080" s="835">
        <v>0</v>
      </c>
      <c r="M1080" s="835">
        <v>0</v>
      </c>
      <c r="N1080" s="832">
        <v>16</v>
      </c>
      <c r="O1080" s="836">
        <v>13.5</v>
      </c>
      <c r="P1080" s="835">
        <v>0</v>
      </c>
      <c r="Q1080" s="837"/>
      <c r="R1080" s="832">
        <v>11</v>
      </c>
      <c r="S1080" s="837">
        <v>0.6875</v>
      </c>
      <c r="T1080" s="836">
        <v>9</v>
      </c>
      <c r="U1080" s="838">
        <v>0.66666666666666663</v>
      </c>
    </row>
    <row r="1081" spans="1:21" ht="14.45" customHeight="1" x14ac:dyDescent="0.2">
      <c r="A1081" s="831">
        <v>30</v>
      </c>
      <c r="B1081" s="832" t="s">
        <v>2898</v>
      </c>
      <c r="C1081" s="832" t="s">
        <v>2906</v>
      </c>
      <c r="D1081" s="833" t="s">
        <v>4253</v>
      </c>
      <c r="E1081" s="834" t="s">
        <v>2920</v>
      </c>
      <c r="F1081" s="832" t="s">
        <v>2900</v>
      </c>
      <c r="G1081" s="832" t="s">
        <v>3194</v>
      </c>
      <c r="H1081" s="832" t="s">
        <v>569</v>
      </c>
      <c r="I1081" s="832" t="s">
        <v>3003</v>
      </c>
      <c r="J1081" s="832" t="s">
        <v>3196</v>
      </c>
      <c r="K1081" s="832"/>
      <c r="L1081" s="835">
        <v>94.7</v>
      </c>
      <c r="M1081" s="835">
        <v>662.90000000000009</v>
      </c>
      <c r="N1081" s="832">
        <v>7</v>
      </c>
      <c r="O1081" s="836">
        <v>1</v>
      </c>
      <c r="P1081" s="835">
        <v>662.90000000000009</v>
      </c>
      <c r="Q1081" s="837">
        <v>1</v>
      </c>
      <c r="R1081" s="832">
        <v>7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30</v>
      </c>
      <c r="B1082" s="832" t="s">
        <v>2898</v>
      </c>
      <c r="C1082" s="832" t="s">
        <v>2906</v>
      </c>
      <c r="D1082" s="833" t="s">
        <v>4253</v>
      </c>
      <c r="E1082" s="834" t="s">
        <v>2920</v>
      </c>
      <c r="F1082" s="832" t="s">
        <v>2900</v>
      </c>
      <c r="G1082" s="832" t="s">
        <v>3194</v>
      </c>
      <c r="H1082" s="832" t="s">
        <v>569</v>
      </c>
      <c r="I1082" s="832" t="s">
        <v>3232</v>
      </c>
      <c r="J1082" s="832" t="s">
        <v>3196</v>
      </c>
      <c r="K1082" s="832"/>
      <c r="L1082" s="835">
        <v>58.86</v>
      </c>
      <c r="M1082" s="835">
        <v>58.86</v>
      </c>
      <c r="N1082" s="832">
        <v>1</v>
      </c>
      <c r="O1082" s="836">
        <v>1</v>
      </c>
      <c r="P1082" s="835">
        <v>58.86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30</v>
      </c>
      <c r="B1083" s="832" t="s">
        <v>2898</v>
      </c>
      <c r="C1083" s="832" t="s">
        <v>2906</v>
      </c>
      <c r="D1083" s="833" t="s">
        <v>4253</v>
      </c>
      <c r="E1083" s="834" t="s">
        <v>2920</v>
      </c>
      <c r="F1083" s="832" t="s">
        <v>2900</v>
      </c>
      <c r="G1083" s="832" t="s">
        <v>3194</v>
      </c>
      <c r="H1083" s="832" t="s">
        <v>569</v>
      </c>
      <c r="I1083" s="832" t="s">
        <v>3385</v>
      </c>
      <c r="J1083" s="832" t="s">
        <v>3196</v>
      </c>
      <c r="K1083" s="832"/>
      <c r="L1083" s="835">
        <v>86.41</v>
      </c>
      <c r="M1083" s="835">
        <v>172.82</v>
      </c>
      <c r="N1083" s="832">
        <v>2</v>
      </c>
      <c r="O1083" s="836">
        <v>0.5</v>
      </c>
      <c r="P1083" s="835">
        <v>172.82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5" customHeight="1" x14ac:dyDescent="0.2">
      <c r="A1084" s="831">
        <v>30</v>
      </c>
      <c r="B1084" s="832" t="s">
        <v>2898</v>
      </c>
      <c r="C1084" s="832" t="s">
        <v>2906</v>
      </c>
      <c r="D1084" s="833" t="s">
        <v>4253</v>
      </c>
      <c r="E1084" s="834" t="s">
        <v>2920</v>
      </c>
      <c r="F1084" s="832" t="s">
        <v>2900</v>
      </c>
      <c r="G1084" s="832" t="s">
        <v>3194</v>
      </c>
      <c r="H1084" s="832" t="s">
        <v>569</v>
      </c>
      <c r="I1084" s="832" t="s">
        <v>4108</v>
      </c>
      <c r="J1084" s="832" t="s">
        <v>3196</v>
      </c>
      <c r="K1084" s="832"/>
      <c r="L1084" s="835">
        <v>0</v>
      </c>
      <c r="M1084" s="835">
        <v>0</v>
      </c>
      <c r="N1084" s="832">
        <v>1</v>
      </c>
      <c r="O1084" s="836">
        <v>0.5</v>
      </c>
      <c r="P1084" s="835">
        <v>0</v>
      </c>
      <c r="Q1084" s="837"/>
      <c r="R1084" s="832">
        <v>1</v>
      </c>
      <c r="S1084" s="837">
        <v>1</v>
      </c>
      <c r="T1084" s="836">
        <v>0.5</v>
      </c>
      <c r="U1084" s="838">
        <v>1</v>
      </c>
    </row>
    <row r="1085" spans="1:21" ht="14.45" customHeight="1" x14ac:dyDescent="0.2">
      <c r="A1085" s="831">
        <v>30</v>
      </c>
      <c r="B1085" s="832" t="s">
        <v>2898</v>
      </c>
      <c r="C1085" s="832" t="s">
        <v>2906</v>
      </c>
      <c r="D1085" s="833" t="s">
        <v>4253</v>
      </c>
      <c r="E1085" s="834" t="s">
        <v>2920</v>
      </c>
      <c r="F1085" s="832" t="s">
        <v>2900</v>
      </c>
      <c r="G1085" s="832" t="s">
        <v>4109</v>
      </c>
      <c r="H1085" s="832" t="s">
        <v>569</v>
      </c>
      <c r="I1085" s="832" t="s">
        <v>3419</v>
      </c>
      <c r="J1085" s="832" t="s">
        <v>3196</v>
      </c>
      <c r="K1085" s="832"/>
      <c r="L1085" s="835">
        <v>103.67</v>
      </c>
      <c r="M1085" s="835">
        <v>207.34</v>
      </c>
      <c r="N1085" s="832">
        <v>2</v>
      </c>
      <c r="O1085" s="836">
        <v>0.5</v>
      </c>
      <c r="P1085" s="835">
        <v>207.34</v>
      </c>
      <c r="Q1085" s="837">
        <v>1</v>
      </c>
      <c r="R1085" s="832">
        <v>2</v>
      </c>
      <c r="S1085" s="837">
        <v>1</v>
      </c>
      <c r="T1085" s="836">
        <v>0.5</v>
      </c>
      <c r="U1085" s="838">
        <v>1</v>
      </c>
    </row>
    <row r="1086" spans="1:21" ht="14.45" customHeight="1" x14ac:dyDescent="0.2">
      <c r="A1086" s="831">
        <v>30</v>
      </c>
      <c r="B1086" s="832" t="s">
        <v>2898</v>
      </c>
      <c r="C1086" s="832" t="s">
        <v>2906</v>
      </c>
      <c r="D1086" s="833" t="s">
        <v>4253</v>
      </c>
      <c r="E1086" s="834" t="s">
        <v>2920</v>
      </c>
      <c r="F1086" s="832" t="s">
        <v>2900</v>
      </c>
      <c r="G1086" s="832" t="s">
        <v>4110</v>
      </c>
      <c r="H1086" s="832" t="s">
        <v>569</v>
      </c>
      <c r="I1086" s="832" t="s">
        <v>2823</v>
      </c>
      <c r="J1086" s="832" t="s">
        <v>3196</v>
      </c>
      <c r="K1086" s="832"/>
      <c r="L1086" s="835">
        <v>139.77000000000001</v>
      </c>
      <c r="M1086" s="835">
        <v>139.77000000000001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30</v>
      </c>
      <c r="B1087" s="832" t="s">
        <v>2898</v>
      </c>
      <c r="C1087" s="832" t="s">
        <v>2906</v>
      </c>
      <c r="D1087" s="833" t="s">
        <v>4253</v>
      </c>
      <c r="E1087" s="834" t="s">
        <v>2920</v>
      </c>
      <c r="F1087" s="832" t="s">
        <v>2901</v>
      </c>
      <c r="G1087" s="832" t="s">
        <v>3194</v>
      </c>
      <c r="H1087" s="832" t="s">
        <v>569</v>
      </c>
      <c r="I1087" s="832" t="s">
        <v>3624</v>
      </c>
      <c r="J1087" s="832" t="s">
        <v>3625</v>
      </c>
      <c r="K1087" s="832" t="s">
        <v>3626</v>
      </c>
      <c r="L1087" s="835">
        <v>410</v>
      </c>
      <c r="M1087" s="835">
        <v>410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30</v>
      </c>
      <c r="B1088" s="832" t="s">
        <v>2898</v>
      </c>
      <c r="C1088" s="832" t="s">
        <v>2906</v>
      </c>
      <c r="D1088" s="833" t="s">
        <v>4253</v>
      </c>
      <c r="E1088" s="834" t="s">
        <v>2920</v>
      </c>
      <c r="F1088" s="832" t="s">
        <v>2901</v>
      </c>
      <c r="G1088" s="832" t="s">
        <v>3194</v>
      </c>
      <c r="H1088" s="832" t="s">
        <v>569</v>
      </c>
      <c r="I1088" s="832" t="s">
        <v>3608</v>
      </c>
      <c r="J1088" s="832" t="s">
        <v>3609</v>
      </c>
      <c r="K1088" s="832" t="s">
        <v>3610</v>
      </c>
      <c r="L1088" s="835">
        <v>774.12</v>
      </c>
      <c r="M1088" s="835">
        <v>774.12</v>
      </c>
      <c r="N1088" s="832">
        <v>1</v>
      </c>
      <c r="O1088" s="836">
        <v>1</v>
      </c>
      <c r="P1088" s="835">
        <v>774.12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5" customHeight="1" x14ac:dyDescent="0.2">
      <c r="A1089" s="831">
        <v>30</v>
      </c>
      <c r="B1089" s="832" t="s">
        <v>2898</v>
      </c>
      <c r="C1089" s="832" t="s">
        <v>2906</v>
      </c>
      <c r="D1089" s="833" t="s">
        <v>4253</v>
      </c>
      <c r="E1089" s="834" t="s">
        <v>2920</v>
      </c>
      <c r="F1089" s="832" t="s">
        <v>2901</v>
      </c>
      <c r="G1089" s="832" t="s">
        <v>3194</v>
      </c>
      <c r="H1089" s="832" t="s">
        <v>569</v>
      </c>
      <c r="I1089" s="832" t="s">
        <v>4111</v>
      </c>
      <c r="J1089" s="832" t="s">
        <v>4112</v>
      </c>
      <c r="K1089" s="832" t="s">
        <v>4113</v>
      </c>
      <c r="L1089" s="835">
        <v>992.37</v>
      </c>
      <c r="M1089" s="835">
        <v>992.37</v>
      </c>
      <c r="N1089" s="832">
        <v>1</v>
      </c>
      <c r="O1089" s="836">
        <v>1</v>
      </c>
      <c r="P1089" s="835">
        <v>992.37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30</v>
      </c>
      <c r="B1090" s="832" t="s">
        <v>2898</v>
      </c>
      <c r="C1090" s="832" t="s">
        <v>2906</v>
      </c>
      <c r="D1090" s="833" t="s">
        <v>4253</v>
      </c>
      <c r="E1090" s="834" t="s">
        <v>2920</v>
      </c>
      <c r="F1090" s="832" t="s">
        <v>2901</v>
      </c>
      <c r="G1090" s="832" t="s">
        <v>3598</v>
      </c>
      <c r="H1090" s="832" t="s">
        <v>569</v>
      </c>
      <c r="I1090" s="832" t="s">
        <v>3599</v>
      </c>
      <c r="J1090" s="832" t="s">
        <v>3600</v>
      </c>
      <c r="K1090" s="832" t="s">
        <v>3601</v>
      </c>
      <c r="L1090" s="835">
        <v>100</v>
      </c>
      <c r="M1090" s="835">
        <v>100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30</v>
      </c>
      <c r="B1091" s="832" t="s">
        <v>2898</v>
      </c>
      <c r="C1091" s="832" t="s">
        <v>2906</v>
      </c>
      <c r="D1091" s="833" t="s">
        <v>4253</v>
      </c>
      <c r="E1091" s="834" t="s">
        <v>2920</v>
      </c>
      <c r="F1091" s="832" t="s">
        <v>2901</v>
      </c>
      <c r="G1091" s="832" t="s">
        <v>3598</v>
      </c>
      <c r="H1091" s="832" t="s">
        <v>569</v>
      </c>
      <c r="I1091" s="832" t="s">
        <v>3602</v>
      </c>
      <c r="J1091" s="832" t="s">
        <v>3603</v>
      </c>
      <c r="K1091" s="832" t="s">
        <v>3604</v>
      </c>
      <c r="L1091" s="835">
        <v>120</v>
      </c>
      <c r="M1091" s="835">
        <v>600</v>
      </c>
      <c r="N1091" s="832">
        <v>5</v>
      </c>
      <c r="O1091" s="836">
        <v>4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30</v>
      </c>
      <c r="B1092" s="832" t="s">
        <v>2898</v>
      </c>
      <c r="C1092" s="832" t="s">
        <v>2906</v>
      </c>
      <c r="D1092" s="833" t="s">
        <v>4253</v>
      </c>
      <c r="E1092" s="834" t="s">
        <v>2920</v>
      </c>
      <c r="F1092" s="832" t="s">
        <v>2901</v>
      </c>
      <c r="G1092" s="832" t="s">
        <v>3598</v>
      </c>
      <c r="H1092" s="832" t="s">
        <v>569</v>
      </c>
      <c r="I1092" s="832" t="s">
        <v>4114</v>
      </c>
      <c r="J1092" s="832" t="s">
        <v>3615</v>
      </c>
      <c r="K1092" s="832" t="s">
        <v>4115</v>
      </c>
      <c r="L1092" s="835">
        <v>156</v>
      </c>
      <c r="M1092" s="835">
        <v>156</v>
      </c>
      <c r="N1092" s="832">
        <v>1</v>
      </c>
      <c r="O1092" s="836">
        <v>1</v>
      </c>
      <c r="P1092" s="835">
        <v>156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30</v>
      </c>
      <c r="B1093" s="832" t="s">
        <v>2898</v>
      </c>
      <c r="C1093" s="832" t="s">
        <v>2906</v>
      </c>
      <c r="D1093" s="833" t="s">
        <v>4253</v>
      </c>
      <c r="E1093" s="834" t="s">
        <v>2920</v>
      </c>
      <c r="F1093" s="832" t="s">
        <v>2901</v>
      </c>
      <c r="G1093" s="832" t="s">
        <v>3598</v>
      </c>
      <c r="H1093" s="832" t="s">
        <v>569</v>
      </c>
      <c r="I1093" s="832" t="s">
        <v>3605</v>
      </c>
      <c r="J1093" s="832" t="s">
        <v>3606</v>
      </c>
      <c r="K1093" s="832" t="s">
        <v>3607</v>
      </c>
      <c r="L1093" s="835">
        <v>25</v>
      </c>
      <c r="M1093" s="835">
        <v>100</v>
      </c>
      <c r="N1093" s="832">
        <v>4</v>
      </c>
      <c r="O1093" s="836">
        <v>2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30</v>
      </c>
      <c r="B1094" s="832" t="s">
        <v>2898</v>
      </c>
      <c r="C1094" s="832" t="s">
        <v>2906</v>
      </c>
      <c r="D1094" s="833" t="s">
        <v>4253</v>
      </c>
      <c r="E1094" s="834" t="s">
        <v>2920</v>
      </c>
      <c r="F1094" s="832" t="s">
        <v>2901</v>
      </c>
      <c r="G1094" s="832" t="s">
        <v>3598</v>
      </c>
      <c r="H1094" s="832" t="s">
        <v>569</v>
      </c>
      <c r="I1094" s="832" t="s">
        <v>4116</v>
      </c>
      <c r="J1094" s="832" t="s">
        <v>3606</v>
      </c>
      <c r="K1094" s="832" t="s">
        <v>4117</v>
      </c>
      <c r="L1094" s="835">
        <v>30</v>
      </c>
      <c r="M1094" s="835">
        <v>120</v>
      </c>
      <c r="N1094" s="832">
        <v>4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30</v>
      </c>
      <c r="B1095" s="832" t="s">
        <v>2898</v>
      </c>
      <c r="C1095" s="832" t="s">
        <v>2906</v>
      </c>
      <c r="D1095" s="833" t="s">
        <v>4253</v>
      </c>
      <c r="E1095" s="834" t="s">
        <v>2920</v>
      </c>
      <c r="F1095" s="832" t="s">
        <v>2901</v>
      </c>
      <c r="G1095" s="832" t="s">
        <v>3598</v>
      </c>
      <c r="H1095" s="832" t="s">
        <v>569</v>
      </c>
      <c r="I1095" s="832" t="s">
        <v>4118</v>
      </c>
      <c r="J1095" s="832" t="s">
        <v>4119</v>
      </c>
      <c r="K1095" s="832" t="s">
        <v>3610</v>
      </c>
      <c r="L1095" s="835">
        <v>800</v>
      </c>
      <c r="M1095" s="835">
        <v>800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30</v>
      </c>
      <c r="B1096" s="832" t="s">
        <v>2898</v>
      </c>
      <c r="C1096" s="832" t="s">
        <v>2906</v>
      </c>
      <c r="D1096" s="833" t="s">
        <v>4253</v>
      </c>
      <c r="E1096" s="834" t="s">
        <v>2920</v>
      </c>
      <c r="F1096" s="832" t="s">
        <v>2901</v>
      </c>
      <c r="G1096" s="832" t="s">
        <v>3598</v>
      </c>
      <c r="H1096" s="832" t="s">
        <v>569</v>
      </c>
      <c r="I1096" s="832" t="s">
        <v>4120</v>
      </c>
      <c r="J1096" s="832" t="s">
        <v>4121</v>
      </c>
      <c r="K1096" s="832" t="s">
        <v>4122</v>
      </c>
      <c r="L1096" s="835">
        <v>426.75</v>
      </c>
      <c r="M1096" s="835">
        <v>426.75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30</v>
      </c>
      <c r="B1097" s="832" t="s">
        <v>2898</v>
      </c>
      <c r="C1097" s="832" t="s">
        <v>2906</v>
      </c>
      <c r="D1097" s="833" t="s">
        <v>4253</v>
      </c>
      <c r="E1097" s="834" t="s">
        <v>2920</v>
      </c>
      <c r="F1097" s="832" t="s">
        <v>2901</v>
      </c>
      <c r="G1097" s="832" t="s">
        <v>3598</v>
      </c>
      <c r="H1097" s="832" t="s">
        <v>569</v>
      </c>
      <c r="I1097" s="832" t="s">
        <v>4123</v>
      </c>
      <c r="J1097" s="832" t="s">
        <v>3615</v>
      </c>
      <c r="K1097" s="832" t="s">
        <v>4124</v>
      </c>
      <c r="L1097" s="835">
        <v>128</v>
      </c>
      <c r="M1097" s="835">
        <v>128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30</v>
      </c>
      <c r="B1098" s="832" t="s">
        <v>2898</v>
      </c>
      <c r="C1098" s="832" t="s">
        <v>2906</v>
      </c>
      <c r="D1098" s="833" t="s">
        <v>4253</v>
      </c>
      <c r="E1098" s="834" t="s">
        <v>2920</v>
      </c>
      <c r="F1098" s="832" t="s">
        <v>2901</v>
      </c>
      <c r="G1098" s="832" t="s">
        <v>3598</v>
      </c>
      <c r="H1098" s="832" t="s">
        <v>569</v>
      </c>
      <c r="I1098" s="832" t="s">
        <v>3608</v>
      </c>
      <c r="J1098" s="832" t="s">
        <v>3609</v>
      </c>
      <c r="K1098" s="832" t="s">
        <v>3610</v>
      </c>
      <c r="L1098" s="835">
        <v>774.12</v>
      </c>
      <c r="M1098" s="835">
        <v>3870.6000000000004</v>
      </c>
      <c r="N1098" s="832">
        <v>5</v>
      </c>
      <c r="O1098" s="836">
        <v>2</v>
      </c>
      <c r="P1098" s="835">
        <v>2322.36</v>
      </c>
      <c r="Q1098" s="837">
        <v>0.6</v>
      </c>
      <c r="R1098" s="832">
        <v>3</v>
      </c>
      <c r="S1098" s="837">
        <v>0.6</v>
      </c>
      <c r="T1098" s="836">
        <v>1</v>
      </c>
      <c r="U1098" s="838">
        <v>0.5</v>
      </c>
    </row>
    <row r="1099" spans="1:21" ht="14.45" customHeight="1" x14ac:dyDescent="0.2">
      <c r="A1099" s="831">
        <v>30</v>
      </c>
      <c r="B1099" s="832" t="s">
        <v>2898</v>
      </c>
      <c r="C1099" s="832" t="s">
        <v>2906</v>
      </c>
      <c r="D1099" s="833" t="s">
        <v>4253</v>
      </c>
      <c r="E1099" s="834" t="s">
        <v>2920</v>
      </c>
      <c r="F1099" s="832" t="s">
        <v>2901</v>
      </c>
      <c r="G1099" s="832" t="s">
        <v>3598</v>
      </c>
      <c r="H1099" s="832" t="s">
        <v>569</v>
      </c>
      <c r="I1099" s="832" t="s">
        <v>4125</v>
      </c>
      <c r="J1099" s="832" t="s">
        <v>4126</v>
      </c>
      <c r="K1099" s="832" t="s">
        <v>4127</v>
      </c>
      <c r="L1099" s="835">
        <v>1600</v>
      </c>
      <c r="M1099" s="835">
        <v>1600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30</v>
      </c>
      <c r="B1100" s="832" t="s">
        <v>2898</v>
      </c>
      <c r="C1100" s="832" t="s">
        <v>2906</v>
      </c>
      <c r="D1100" s="833" t="s">
        <v>4253</v>
      </c>
      <c r="E1100" s="834" t="s">
        <v>2920</v>
      </c>
      <c r="F1100" s="832" t="s">
        <v>2901</v>
      </c>
      <c r="G1100" s="832" t="s">
        <v>3598</v>
      </c>
      <c r="H1100" s="832" t="s">
        <v>569</v>
      </c>
      <c r="I1100" s="832" t="s">
        <v>4128</v>
      </c>
      <c r="J1100" s="832" t="s">
        <v>4129</v>
      </c>
      <c r="K1100" s="832" t="s">
        <v>4130</v>
      </c>
      <c r="L1100" s="835">
        <v>690.75</v>
      </c>
      <c r="M1100" s="835">
        <v>690.75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30</v>
      </c>
      <c r="B1101" s="832" t="s">
        <v>2898</v>
      </c>
      <c r="C1101" s="832" t="s">
        <v>2906</v>
      </c>
      <c r="D1101" s="833" t="s">
        <v>4253</v>
      </c>
      <c r="E1101" s="834" t="s">
        <v>2920</v>
      </c>
      <c r="F1101" s="832" t="s">
        <v>2901</v>
      </c>
      <c r="G1101" s="832" t="s">
        <v>3598</v>
      </c>
      <c r="H1101" s="832" t="s">
        <v>569</v>
      </c>
      <c r="I1101" s="832" t="s">
        <v>4131</v>
      </c>
      <c r="J1101" s="832" t="s">
        <v>4129</v>
      </c>
      <c r="K1101" s="832" t="s">
        <v>4132</v>
      </c>
      <c r="L1101" s="835">
        <v>282.75</v>
      </c>
      <c r="M1101" s="835">
        <v>565.5</v>
      </c>
      <c r="N1101" s="832">
        <v>2</v>
      </c>
      <c r="O1101" s="836">
        <v>2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30</v>
      </c>
      <c r="B1102" s="832" t="s">
        <v>2898</v>
      </c>
      <c r="C1102" s="832" t="s">
        <v>2906</v>
      </c>
      <c r="D1102" s="833" t="s">
        <v>4253</v>
      </c>
      <c r="E1102" s="834" t="s">
        <v>2920</v>
      </c>
      <c r="F1102" s="832" t="s">
        <v>2901</v>
      </c>
      <c r="G1102" s="832" t="s">
        <v>3598</v>
      </c>
      <c r="H1102" s="832" t="s">
        <v>569</v>
      </c>
      <c r="I1102" s="832" t="s">
        <v>4111</v>
      </c>
      <c r="J1102" s="832" t="s">
        <v>4112</v>
      </c>
      <c r="K1102" s="832" t="s">
        <v>4113</v>
      </c>
      <c r="L1102" s="835">
        <v>992.37</v>
      </c>
      <c r="M1102" s="835">
        <v>1984.74</v>
      </c>
      <c r="N1102" s="832">
        <v>2</v>
      </c>
      <c r="O1102" s="836">
        <v>2</v>
      </c>
      <c r="P1102" s="835">
        <v>1984.74</v>
      </c>
      <c r="Q1102" s="837">
        <v>1</v>
      </c>
      <c r="R1102" s="832">
        <v>2</v>
      </c>
      <c r="S1102" s="837">
        <v>1</v>
      </c>
      <c r="T1102" s="836">
        <v>2</v>
      </c>
      <c r="U1102" s="838">
        <v>1</v>
      </c>
    </row>
    <row r="1103" spans="1:21" ht="14.45" customHeight="1" x14ac:dyDescent="0.2">
      <c r="A1103" s="831">
        <v>30</v>
      </c>
      <c r="B1103" s="832" t="s">
        <v>2898</v>
      </c>
      <c r="C1103" s="832" t="s">
        <v>2906</v>
      </c>
      <c r="D1103" s="833" t="s">
        <v>4253</v>
      </c>
      <c r="E1103" s="834" t="s">
        <v>2920</v>
      </c>
      <c r="F1103" s="832" t="s">
        <v>2901</v>
      </c>
      <c r="G1103" s="832" t="s">
        <v>3598</v>
      </c>
      <c r="H1103" s="832" t="s">
        <v>569</v>
      </c>
      <c r="I1103" s="832" t="s">
        <v>4133</v>
      </c>
      <c r="J1103" s="832" t="s">
        <v>4134</v>
      </c>
      <c r="K1103" s="832" t="s">
        <v>4135</v>
      </c>
      <c r="L1103" s="835">
        <v>770.84</v>
      </c>
      <c r="M1103" s="835">
        <v>770.84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30</v>
      </c>
      <c r="B1104" s="832" t="s">
        <v>2898</v>
      </c>
      <c r="C1104" s="832" t="s">
        <v>2906</v>
      </c>
      <c r="D1104" s="833" t="s">
        <v>4253</v>
      </c>
      <c r="E1104" s="834" t="s">
        <v>2920</v>
      </c>
      <c r="F1104" s="832" t="s">
        <v>2901</v>
      </c>
      <c r="G1104" s="832" t="s">
        <v>3598</v>
      </c>
      <c r="H1104" s="832" t="s">
        <v>569</v>
      </c>
      <c r="I1104" s="832" t="s">
        <v>3611</v>
      </c>
      <c r="J1104" s="832" t="s">
        <v>3612</v>
      </c>
      <c r="K1104" s="832" t="s">
        <v>3613</v>
      </c>
      <c r="L1104" s="835">
        <v>1495</v>
      </c>
      <c r="M1104" s="835">
        <v>7475</v>
      </c>
      <c r="N1104" s="832">
        <v>5</v>
      </c>
      <c r="O1104" s="836">
        <v>3</v>
      </c>
      <c r="P1104" s="835">
        <v>4485</v>
      </c>
      <c r="Q1104" s="837">
        <v>0.6</v>
      </c>
      <c r="R1104" s="832">
        <v>3</v>
      </c>
      <c r="S1104" s="837">
        <v>0.6</v>
      </c>
      <c r="T1104" s="836">
        <v>1</v>
      </c>
      <c r="U1104" s="838">
        <v>0.33333333333333331</v>
      </c>
    </row>
    <row r="1105" spans="1:21" ht="14.45" customHeight="1" x14ac:dyDescent="0.2">
      <c r="A1105" s="831">
        <v>30</v>
      </c>
      <c r="B1105" s="832" t="s">
        <v>2898</v>
      </c>
      <c r="C1105" s="832" t="s">
        <v>2906</v>
      </c>
      <c r="D1105" s="833" t="s">
        <v>4253</v>
      </c>
      <c r="E1105" s="834" t="s">
        <v>2920</v>
      </c>
      <c r="F1105" s="832" t="s">
        <v>2901</v>
      </c>
      <c r="G1105" s="832" t="s">
        <v>3598</v>
      </c>
      <c r="H1105" s="832" t="s">
        <v>569</v>
      </c>
      <c r="I1105" s="832" t="s">
        <v>4136</v>
      </c>
      <c r="J1105" s="832" t="s">
        <v>4137</v>
      </c>
      <c r="K1105" s="832" t="s">
        <v>4138</v>
      </c>
      <c r="L1105" s="835">
        <v>833.75</v>
      </c>
      <c r="M1105" s="835">
        <v>1667.5</v>
      </c>
      <c r="N1105" s="832">
        <v>2</v>
      </c>
      <c r="O1105" s="836">
        <v>2</v>
      </c>
      <c r="P1105" s="835">
        <v>833.75</v>
      </c>
      <c r="Q1105" s="837">
        <v>0.5</v>
      </c>
      <c r="R1105" s="832">
        <v>1</v>
      </c>
      <c r="S1105" s="837">
        <v>0.5</v>
      </c>
      <c r="T1105" s="836">
        <v>1</v>
      </c>
      <c r="U1105" s="838">
        <v>0.5</v>
      </c>
    </row>
    <row r="1106" spans="1:21" ht="14.45" customHeight="1" x14ac:dyDescent="0.2">
      <c r="A1106" s="831">
        <v>30</v>
      </c>
      <c r="B1106" s="832" t="s">
        <v>2898</v>
      </c>
      <c r="C1106" s="832" t="s">
        <v>2906</v>
      </c>
      <c r="D1106" s="833" t="s">
        <v>4253</v>
      </c>
      <c r="E1106" s="834" t="s">
        <v>2920</v>
      </c>
      <c r="F1106" s="832" t="s">
        <v>2901</v>
      </c>
      <c r="G1106" s="832" t="s">
        <v>3598</v>
      </c>
      <c r="H1106" s="832" t="s">
        <v>569</v>
      </c>
      <c r="I1106" s="832" t="s">
        <v>3614</v>
      </c>
      <c r="J1106" s="832" t="s">
        <v>3615</v>
      </c>
      <c r="K1106" s="832" t="s">
        <v>3616</v>
      </c>
      <c r="L1106" s="835">
        <v>178</v>
      </c>
      <c r="M1106" s="835">
        <v>890</v>
      </c>
      <c r="N1106" s="832">
        <v>5</v>
      </c>
      <c r="O1106" s="836">
        <v>4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30</v>
      </c>
      <c r="B1107" s="832" t="s">
        <v>2898</v>
      </c>
      <c r="C1107" s="832" t="s">
        <v>2906</v>
      </c>
      <c r="D1107" s="833" t="s">
        <v>4253</v>
      </c>
      <c r="E1107" s="834" t="s">
        <v>2920</v>
      </c>
      <c r="F1107" s="832" t="s">
        <v>2901</v>
      </c>
      <c r="G1107" s="832" t="s">
        <v>3598</v>
      </c>
      <c r="H1107" s="832" t="s">
        <v>569</v>
      </c>
      <c r="I1107" s="832" t="s">
        <v>4139</v>
      </c>
      <c r="J1107" s="832" t="s">
        <v>3606</v>
      </c>
      <c r="K1107" s="832" t="s">
        <v>4140</v>
      </c>
      <c r="L1107" s="835">
        <v>15</v>
      </c>
      <c r="M1107" s="835">
        <v>60</v>
      </c>
      <c r="N1107" s="832">
        <v>4</v>
      </c>
      <c r="O1107" s="836">
        <v>1</v>
      </c>
      <c r="P1107" s="835">
        <v>60</v>
      </c>
      <c r="Q1107" s="837">
        <v>1</v>
      </c>
      <c r="R1107" s="832">
        <v>4</v>
      </c>
      <c r="S1107" s="837">
        <v>1</v>
      </c>
      <c r="T1107" s="836">
        <v>1</v>
      </c>
      <c r="U1107" s="838">
        <v>1</v>
      </c>
    </row>
    <row r="1108" spans="1:21" ht="14.45" customHeight="1" x14ac:dyDescent="0.2">
      <c r="A1108" s="831">
        <v>30</v>
      </c>
      <c r="B1108" s="832" t="s">
        <v>2898</v>
      </c>
      <c r="C1108" s="832" t="s">
        <v>2906</v>
      </c>
      <c r="D1108" s="833" t="s">
        <v>4253</v>
      </c>
      <c r="E1108" s="834" t="s">
        <v>2920</v>
      </c>
      <c r="F1108" s="832" t="s">
        <v>2901</v>
      </c>
      <c r="G1108" s="832" t="s">
        <v>3598</v>
      </c>
      <c r="H1108" s="832" t="s">
        <v>569</v>
      </c>
      <c r="I1108" s="832" t="s">
        <v>4141</v>
      </c>
      <c r="J1108" s="832" t="s">
        <v>4142</v>
      </c>
      <c r="K1108" s="832" t="s">
        <v>4143</v>
      </c>
      <c r="L1108" s="835">
        <v>185.99</v>
      </c>
      <c r="M1108" s="835">
        <v>185.99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5" customHeight="1" x14ac:dyDescent="0.2">
      <c r="A1109" s="831">
        <v>30</v>
      </c>
      <c r="B1109" s="832" t="s">
        <v>2898</v>
      </c>
      <c r="C1109" s="832" t="s">
        <v>2906</v>
      </c>
      <c r="D1109" s="833" t="s">
        <v>4253</v>
      </c>
      <c r="E1109" s="834" t="s">
        <v>2920</v>
      </c>
      <c r="F1109" s="832" t="s">
        <v>2901</v>
      </c>
      <c r="G1109" s="832" t="s">
        <v>3623</v>
      </c>
      <c r="H1109" s="832" t="s">
        <v>569</v>
      </c>
      <c r="I1109" s="832" t="s">
        <v>3624</v>
      </c>
      <c r="J1109" s="832" t="s">
        <v>3625</v>
      </c>
      <c r="K1109" s="832" t="s">
        <v>3626</v>
      </c>
      <c r="L1109" s="835">
        <v>410</v>
      </c>
      <c r="M1109" s="835">
        <v>4100</v>
      </c>
      <c r="N1109" s="832">
        <v>10</v>
      </c>
      <c r="O1109" s="836">
        <v>10</v>
      </c>
      <c r="P1109" s="835">
        <v>820</v>
      </c>
      <c r="Q1109" s="837">
        <v>0.2</v>
      </c>
      <c r="R1109" s="832">
        <v>2</v>
      </c>
      <c r="S1109" s="837">
        <v>0.2</v>
      </c>
      <c r="T1109" s="836">
        <v>2</v>
      </c>
      <c r="U1109" s="838">
        <v>0.2</v>
      </c>
    </row>
    <row r="1110" spans="1:21" ht="14.45" customHeight="1" x14ac:dyDescent="0.2">
      <c r="A1110" s="831">
        <v>30</v>
      </c>
      <c r="B1110" s="832" t="s">
        <v>2898</v>
      </c>
      <c r="C1110" s="832" t="s">
        <v>2906</v>
      </c>
      <c r="D1110" s="833" t="s">
        <v>4253</v>
      </c>
      <c r="E1110" s="834" t="s">
        <v>2920</v>
      </c>
      <c r="F1110" s="832" t="s">
        <v>2901</v>
      </c>
      <c r="G1110" s="832" t="s">
        <v>3623</v>
      </c>
      <c r="H1110" s="832" t="s">
        <v>569</v>
      </c>
      <c r="I1110" s="832" t="s">
        <v>3627</v>
      </c>
      <c r="J1110" s="832" t="s">
        <v>3628</v>
      </c>
      <c r="K1110" s="832" t="s">
        <v>3629</v>
      </c>
      <c r="L1110" s="835">
        <v>566</v>
      </c>
      <c r="M1110" s="835">
        <v>566</v>
      </c>
      <c r="N1110" s="832">
        <v>1</v>
      </c>
      <c r="O1110" s="836">
        <v>1</v>
      </c>
      <c r="P1110" s="835">
        <v>566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30</v>
      </c>
      <c r="B1111" s="832" t="s">
        <v>2898</v>
      </c>
      <c r="C1111" s="832" t="s">
        <v>2906</v>
      </c>
      <c r="D1111" s="833" t="s">
        <v>4253</v>
      </c>
      <c r="E1111" s="834" t="s">
        <v>2918</v>
      </c>
      <c r="F1111" s="832" t="s">
        <v>2899</v>
      </c>
      <c r="G1111" s="832" t="s">
        <v>2969</v>
      </c>
      <c r="H1111" s="832" t="s">
        <v>569</v>
      </c>
      <c r="I1111" s="832" t="s">
        <v>2970</v>
      </c>
      <c r="J1111" s="832" t="s">
        <v>802</v>
      </c>
      <c r="K1111" s="832" t="s">
        <v>2971</v>
      </c>
      <c r="L1111" s="835">
        <v>91.11</v>
      </c>
      <c r="M1111" s="835">
        <v>91.11</v>
      </c>
      <c r="N1111" s="832">
        <v>1</v>
      </c>
      <c r="O1111" s="836">
        <v>0.5</v>
      </c>
      <c r="P1111" s="835">
        <v>91.11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5" customHeight="1" x14ac:dyDescent="0.2">
      <c r="A1112" s="831">
        <v>30</v>
      </c>
      <c r="B1112" s="832" t="s">
        <v>2898</v>
      </c>
      <c r="C1112" s="832" t="s">
        <v>2906</v>
      </c>
      <c r="D1112" s="833" t="s">
        <v>4253</v>
      </c>
      <c r="E1112" s="834" t="s">
        <v>2918</v>
      </c>
      <c r="F1112" s="832" t="s">
        <v>2899</v>
      </c>
      <c r="G1112" s="832" t="s">
        <v>3270</v>
      </c>
      <c r="H1112" s="832" t="s">
        <v>599</v>
      </c>
      <c r="I1112" s="832" t="s">
        <v>2614</v>
      </c>
      <c r="J1112" s="832" t="s">
        <v>2610</v>
      </c>
      <c r="K1112" s="832" t="s">
        <v>1883</v>
      </c>
      <c r="L1112" s="835">
        <v>339.47</v>
      </c>
      <c r="M1112" s="835">
        <v>339.47</v>
      </c>
      <c r="N1112" s="832">
        <v>1</v>
      </c>
      <c r="O1112" s="836">
        <v>0.5</v>
      </c>
      <c r="P1112" s="835">
        <v>339.47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5" customHeight="1" x14ac:dyDescent="0.2">
      <c r="A1113" s="831">
        <v>30</v>
      </c>
      <c r="B1113" s="832" t="s">
        <v>2898</v>
      </c>
      <c r="C1113" s="832" t="s">
        <v>2906</v>
      </c>
      <c r="D1113" s="833" t="s">
        <v>4253</v>
      </c>
      <c r="E1113" s="834" t="s">
        <v>2918</v>
      </c>
      <c r="F1113" s="832" t="s">
        <v>2899</v>
      </c>
      <c r="G1113" s="832" t="s">
        <v>3038</v>
      </c>
      <c r="H1113" s="832" t="s">
        <v>569</v>
      </c>
      <c r="I1113" s="832" t="s">
        <v>3049</v>
      </c>
      <c r="J1113" s="832" t="s">
        <v>3050</v>
      </c>
      <c r="K1113" s="832" t="s">
        <v>3051</v>
      </c>
      <c r="L1113" s="835">
        <v>31.65</v>
      </c>
      <c r="M1113" s="835">
        <v>31.65</v>
      </c>
      <c r="N1113" s="832">
        <v>1</v>
      </c>
      <c r="O1113" s="836">
        <v>0.5</v>
      </c>
      <c r="P1113" s="835">
        <v>31.65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5" customHeight="1" x14ac:dyDescent="0.2">
      <c r="A1114" s="831">
        <v>30</v>
      </c>
      <c r="B1114" s="832" t="s">
        <v>2898</v>
      </c>
      <c r="C1114" s="832" t="s">
        <v>2906</v>
      </c>
      <c r="D1114" s="833" t="s">
        <v>4253</v>
      </c>
      <c r="E1114" s="834" t="s">
        <v>2918</v>
      </c>
      <c r="F1114" s="832" t="s">
        <v>2899</v>
      </c>
      <c r="G1114" s="832" t="s">
        <v>4144</v>
      </c>
      <c r="H1114" s="832" t="s">
        <v>569</v>
      </c>
      <c r="I1114" s="832" t="s">
        <v>4145</v>
      </c>
      <c r="J1114" s="832" t="s">
        <v>4146</v>
      </c>
      <c r="K1114" s="832" t="s">
        <v>4147</v>
      </c>
      <c r="L1114" s="835">
        <v>962.22</v>
      </c>
      <c r="M1114" s="835">
        <v>962.22</v>
      </c>
      <c r="N1114" s="832">
        <v>1</v>
      </c>
      <c r="O1114" s="836">
        <v>0.5</v>
      </c>
      <c r="P1114" s="835">
        <v>962.22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5" customHeight="1" x14ac:dyDescent="0.2">
      <c r="A1115" s="831">
        <v>30</v>
      </c>
      <c r="B1115" s="832" t="s">
        <v>2898</v>
      </c>
      <c r="C1115" s="832" t="s">
        <v>2906</v>
      </c>
      <c r="D1115" s="833" t="s">
        <v>4253</v>
      </c>
      <c r="E1115" s="834" t="s">
        <v>2918</v>
      </c>
      <c r="F1115" s="832" t="s">
        <v>2899</v>
      </c>
      <c r="G1115" s="832" t="s">
        <v>3395</v>
      </c>
      <c r="H1115" s="832" t="s">
        <v>599</v>
      </c>
      <c r="I1115" s="832" t="s">
        <v>3823</v>
      </c>
      <c r="J1115" s="832" t="s">
        <v>685</v>
      </c>
      <c r="K1115" s="832" t="s">
        <v>684</v>
      </c>
      <c r="L1115" s="835">
        <v>70.23</v>
      </c>
      <c r="M1115" s="835">
        <v>70.23</v>
      </c>
      <c r="N1115" s="832">
        <v>1</v>
      </c>
      <c r="O1115" s="836">
        <v>0.5</v>
      </c>
      <c r="P1115" s="835">
        <v>70.23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5" customHeight="1" x14ac:dyDescent="0.2">
      <c r="A1116" s="831">
        <v>30</v>
      </c>
      <c r="B1116" s="832" t="s">
        <v>2898</v>
      </c>
      <c r="C1116" s="832" t="s">
        <v>2906</v>
      </c>
      <c r="D1116" s="833" t="s">
        <v>4253</v>
      </c>
      <c r="E1116" s="834" t="s">
        <v>2918</v>
      </c>
      <c r="F1116" s="832" t="s">
        <v>2899</v>
      </c>
      <c r="G1116" s="832" t="s">
        <v>3115</v>
      </c>
      <c r="H1116" s="832" t="s">
        <v>569</v>
      </c>
      <c r="I1116" s="832" t="s">
        <v>3116</v>
      </c>
      <c r="J1116" s="832" t="s">
        <v>3117</v>
      </c>
      <c r="K1116" s="832" t="s">
        <v>703</v>
      </c>
      <c r="L1116" s="835">
        <v>93.18</v>
      </c>
      <c r="M1116" s="835">
        <v>93.18</v>
      </c>
      <c r="N1116" s="832">
        <v>1</v>
      </c>
      <c r="O1116" s="836">
        <v>0.5</v>
      </c>
      <c r="P1116" s="835">
        <v>93.18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30</v>
      </c>
      <c r="B1117" s="832" t="s">
        <v>2898</v>
      </c>
      <c r="C1117" s="832" t="s">
        <v>2906</v>
      </c>
      <c r="D1117" s="833" t="s">
        <v>4253</v>
      </c>
      <c r="E1117" s="834" t="s">
        <v>2918</v>
      </c>
      <c r="F1117" s="832" t="s">
        <v>2899</v>
      </c>
      <c r="G1117" s="832" t="s">
        <v>3137</v>
      </c>
      <c r="H1117" s="832" t="s">
        <v>599</v>
      </c>
      <c r="I1117" s="832" t="s">
        <v>3958</v>
      </c>
      <c r="J1117" s="832" t="s">
        <v>2821</v>
      </c>
      <c r="K1117" s="832" t="s">
        <v>3959</v>
      </c>
      <c r="L1117" s="835">
        <v>103.72</v>
      </c>
      <c r="M1117" s="835">
        <v>103.72</v>
      </c>
      <c r="N1117" s="832">
        <v>1</v>
      </c>
      <c r="O1117" s="836">
        <v>0.5</v>
      </c>
      <c r="P1117" s="835">
        <v>103.72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5" customHeight="1" x14ac:dyDescent="0.2">
      <c r="A1118" s="831">
        <v>30</v>
      </c>
      <c r="B1118" s="832" t="s">
        <v>2898</v>
      </c>
      <c r="C1118" s="832" t="s">
        <v>2906</v>
      </c>
      <c r="D1118" s="833" t="s">
        <v>4253</v>
      </c>
      <c r="E1118" s="834" t="s">
        <v>2918</v>
      </c>
      <c r="F1118" s="832" t="s">
        <v>2899</v>
      </c>
      <c r="G1118" s="832" t="s">
        <v>3179</v>
      </c>
      <c r="H1118" s="832" t="s">
        <v>569</v>
      </c>
      <c r="I1118" s="832" t="s">
        <v>3181</v>
      </c>
      <c r="J1118" s="832" t="s">
        <v>1583</v>
      </c>
      <c r="K1118" s="832" t="s">
        <v>3182</v>
      </c>
      <c r="L1118" s="835">
        <v>50.32</v>
      </c>
      <c r="M1118" s="835">
        <v>50.32</v>
      </c>
      <c r="N1118" s="832">
        <v>1</v>
      </c>
      <c r="O1118" s="836">
        <v>1</v>
      </c>
      <c r="P1118" s="835">
        <v>50.32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30</v>
      </c>
      <c r="B1119" s="832" t="s">
        <v>2898</v>
      </c>
      <c r="C1119" s="832" t="s">
        <v>2906</v>
      </c>
      <c r="D1119" s="833" t="s">
        <v>4253</v>
      </c>
      <c r="E1119" s="834" t="s">
        <v>2918</v>
      </c>
      <c r="F1119" s="832" t="s">
        <v>2899</v>
      </c>
      <c r="G1119" s="832" t="s">
        <v>3188</v>
      </c>
      <c r="H1119" s="832" t="s">
        <v>569</v>
      </c>
      <c r="I1119" s="832" t="s">
        <v>4148</v>
      </c>
      <c r="J1119" s="832" t="s">
        <v>4149</v>
      </c>
      <c r="K1119" s="832" t="s">
        <v>2630</v>
      </c>
      <c r="L1119" s="835">
        <v>212.45</v>
      </c>
      <c r="M1119" s="835">
        <v>212.45</v>
      </c>
      <c r="N1119" s="832">
        <v>1</v>
      </c>
      <c r="O1119" s="836">
        <v>0.5</v>
      </c>
      <c r="P1119" s="835">
        <v>212.45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30</v>
      </c>
      <c r="B1120" s="832" t="s">
        <v>2898</v>
      </c>
      <c r="C1120" s="832" t="s">
        <v>2906</v>
      </c>
      <c r="D1120" s="833" t="s">
        <v>4253</v>
      </c>
      <c r="E1120" s="834" t="s">
        <v>2913</v>
      </c>
      <c r="F1120" s="832" t="s">
        <v>2899</v>
      </c>
      <c r="G1120" s="832" t="s">
        <v>3787</v>
      </c>
      <c r="H1120" s="832" t="s">
        <v>569</v>
      </c>
      <c r="I1120" s="832" t="s">
        <v>4150</v>
      </c>
      <c r="J1120" s="832" t="s">
        <v>4151</v>
      </c>
      <c r="K1120" s="832" t="s">
        <v>3790</v>
      </c>
      <c r="L1120" s="835">
        <v>35.11</v>
      </c>
      <c r="M1120" s="835">
        <v>35.11</v>
      </c>
      <c r="N1120" s="832">
        <v>1</v>
      </c>
      <c r="O1120" s="836">
        <v>0.5</v>
      </c>
      <c r="P1120" s="835">
        <v>35.11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30</v>
      </c>
      <c r="B1121" s="832" t="s">
        <v>2898</v>
      </c>
      <c r="C1121" s="832" t="s">
        <v>2906</v>
      </c>
      <c r="D1121" s="833" t="s">
        <v>4253</v>
      </c>
      <c r="E1121" s="834" t="s">
        <v>2913</v>
      </c>
      <c r="F1121" s="832" t="s">
        <v>2899</v>
      </c>
      <c r="G1121" s="832" t="s">
        <v>3787</v>
      </c>
      <c r="H1121" s="832" t="s">
        <v>569</v>
      </c>
      <c r="I1121" s="832" t="s">
        <v>3788</v>
      </c>
      <c r="J1121" s="832" t="s">
        <v>3789</v>
      </c>
      <c r="K1121" s="832" t="s">
        <v>3790</v>
      </c>
      <c r="L1121" s="835">
        <v>35.11</v>
      </c>
      <c r="M1121" s="835">
        <v>35.11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30</v>
      </c>
      <c r="B1122" s="832" t="s">
        <v>2898</v>
      </c>
      <c r="C1122" s="832" t="s">
        <v>2906</v>
      </c>
      <c r="D1122" s="833" t="s">
        <v>4253</v>
      </c>
      <c r="E1122" s="834" t="s">
        <v>2913</v>
      </c>
      <c r="F1122" s="832" t="s">
        <v>2899</v>
      </c>
      <c r="G1122" s="832" t="s">
        <v>2921</v>
      </c>
      <c r="H1122" s="832" t="s">
        <v>599</v>
      </c>
      <c r="I1122" s="832" t="s">
        <v>2926</v>
      </c>
      <c r="J1122" s="832" t="s">
        <v>626</v>
      </c>
      <c r="K1122" s="832" t="s">
        <v>2927</v>
      </c>
      <c r="L1122" s="835">
        <v>21.76</v>
      </c>
      <c r="M1122" s="835">
        <v>87.04</v>
      </c>
      <c r="N1122" s="832">
        <v>4</v>
      </c>
      <c r="O1122" s="836">
        <v>2</v>
      </c>
      <c r="P1122" s="835">
        <v>65.28</v>
      </c>
      <c r="Q1122" s="837">
        <v>0.75</v>
      </c>
      <c r="R1122" s="832">
        <v>3</v>
      </c>
      <c r="S1122" s="837">
        <v>0.75</v>
      </c>
      <c r="T1122" s="836">
        <v>1.5</v>
      </c>
      <c r="U1122" s="838">
        <v>0.75</v>
      </c>
    </row>
    <row r="1123" spans="1:21" ht="14.45" customHeight="1" x14ac:dyDescent="0.2">
      <c r="A1123" s="831">
        <v>30</v>
      </c>
      <c r="B1123" s="832" t="s">
        <v>2898</v>
      </c>
      <c r="C1123" s="832" t="s">
        <v>2906</v>
      </c>
      <c r="D1123" s="833" t="s">
        <v>4253</v>
      </c>
      <c r="E1123" s="834" t="s">
        <v>2913</v>
      </c>
      <c r="F1123" s="832" t="s">
        <v>2899</v>
      </c>
      <c r="G1123" s="832" t="s">
        <v>3640</v>
      </c>
      <c r="H1123" s="832" t="s">
        <v>599</v>
      </c>
      <c r="I1123" s="832" t="s">
        <v>2302</v>
      </c>
      <c r="J1123" s="832" t="s">
        <v>786</v>
      </c>
      <c r="K1123" s="832" t="s">
        <v>2303</v>
      </c>
      <c r="L1123" s="835">
        <v>80.010000000000005</v>
      </c>
      <c r="M1123" s="835">
        <v>160.02000000000001</v>
      </c>
      <c r="N1123" s="832">
        <v>2</v>
      </c>
      <c r="O1123" s="836">
        <v>1</v>
      </c>
      <c r="P1123" s="835">
        <v>80.010000000000005</v>
      </c>
      <c r="Q1123" s="837">
        <v>0.5</v>
      </c>
      <c r="R1123" s="832">
        <v>1</v>
      </c>
      <c r="S1123" s="837">
        <v>0.5</v>
      </c>
      <c r="T1123" s="836">
        <v>0.5</v>
      </c>
      <c r="U1123" s="838">
        <v>0.5</v>
      </c>
    </row>
    <row r="1124" spans="1:21" ht="14.45" customHeight="1" x14ac:dyDescent="0.2">
      <c r="A1124" s="831">
        <v>30</v>
      </c>
      <c r="B1124" s="832" t="s">
        <v>2898</v>
      </c>
      <c r="C1124" s="832" t="s">
        <v>2906</v>
      </c>
      <c r="D1124" s="833" t="s">
        <v>4253</v>
      </c>
      <c r="E1124" s="834" t="s">
        <v>2913</v>
      </c>
      <c r="F1124" s="832" t="s">
        <v>2899</v>
      </c>
      <c r="G1124" s="832" t="s">
        <v>2929</v>
      </c>
      <c r="H1124" s="832" t="s">
        <v>599</v>
      </c>
      <c r="I1124" s="832" t="s">
        <v>2369</v>
      </c>
      <c r="J1124" s="832" t="s">
        <v>2365</v>
      </c>
      <c r="K1124" s="832" t="s">
        <v>2370</v>
      </c>
      <c r="L1124" s="835">
        <v>31.09</v>
      </c>
      <c r="M1124" s="835">
        <v>62.18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30</v>
      </c>
      <c r="B1125" s="832" t="s">
        <v>2898</v>
      </c>
      <c r="C1125" s="832" t="s">
        <v>2906</v>
      </c>
      <c r="D1125" s="833" t="s">
        <v>4253</v>
      </c>
      <c r="E1125" s="834" t="s">
        <v>2913</v>
      </c>
      <c r="F1125" s="832" t="s">
        <v>2899</v>
      </c>
      <c r="G1125" s="832" t="s">
        <v>2930</v>
      </c>
      <c r="H1125" s="832" t="s">
        <v>569</v>
      </c>
      <c r="I1125" s="832" t="s">
        <v>3642</v>
      </c>
      <c r="J1125" s="832" t="s">
        <v>2440</v>
      </c>
      <c r="K1125" s="832" t="s">
        <v>2933</v>
      </c>
      <c r="L1125" s="835">
        <v>143.35</v>
      </c>
      <c r="M1125" s="835">
        <v>143.35</v>
      </c>
      <c r="N1125" s="832">
        <v>1</v>
      </c>
      <c r="O1125" s="836">
        <v>0.5</v>
      </c>
      <c r="P1125" s="835">
        <v>143.35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5" customHeight="1" x14ac:dyDescent="0.2">
      <c r="A1126" s="831">
        <v>30</v>
      </c>
      <c r="B1126" s="832" t="s">
        <v>2898</v>
      </c>
      <c r="C1126" s="832" t="s">
        <v>2906</v>
      </c>
      <c r="D1126" s="833" t="s">
        <v>4253</v>
      </c>
      <c r="E1126" s="834" t="s">
        <v>2913</v>
      </c>
      <c r="F1126" s="832" t="s">
        <v>2899</v>
      </c>
      <c r="G1126" s="832" t="s">
        <v>2930</v>
      </c>
      <c r="H1126" s="832" t="s">
        <v>599</v>
      </c>
      <c r="I1126" s="832" t="s">
        <v>2439</v>
      </c>
      <c r="J1126" s="832" t="s">
        <v>2440</v>
      </c>
      <c r="K1126" s="832" t="s">
        <v>2441</v>
      </c>
      <c r="L1126" s="835">
        <v>46.6</v>
      </c>
      <c r="M1126" s="835">
        <v>186.4</v>
      </c>
      <c r="N1126" s="832">
        <v>4</v>
      </c>
      <c r="O1126" s="836">
        <v>2</v>
      </c>
      <c r="P1126" s="835">
        <v>46.6</v>
      </c>
      <c r="Q1126" s="837">
        <v>0.25</v>
      </c>
      <c r="R1126" s="832">
        <v>1</v>
      </c>
      <c r="S1126" s="837">
        <v>0.25</v>
      </c>
      <c r="T1126" s="836">
        <v>0.5</v>
      </c>
      <c r="U1126" s="838">
        <v>0.25</v>
      </c>
    </row>
    <row r="1127" spans="1:21" ht="14.45" customHeight="1" x14ac:dyDescent="0.2">
      <c r="A1127" s="831">
        <v>30</v>
      </c>
      <c r="B1127" s="832" t="s">
        <v>2898</v>
      </c>
      <c r="C1127" s="832" t="s">
        <v>2906</v>
      </c>
      <c r="D1127" s="833" t="s">
        <v>4253</v>
      </c>
      <c r="E1127" s="834" t="s">
        <v>2913</v>
      </c>
      <c r="F1127" s="832" t="s">
        <v>2899</v>
      </c>
      <c r="G1127" s="832" t="s">
        <v>3643</v>
      </c>
      <c r="H1127" s="832" t="s">
        <v>599</v>
      </c>
      <c r="I1127" s="832" t="s">
        <v>3796</v>
      </c>
      <c r="J1127" s="832" t="s">
        <v>1801</v>
      </c>
      <c r="K1127" s="832" t="s">
        <v>1802</v>
      </c>
      <c r="L1127" s="835">
        <v>129.75</v>
      </c>
      <c r="M1127" s="835">
        <v>129.75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30</v>
      </c>
      <c r="B1128" s="832" t="s">
        <v>2898</v>
      </c>
      <c r="C1128" s="832" t="s">
        <v>2906</v>
      </c>
      <c r="D1128" s="833" t="s">
        <v>4253</v>
      </c>
      <c r="E1128" s="834" t="s">
        <v>2913</v>
      </c>
      <c r="F1128" s="832" t="s">
        <v>2899</v>
      </c>
      <c r="G1128" s="832" t="s">
        <v>2940</v>
      </c>
      <c r="H1128" s="832" t="s">
        <v>599</v>
      </c>
      <c r="I1128" s="832" t="s">
        <v>2352</v>
      </c>
      <c r="J1128" s="832" t="s">
        <v>2353</v>
      </c>
      <c r="K1128" s="832" t="s">
        <v>2354</v>
      </c>
      <c r="L1128" s="835">
        <v>65.540000000000006</v>
      </c>
      <c r="M1128" s="835">
        <v>65.540000000000006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30</v>
      </c>
      <c r="B1129" s="832" t="s">
        <v>2898</v>
      </c>
      <c r="C1129" s="832" t="s">
        <v>2906</v>
      </c>
      <c r="D1129" s="833" t="s">
        <v>4253</v>
      </c>
      <c r="E1129" s="834" t="s">
        <v>2913</v>
      </c>
      <c r="F1129" s="832" t="s">
        <v>2899</v>
      </c>
      <c r="G1129" s="832" t="s">
        <v>3646</v>
      </c>
      <c r="H1129" s="832" t="s">
        <v>569</v>
      </c>
      <c r="I1129" s="832" t="s">
        <v>4152</v>
      </c>
      <c r="J1129" s="832" t="s">
        <v>3648</v>
      </c>
      <c r="K1129" s="832" t="s">
        <v>2376</v>
      </c>
      <c r="L1129" s="835">
        <v>58.77</v>
      </c>
      <c r="M1129" s="835">
        <v>58.77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30</v>
      </c>
      <c r="B1130" s="832" t="s">
        <v>2898</v>
      </c>
      <c r="C1130" s="832" t="s">
        <v>2906</v>
      </c>
      <c r="D1130" s="833" t="s">
        <v>4253</v>
      </c>
      <c r="E1130" s="834" t="s">
        <v>2913</v>
      </c>
      <c r="F1130" s="832" t="s">
        <v>2899</v>
      </c>
      <c r="G1130" s="832" t="s">
        <v>2944</v>
      </c>
      <c r="H1130" s="832" t="s">
        <v>599</v>
      </c>
      <c r="I1130" s="832" t="s">
        <v>2358</v>
      </c>
      <c r="J1130" s="832" t="s">
        <v>702</v>
      </c>
      <c r="K1130" s="832" t="s">
        <v>703</v>
      </c>
      <c r="L1130" s="835">
        <v>70.23</v>
      </c>
      <c r="M1130" s="835">
        <v>140.46</v>
      </c>
      <c r="N1130" s="832">
        <v>2</v>
      </c>
      <c r="O1130" s="836">
        <v>1</v>
      </c>
      <c r="P1130" s="835">
        <v>140.46</v>
      </c>
      <c r="Q1130" s="837">
        <v>1</v>
      </c>
      <c r="R1130" s="832">
        <v>2</v>
      </c>
      <c r="S1130" s="837">
        <v>1</v>
      </c>
      <c r="T1130" s="836">
        <v>1</v>
      </c>
      <c r="U1130" s="838">
        <v>1</v>
      </c>
    </row>
    <row r="1131" spans="1:21" ht="14.45" customHeight="1" x14ac:dyDescent="0.2">
      <c r="A1131" s="831">
        <v>30</v>
      </c>
      <c r="B1131" s="832" t="s">
        <v>2898</v>
      </c>
      <c r="C1131" s="832" t="s">
        <v>2906</v>
      </c>
      <c r="D1131" s="833" t="s">
        <v>4253</v>
      </c>
      <c r="E1131" s="834" t="s">
        <v>2913</v>
      </c>
      <c r="F1131" s="832" t="s">
        <v>2899</v>
      </c>
      <c r="G1131" s="832" t="s">
        <v>2944</v>
      </c>
      <c r="H1131" s="832" t="s">
        <v>599</v>
      </c>
      <c r="I1131" s="832" t="s">
        <v>3797</v>
      </c>
      <c r="J1131" s="832" t="s">
        <v>702</v>
      </c>
      <c r="K1131" s="832" t="s">
        <v>710</v>
      </c>
      <c r="L1131" s="835">
        <v>35.11</v>
      </c>
      <c r="M1131" s="835">
        <v>105.33</v>
      </c>
      <c r="N1131" s="832">
        <v>3</v>
      </c>
      <c r="O1131" s="836">
        <v>1.5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30</v>
      </c>
      <c r="B1132" s="832" t="s">
        <v>2898</v>
      </c>
      <c r="C1132" s="832" t="s">
        <v>2906</v>
      </c>
      <c r="D1132" s="833" t="s">
        <v>4253</v>
      </c>
      <c r="E1132" s="834" t="s">
        <v>2913</v>
      </c>
      <c r="F1132" s="832" t="s">
        <v>2899</v>
      </c>
      <c r="G1132" s="832" t="s">
        <v>4153</v>
      </c>
      <c r="H1132" s="832" t="s">
        <v>599</v>
      </c>
      <c r="I1132" s="832" t="s">
        <v>2492</v>
      </c>
      <c r="J1132" s="832" t="s">
        <v>2082</v>
      </c>
      <c r="K1132" s="832" t="s">
        <v>1701</v>
      </c>
      <c r="L1132" s="835">
        <v>170.52</v>
      </c>
      <c r="M1132" s="835">
        <v>170.52</v>
      </c>
      <c r="N1132" s="832">
        <v>1</v>
      </c>
      <c r="O1132" s="836">
        <v>0.5</v>
      </c>
      <c r="P1132" s="835">
        <v>170.52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30</v>
      </c>
      <c r="B1133" s="832" t="s">
        <v>2898</v>
      </c>
      <c r="C1133" s="832" t="s">
        <v>2906</v>
      </c>
      <c r="D1133" s="833" t="s">
        <v>4253</v>
      </c>
      <c r="E1133" s="834" t="s">
        <v>2913</v>
      </c>
      <c r="F1133" s="832" t="s">
        <v>2899</v>
      </c>
      <c r="G1133" s="832" t="s">
        <v>3233</v>
      </c>
      <c r="H1133" s="832" t="s">
        <v>569</v>
      </c>
      <c r="I1133" s="832" t="s">
        <v>3234</v>
      </c>
      <c r="J1133" s="832" t="s">
        <v>3235</v>
      </c>
      <c r="K1133" s="832" t="s">
        <v>3236</v>
      </c>
      <c r="L1133" s="835">
        <v>0</v>
      </c>
      <c r="M1133" s="835">
        <v>0</v>
      </c>
      <c r="N1133" s="832">
        <v>1</v>
      </c>
      <c r="O1133" s="836">
        <v>0.5</v>
      </c>
      <c r="P1133" s="835">
        <v>0</v>
      </c>
      <c r="Q1133" s="837"/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30</v>
      </c>
      <c r="B1134" s="832" t="s">
        <v>2898</v>
      </c>
      <c r="C1134" s="832" t="s">
        <v>2906</v>
      </c>
      <c r="D1134" s="833" t="s">
        <v>4253</v>
      </c>
      <c r="E1134" s="834" t="s">
        <v>2913</v>
      </c>
      <c r="F1134" s="832" t="s">
        <v>2899</v>
      </c>
      <c r="G1134" s="832" t="s">
        <v>2954</v>
      </c>
      <c r="H1134" s="832" t="s">
        <v>599</v>
      </c>
      <c r="I1134" s="832" t="s">
        <v>2955</v>
      </c>
      <c r="J1134" s="832" t="s">
        <v>766</v>
      </c>
      <c r="K1134" s="832" t="s">
        <v>703</v>
      </c>
      <c r="L1134" s="835">
        <v>65.989999999999995</v>
      </c>
      <c r="M1134" s="835">
        <v>65.989999999999995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30</v>
      </c>
      <c r="B1135" s="832" t="s">
        <v>2898</v>
      </c>
      <c r="C1135" s="832" t="s">
        <v>2906</v>
      </c>
      <c r="D1135" s="833" t="s">
        <v>4253</v>
      </c>
      <c r="E1135" s="834" t="s">
        <v>2913</v>
      </c>
      <c r="F1135" s="832" t="s">
        <v>2899</v>
      </c>
      <c r="G1135" s="832" t="s">
        <v>4154</v>
      </c>
      <c r="H1135" s="832" t="s">
        <v>569</v>
      </c>
      <c r="I1135" s="832" t="s">
        <v>4155</v>
      </c>
      <c r="J1135" s="832" t="s">
        <v>4156</v>
      </c>
      <c r="K1135" s="832" t="s">
        <v>4157</v>
      </c>
      <c r="L1135" s="835">
        <v>0</v>
      </c>
      <c r="M1135" s="835">
        <v>0</v>
      </c>
      <c r="N1135" s="832">
        <v>1</v>
      </c>
      <c r="O1135" s="836">
        <v>1</v>
      </c>
      <c r="P1135" s="835"/>
      <c r="Q1135" s="837"/>
      <c r="R1135" s="832"/>
      <c r="S1135" s="837">
        <v>0</v>
      </c>
      <c r="T1135" s="836"/>
      <c r="U1135" s="838">
        <v>0</v>
      </c>
    </row>
    <row r="1136" spans="1:21" ht="14.45" customHeight="1" x14ac:dyDescent="0.2">
      <c r="A1136" s="831">
        <v>30</v>
      </c>
      <c r="B1136" s="832" t="s">
        <v>2898</v>
      </c>
      <c r="C1136" s="832" t="s">
        <v>2906</v>
      </c>
      <c r="D1136" s="833" t="s">
        <v>4253</v>
      </c>
      <c r="E1136" s="834" t="s">
        <v>2913</v>
      </c>
      <c r="F1136" s="832" t="s">
        <v>2899</v>
      </c>
      <c r="G1136" s="832" t="s">
        <v>2957</v>
      </c>
      <c r="H1136" s="832" t="s">
        <v>569</v>
      </c>
      <c r="I1136" s="832" t="s">
        <v>2961</v>
      </c>
      <c r="J1136" s="832" t="s">
        <v>2959</v>
      </c>
      <c r="K1136" s="832" t="s">
        <v>2962</v>
      </c>
      <c r="L1136" s="835">
        <v>23.72</v>
      </c>
      <c r="M1136" s="835">
        <v>71.16</v>
      </c>
      <c r="N1136" s="832">
        <v>3</v>
      </c>
      <c r="O1136" s="836">
        <v>2</v>
      </c>
      <c r="P1136" s="835">
        <v>47.44</v>
      </c>
      <c r="Q1136" s="837">
        <v>0.66666666666666663</v>
      </c>
      <c r="R1136" s="832">
        <v>2</v>
      </c>
      <c r="S1136" s="837">
        <v>0.66666666666666663</v>
      </c>
      <c r="T1136" s="836">
        <v>1</v>
      </c>
      <c r="U1136" s="838">
        <v>0.5</v>
      </c>
    </row>
    <row r="1137" spans="1:21" ht="14.45" customHeight="1" x14ac:dyDescent="0.2">
      <c r="A1137" s="831">
        <v>30</v>
      </c>
      <c r="B1137" s="832" t="s">
        <v>2898</v>
      </c>
      <c r="C1137" s="832" t="s">
        <v>2906</v>
      </c>
      <c r="D1137" s="833" t="s">
        <v>4253</v>
      </c>
      <c r="E1137" s="834" t="s">
        <v>2913</v>
      </c>
      <c r="F1137" s="832" t="s">
        <v>2899</v>
      </c>
      <c r="G1137" s="832" t="s">
        <v>2969</v>
      </c>
      <c r="H1137" s="832" t="s">
        <v>569</v>
      </c>
      <c r="I1137" s="832" t="s">
        <v>2970</v>
      </c>
      <c r="J1137" s="832" t="s">
        <v>802</v>
      </c>
      <c r="K1137" s="832" t="s">
        <v>2971</v>
      </c>
      <c r="L1137" s="835">
        <v>91.11</v>
      </c>
      <c r="M1137" s="835">
        <v>182.22</v>
      </c>
      <c r="N1137" s="832">
        <v>2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30</v>
      </c>
      <c r="B1138" s="832" t="s">
        <v>2898</v>
      </c>
      <c r="C1138" s="832" t="s">
        <v>2906</v>
      </c>
      <c r="D1138" s="833" t="s">
        <v>4253</v>
      </c>
      <c r="E1138" s="834" t="s">
        <v>2913</v>
      </c>
      <c r="F1138" s="832" t="s">
        <v>2899</v>
      </c>
      <c r="G1138" s="832" t="s">
        <v>2969</v>
      </c>
      <c r="H1138" s="832" t="s">
        <v>569</v>
      </c>
      <c r="I1138" s="832" t="s">
        <v>2972</v>
      </c>
      <c r="J1138" s="832" t="s">
        <v>802</v>
      </c>
      <c r="K1138" s="832" t="s">
        <v>2973</v>
      </c>
      <c r="L1138" s="835">
        <v>45.56</v>
      </c>
      <c r="M1138" s="835">
        <v>45.56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30</v>
      </c>
      <c r="B1139" s="832" t="s">
        <v>2898</v>
      </c>
      <c r="C1139" s="832" t="s">
        <v>2906</v>
      </c>
      <c r="D1139" s="833" t="s">
        <v>4253</v>
      </c>
      <c r="E1139" s="834" t="s">
        <v>2913</v>
      </c>
      <c r="F1139" s="832" t="s">
        <v>2899</v>
      </c>
      <c r="G1139" s="832" t="s">
        <v>2974</v>
      </c>
      <c r="H1139" s="832" t="s">
        <v>569</v>
      </c>
      <c r="I1139" s="832" t="s">
        <v>2688</v>
      </c>
      <c r="J1139" s="832" t="s">
        <v>1848</v>
      </c>
      <c r="K1139" s="832" t="s">
        <v>1849</v>
      </c>
      <c r="L1139" s="835">
        <v>264.23</v>
      </c>
      <c r="M1139" s="835">
        <v>264.23</v>
      </c>
      <c r="N1139" s="832">
        <v>1</v>
      </c>
      <c r="O1139" s="836">
        <v>0.5</v>
      </c>
      <c r="P1139" s="835">
        <v>264.23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5" customHeight="1" x14ac:dyDescent="0.2">
      <c r="A1140" s="831">
        <v>30</v>
      </c>
      <c r="B1140" s="832" t="s">
        <v>2898</v>
      </c>
      <c r="C1140" s="832" t="s">
        <v>2906</v>
      </c>
      <c r="D1140" s="833" t="s">
        <v>4253</v>
      </c>
      <c r="E1140" s="834" t="s">
        <v>2913</v>
      </c>
      <c r="F1140" s="832" t="s">
        <v>2899</v>
      </c>
      <c r="G1140" s="832" t="s">
        <v>2979</v>
      </c>
      <c r="H1140" s="832" t="s">
        <v>599</v>
      </c>
      <c r="I1140" s="832" t="s">
        <v>2668</v>
      </c>
      <c r="J1140" s="832" t="s">
        <v>2669</v>
      </c>
      <c r="K1140" s="832" t="s">
        <v>2670</v>
      </c>
      <c r="L1140" s="835">
        <v>123.2</v>
      </c>
      <c r="M1140" s="835">
        <v>123.2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30</v>
      </c>
      <c r="B1141" s="832" t="s">
        <v>2898</v>
      </c>
      <c r="C1141" s="832" t="s">
        <v>2906</v>
      </c>
      <c r="D1141" s="833" t="s">
        <v>4253</v>
      </c>
      <c r="E1141" s="834" t="s">
        <v>2913</v>
      </c>
      <c r="F1141" s="832" t="s">
        <v>2899</v>
      </c>
      <c r="G1141" s="832" t="s">
        <v>2979</v>
      </c>
      <c r="H1141" s="832" t="s">
        <v>599</v>
      </c>
      <c r="I1141" s="832" t="s">
        <v>3267</v>
      </c>
      <c r="J1141" s="832" t="s">
        <v>2669</v>
      </c>
      <c r="K1141" s="832" t="s">
        <v>2354</v>
      </c>
      <c r="L1141" s="835">
        <v>246.39</v>
      </c>
      <c r="M1141" s="835">
        <v>246.39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30</v>
      </c>
      <c r="B1142" s="832" t="s">
        <v>2898</v>
      </c>
      <c r="C1142" s="832" t="s">
        <v>2906</v>
      </c>
      <c r="D1142" s="833" t="s">
        <v>4253</v>
      </c>
      <c r="E1142" s="834" t="s">
        <v>2913</v>
      </c>
      <c r="F1142" s="832" t="s">
        <v>2899</v>
      </c>
      <c r="G1142" s="832" t="s">
        <v>3269</v>
      </c>
      <c r="H1142" s="832" t="s">
        <v>599</v>
      </c>
      <c r="I1142" s="832" t="s">
        <v>2579</v>
      </c>
      <c r="J1142" s="832" t="s">
        <v>2575</v>
      </c>
      <c r="K1142" s="832" t="s">
        <v>2580</v>
      </c>
      <c r="L1142" s="835">
        <v>969.48</v>
      </c>
      <c r="M1142" s="835">
        <v>1938.96</v>
      </c>
      <c r="N1142" s="832">
        <v>2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30</v>
      </c>
      <c r="B1143" s="832" t="s">
        <v>2898</v>
      </c>
      <c r="C1143" s="832" t="s">
        <v>2906</v>
      </c>
      <c r="D1143" s="833" t="s">
        <v>4253</v>
      </c>
      <c r="E1143" s="834" t="s">
        <v>2913</v>
      </c>
      <c r="F1143" s="832" t="s">
        <v>2899</v>
      </c>
      <c r="G1143" s="832" t="s">
        <v>2987</v>
      </c>
      <c r="H1143" s="832" t="s">
        <v>599</v>
      </c>
      <c r="I1143" s="832" t="s">
        <v>2322</v>
      </c>
      <c r="J1143" s="832" t="s">
        <v>963</v>
      </c>
      <c r="K1143" s="832" t="s">
        <v>2323</v>
      </c>
      <c r="L1143" s="835">
        <v>42.51</v>
      </c>
      <c r="M1143" s="835">
        <v>340.08</v>
      </c>
      <c r="N1143" s="832">
        <v>8</v>
      </c>
      <c r="O1143" s="836">
        <v>4</v>
      </c>
      <c r="P1143" s="835">
        <v>127.53</v>
      </c>
      <c r="Q1143" s="837">
        <v>0.375</v>
      </c>
      <c r="R1143" s="832">
        <v>3</v>
      </c>
      <c r="S1143" s="837">
        <v>0.375</v>
      </c>
      <c r="T1143" s="836">
        <v>1.5</v>
      </c>
      <c r="U1143" s="838">
        <v>0.375</v>
      </c>
    </row>
    <row r="1144" spans="1:21" ht="14.45" customHeight="1" x14ac:dyDescent="0.2">
      <c r="A1144" s="831">
        <v>30</v>
      </c>
      <c r="B1144" s="832" t="s">
        <v>2898</v>
      </c>
      <c r="C1144" s="832" t="s">
        <v>2906</v>
      </c>
      <c r="D1144" s="833" t="s">
        <v>4253</v>
      </c>
      <c r="E1144" s="834" t="s">
        <v>2913</v>
      </c>
      <c r="F1144" s="832" t="s">
        <v>2899</v>
      </c>
      <c r="G1144" s="832" t="s">
        <v>3270</v>
      </c>
      <c r="H1144" s="832" t="s">
        <v>599</v>
      </c>
      <c r="I1144" s="832" t="s">
        <v>2609</v>
      </c>
      <c r="J1144" s="832" t="s">
        <v>2610</v>
      </c>
      <c r="K1144" s="832" t="s">
        <v>2611</v>
      </c>
      <c r="L1144" s="835">
        <v>113.16</v>
      </c>
      <c r="M1144" s="835">
        <v>113.16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30</v>
      </c>
      <c r="B1145" s="832" t="s">
        <v>2898</v>
      </c>
      <c r="C1145" s="832" t="s">
        <v>2906</v>
      </c>
      <c r="D1145" s="833" t="s">
        <v>4253</v>
      </c>
      <c r="E1145" s="834" t="s">
        <v>2913</v>
      </c>
      <c r="F1145" s="832" t="s">
        <v>2899</v>
      </c>
      <c r="G1145" s="832" t="s">
        <v>4158</v>
      </c>
      <c r="H1145" s="832" t="s">
        <v>569</v>
      </c>
      <c r="I1145" s="832" t="s">
        <v>4159</v>
      </c>
      <c r="J1145" s="832" t="s">
        <v>1983</v>
      </c>
      <c r="K1145" s="832" t="s">
        <v>1985</v>
      </c>
      <c r="L1145" s="835">
        <v>0</v>
      </c>
      <c r="M1145" s="835">
        <v>0</v>
      </c>
      <c r="N1145" s="832">
        <v>1</v>
      </c>
      <c r="O1145" s="836">
        <v>0.5</v>
      </c>
      <c r="P1145" s="835">
        <v>0</v>
      </c>
      <c r="Q1145" s="837"/>
      <c r="R1145" s="832">
        <v>1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30</v>
      </c>
      <c r="B1146" s="832" t="s">
        <v>2898</v>
      </c>
      <c r="C1146" s="832" t="s">
        <v>2906</v>
      </c>
      <c r="D1146" s="833" t="s">
        <v>4253</v>
      </c>
      <c r="E1146" s="834" t="s">
        <v>2913</v>
      </c>
      <c r="F1146" s="832" t="s">
        <v>2899</v>
      </c>
      <c r="G1146" s="832" t="s">
        <v>3280</v>
      </c>
      <c r="H1146" s="832" t="s">
        <v>569</v>
      </c>
      <c r="I1146" s="832" t="s">
        <v>3669</v>
      </c>
      <c r="J1146" s="832" t="s">
        <v>1070</v>
      </c>
      <c r="K1146" s="832" t="s">
        <v>3670</v>
      </c>
      <c r="L1146" s="835">
        <v>75.05</v>
      </c>
      <c r="M1146" s="835">
        <v>150.1</v>
      </c>
      <c r="N1146" s="832">
        <v>2</v>
      </c>
      <c r="O1146" s="836">
        <v>1.5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5" customHeight="1" x14ac:dyDescent="0.2">
      <c r="A1147" s="831">
        <v>30</v>
      </c>
      <c r="B1147" s="832" t="s">
        <v>2898</v>
      </c>
      <c r="C1147" s="832" t="s">
        <v>2906</v>
      </c>
      <c r="D1147" s="833" t="s">
        <v>4253</v>
      </c>
      <c r="E1147" s="834" t="s">
        <v>2913</v>
      </c>
      <c r="F1147" s="832" t="s">
        <v>2899</v>
      </c>
      <c r="G1147" s="832" t="s">
        <v>3280</v>
      </c>
      <c r="H1147" s="832" t="s">
        <v>569</v>
      </c>
      <c r="I1147" s="832" t="s">
        <v>3281</v>
      </c>
      <c r="J1147" s="832" t="s">
        <v>1074</v>
      </c>
      <c r="K1147" s="832" t="s">
        <v>3282</v>
      </c>
      <c r="L1147" s="835">
        <v>45.03</v>
      </c>
      <c r="M1147" s="835">
        <v>90.06</v>
      </c>
      <c r="N1147" s="832">
        <v>2</v>
      </c>
      <c r="O1147" s="836">
        <v>1</v>
      </c>
      <c r="P1147" s="835">
        <v>90.06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5" customHeight="1" x14ac:dyDescent="0.2">
      <c r="A1148" s="831">
        <v>30</v>
      </c>
      <c r="B1148" s="832" t="s">
        <v>2898</v>
      </c>
      <c r="C1148" s="832" t="s">
        <v>2906</v>
      </c>
      <c r="D1148" s="833" t="s">
        <v>4253</v>
      </c>
      <c r="E1148" s="834" t="s">
        <v>2913</v>
      </c>
      <c r="F1148" s="832" t="s">
        <v>2899</v>
      </c>
      <c r="G1148" s="832" t="s">
        <v>3002</v>
      </c>
      <c r="H1148" s="832" t="s">
        <v>569</v>
      </c>
      <c r="I1148" s="832" t="s">
        <v>3003</v>
      </c>
      <c r="J1148" s="832" t="s">
        <v>1563</v>
      </c>
      <c r="K1148" s="832" t="s">
        <v>3004</v>
      </c>
      <c r="L1148" s="835">
        <v>94.7</v>
      </c>
      <c r="M1148" s="835">
        <v>473.5</v>
      </c>
      <c r="N1148" s="832">
        <v>5</v>
      </c>
      <c r="O1148" s="836">
        <v>2.5</v>
      </c>
      <c r="P1148" s="835">
        <v>189.4</v>
      </c>
      <c r="Q1148" s="837">
        <v>0.4</v>
      </c>
      <c r="R1148" s="832">
        <v>2</v>
      </c>
      <c r="S1148" s="837">
        <v>0.4</v>
      </c>
      <c r="T1148" s="836">
        <v>1</v>
      </c>
      <c r="U1148" s="838">
        <v>0.4</v>
      </c>
    </row>
    <row r="1149" spans="1:21" ht="14.45" customHeight="1" x14ac:dyDescent="0.2">
      <c r="A1149" s="831">
        <v>30</v>
      </c>
      <c r="B1149" s="832" t="s">
        <v>2898</v>
      </c>
      <c r="C1149" s="832" t="s">
        <v>2906</v>
      </c>
      <c r="D1149" s="833" t="s">
        <v>4253</v>
      </c>
      <c r="E1149" s="834" t="s">
        <v>2913</v>
      </c>
      <c r="F1149" s="832" t="s">
        <v>2899</v>
      </c>
      <c r="G1149" s="832" t="s">
        <v>3002</v>
      </c>
      <c r="H1149" s="832" t="s">
        <v>569</v>
      </c>
      <c r="I1149" s="832" t="s">
        <v>4160</v>
      </c>
      <c r="J1149" s="832" t="s">
        <v>1563</v>
      </c>
      <c r="K1149" s="832" t="s">
        <v>4161</v>
      </c>
      <c r="L1149" s="835">
        <v>94.7</v>
      </c>
      <c r="M1149" s="835">
        <v>94.7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30</v>
      </c>
      <c r="B1150" s="832" t="s">
        <v>2898</v>
      </c>
      <c r="C1150" s="832" t="s">
        <v>2906</v>
      </c>
      <c r="D1150" s="833" t="s">
        <v>4253</v>
      </c>
      <c r="E1150" s="834" t="s">
        <v>2913</v>
      </c>
      <c r="F1150" s="832" t="s">
        <v>2899</v>
      </c>
      <c r="G1150" s="832" t="s">
        <v>3002</v>
      </c>
      <c r="H1150" s="832" t="s">
        <v>569</v>
      </c>
      <c r="I1150" s="832" t="s">
        <v>3005</v>
      </c>
      <c r="J1150" s="832" t="s">
        <v>1563</v>
      </c>
      <c r="K1150" s="832" t="s">
        <v>3004</v>
      </c>
      <c r="L1150" s="835">
        <v>94.7</v>
      </c>
      <c r="M1150" s="835">
        <v>94.7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30</v>
      </c>
      <c r="B1151" s="832" t="s">
        <v>2898</v>
      </c>
      <c r="C1151" s="832" t="s">
        <v>2906</v>
      </c>
      <c r="D1151" s="833" t="s">
        <v>4253</v>
      </c>
      <c r="E1151" s="834" t="s">
        <v>2913</v>
      </c>
      <c r="F1151" s="832" t="s">
        <v>2899</v>
      </c>
      <c r="G1151" s="832" t="s">
        <v>3294</v>
      </c>
      <c r="H1151" s="832" t="s">
        <v>569</v>
      </c>
      <c r="I1151" s="832" t="s">
        <v>3295</v>
      </c>
      <c r="J1151" s="832" t="s">
        <v>662</v>
      </c>
      <c r="K1151" s="832" t="s">
        <v>3296</v>
      </c>
      <c r="L1151" s="835">
        <v>144.19</v>
      </c>
      <c r="M1151" s="835">
        <v>144.19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30</v>
      </c>
      <c r="B1152" s="832" t="s">
        <v>2898</v>
      </c>
      <c r="C1152" s="832" t="s">
        <v>2906</v>
      </c>
      <c r="D1152" s="833" t="s">
        <v>4253</v>
      </c>
      <c r="E1152" s="834" t="s">
        <v>2913</v>
      </c>
      <c r="F1152" s="832" t="s">
        <v>2899</v>
      </c>
      <c r="G1152" s="832" t="s">
        <v>3009</v>
      </c>
      <c r="H1152" s="832" t="s">
        <v>569</v>
      </c>
      <c r="I1152" s="832" t="s">
        <v>3671</v>
      </c>
      <c r="J1152" s="832" t="s">
        <v>1234</v>
      </c>
      <c r="K1152" s="832" t="s">
        <v>3672</v>
      </c>
      <c r="L1152" s="835">
        <v>118.65</v>
      </c>
      <c r="M1152" s="835">
        <v>118.65</v>
      </c>
      <c r="N1152" s="832">
        <v>1</v>
      </c>
      <c r="O1152" s="836">
        <v>0.5</v>
      </c>
      <c r="P1152" s="835">
        <v>118.65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30</v>
      </c>
      <c r="B1153" s="832" t="s">
        <v>2898</v>
      </c>
      <c r="C1153" s="832" t="s">
        <v>2906</v>
      </c>
      <c r="D1153" s="833" t="s">
        <v>4253</v>
      </c>
      <c r="E1153" s="834" t="s">
        <v>2913</v>
      </c>
      <c r="F1153" s="832" t="s">
        <v>2899</v>
      </c>
      <c r="G1153" s="832" t="s">
        <v>3009</v>
      </c>
      <c r="H1153" s="832" t="s">
        <v>569</v>
      </c>
      <c r="I1153" s="832" t="s">
        <v>4162</v>
      </c>
      <c r="J1153" s="832" t="s">
        <v>4163</v>
      </c>
      <c r="K1153" s="832" t="s">
        <v>4164</v>
      </c>
      <c r="L1153" s="835">
        <v>166.1</v>
      </c>
      <c r="M1153" s="835">
        <v>166.1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30</v>
      </c>
      <c r="B1154" s="832" t="s">
        <v>2898</v>
      </c>
      <c r="C1154" s="832" t="s">
        <v>2906</v>
      </c>
      <c r="D1154" s="833" t="s">
        <v>4253</v>
      </c>
      <c r="E1154" s="834" t="s">
        <v>2913</v>
      </c>
      <c r="F1154" s="832" t="s">
        <v>2899</v>
      </c>
      <c r="G1154" s="832" t="s">
        <v>4165</v>
      </c>
      <c r="H1154" s="832" t="s">
        <v>569</v>
      </c>
      <c r="I1154" s="832" t="s">
        <v>4166</v>
      </c>
      <c r="J1154" s="832" t="s">
        <v>4167</v>
      </c>
      <c r="K1154" s="832" t="s">
        <v>4168</v>
      </c>
      <c r="L1154" s="835">
        <v>54.16</v>
      </c>
      <c r="M1154" s="835">
        <v>54.16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30</v>
      </c>
      <c r="B1155" s="832" t="s">
        <v>2898</v>
      </c>
      <c r="C1155" s="832" t="s">
        <v>2906</v>
      </c>
      <c r="D1155" s="833" t="s">
        <v>4253</v>
      </c>
      <c r="E1155" s="834" t="s">
        <v>2913</v>
      </c>
      <c r="F1155" s="832" t="s">
        <v>2899</v>
      </c>
      <c r="G1155" s="832" t="s">
        <v>3673</v>
      </c>
      <c r="H1155" s="832" t="s">
        <v>569</v>
      </c>
      <c r="I1155" s="832" t="s">
        <v>3674</v>
      </c>
      <c r="J1155" s="832" t="s">
        <v>3675</v>
      </c>
      <c r="K1155" s="832" t="s">
        <v>3676</v>
      </c>
      <c r="L1155" s="835">
        <v>95.57</v>
      </c>
      <c r="M1155" s="835">
        <v>95.57</v>
      </c>
      <c r="N1155" s="832">
        <v>1</v>
      </c>
      <c r="O1155" s="836">
        <v>0.5</v>
      </c>
      <c r="P1155" s="835">
        <v>95.57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30</v>
      </c>
      <c r="B1156" s="832" t="s">
        <v>2898</v>
      </c>
      <c r="C1156" s="832" t="s">
        <v>2906</v>
      </c>
      <c r="D1156" s="833" t="s">
        <v>4253</v>
      </c>
      <c r="E1156" s="834" t="s">
        <v>2913</v>
      </c>
      <c r="F1156" s="832" t="s">
        <v>2899</v>
      </c>
      <c r="G1156" s="832" t="s">
        <v>3016</v>
      </c>
      <c r="H1156" s="832" t="s">
        <v>569</v>
      </c>
      <c r="I1156" s="832" t="s">
        <v>4012</v>
      </c>
      <c r="J1156" s="832" t="s">
        <v>3018</v>
      </c>
      <c r="K1156" s="832" t="s">
        <v>4013</v>
      </c>
      <c r="L1156" s="835">
        <v>8.7899999999999991</v>
      </c>
      <c r="M1156" s="835">
        <v>8.7899999999999991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30</v>
      </c>
      <c r="B1157" s="832" t="s">
        <v>2898</v>
      </c>
      <c r="C1157" s="832" t="s">
        <v>2906</v>
      </c>
      <c r="D1157" s="833" t="s">
        <v>4253</v>
      </c>
      <c r="E1157" s="834" t="s">
        <v>2913</v>
      </c>
      <c r="F1157" s="832" t="s">
        <v>2899</v>
      </c>
      <c r="G1157" s="832" t="s">
        <v>4074</v>
      </c>
      <c r="H1157" s="832" t="s">
        <v>569</v>
      </c>
      <c r="I1157" s="832" t="s">
        <v>4169</v>
      </c>
      <c r="J1157" s="832" t="s">
        <v>4076</v>
      </c>
      <c r="K1157" s="832" t="s">
        <v>4170</v>
      </c>
      <c r="L1157" s="835">
        <v>38.08</v>
      </c>
      <c r="M1157" s="835">
        <v>76.16</v>
      </c>
      <c r="N1157" s="832">
        <v>2</v>
      </c>
      <c r="O1157" s="836">
        <v>1</v>
      </c>
      <c r="P1157" s="835">
        <v>76.16</v>
      </c>
      <c r="Q1157" s="837">
        <v>1</v>
      </c>
      <c r="R1157" s="832">
        <v>2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30</v>
      </c>
      <c r="B1158" s="832" t="s">
        <v>2898</v>
      </c>
      <c r="C1158" s="832" t="s">
        <v>2906</v>
      </c>
      <c r="D1158" s="833" t="s">
        <v>4253</v>
      </c>
      <c r="E1158" s="834" t="s">
        <v>2913</v>
      </c>
      <c r="F1158" s="832" t="s">
        <v>2899</v>
      </c>
      <c r="G1158" s="832" t="s">
        <v>4081</v>
      </c>
      <c r="H1158" s="832" t="s">
        <v>569</v>
      </c>
      <c r="I1158" s="832" t="s">
        <v>4082</v>
      </c>
      <c r="J1158" s="832" t="s">
        <v>4083</v>
      </c>
      <c r="K1158" s="832" t="s">
        <v>4084</v>
      </c>
      <c r="L1158" s="835">
        <v>132.97999999999999</v>
      </c>
      <c r="M1158" s="835">
        <v>265.95999999999998</v>
      </c>
      <c r="N1158" s="832">
        <v>2</v>
      </c>
      <c r="O1158" s="836">
        <v>0.5</v>
      </c>
      <c r="P1158" s="835">
        <v>265.95999999999998</v>
      </c>
      <c r="Q1158" s="837">
        <v>1</v>
      </c>
      <c r="R1158" s="832">
        <v>2</v>
      </c>
      <c r="S1158" s="837">
        <v>1</v>
      </c>
      <c r="T1158" s="836">
        <v>0.5</v>
      </c>
      <c r="U1158" s="838">
        <v>1</v>
      </c>
    </row>
    <row r="1159" spans="1:21" ht="14.45" customHeight="1" x14ac:dyDescent="0.2">
      <c r="A1159" s="831">
        <v>30</v>
      </c>
      <c r="B1159" s="832" t="s">
        <v>2898</v>
      </c>
      <c r="C1159" s="832" t="s">
        <v>2906</v>
      </c>
      <c r="D1159" s="833" t="s">
        <v>4253</v>
      </c>
      <c r="E1159" s="834" t="s">
        <v>2913</v>
      </c>
      <c r="F1159" s="832" t="s">
        <v>2899</v>
      </c>
      <c r="G1159" s="832" t="s">
        <v>3024</v>
      </c>
      <c r="H1159" s="832" t="s">
        <v>599</v>
      </c>
      <c r="I1159" s="832" t="s">
        <v>2286</v>
      </c>
      <c r="J1159" s="832" t="s">
        <v>2287</v>
      </c>
      <c r="K1159" s="832" t="s">
        <v>2288</v>
      </c>
      <c r="L1159" s="835">
        <v>93.43</v>
      </c>
      <c r="M1159" s="835">
        <v>280.29000000000002</v>
      </c>
      <c r="N1159" s="832">
        <v>3</v>
      </c>
      <c r="O1159" s="836">
        <v>2</v>
      </c>
      <c r="P1159" s="835">
        <v>186.86</v>
      </c>
      <c r="Q1159" s="837">
        <v>0.66666666666666663</v>
      </c>
      <c r="R1159" s="832">
        <v>2</v>
      </c>
      <c r="S1159" s="837">
        <v>0.66666666666666663</v>
      </c>
      <c r="T1159" s="836">
        <v>1</v>
      </c>
      <c r="U1159" s="838">
        <v>0.5</v>
      </c>
    </row>
    <row r="1160" spans="1:21" ht="14.45" customHeight="1" x14ac:dyDescent="0.2">
      <c r="A1160" s="831">
        <v>30</v>
      </c>
      <c r="B1160" s="832" t="s">
        <v>2898</v>
      </c>
      <c r="C1160" s="832" t="s">
        <v>2906</v>
      </c>
      <c r="D1160" s="833" t="s">
        <v>4253</v>
      </c>
      <c r="E1160" s="834" t="s">
        <v>2913</v>
      </c>
      <c r="F1160" s="832" t="s">
        <v>2899</v>
      </c>
      <c r="G1160" s="832" t="s">
        <v>3028</v>
      </c>
      <c r="H1160" s="832" t="s">
        <v>569</v>
      </c>
      <c r="I1160" s="832" t="s">
        <v>3029</v>
      </c>
      <c r="J1160" s="832" t="s">
        <v>1192</v>
      </c>
      <c r="K1160" s="832" t="s">
        <v>3030</v>
      </c>
      <c r="L1160" s="835">
        <v>73.09</v>
      </c>
      <c r="M1160" s="835">
        <v>73.09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30</v>
      </c>
      <c r="B1161" s="832" t="s">
        <v>2898</v>
      </c>
      <c r="C1161" s="832" t="s">
        <v>2906</v>
      </c>
      <c r="D1161" s="833" t="s">
        <v>4253</v>
      </c>
      <c r="E1161" s="834" t="s">
        <v>2913</v>
      </c>
      <c r="F1161" s="832" t="s">
        <v>2899</v>
      </c>
      <c r="G1161" s="832" t="s">
        <v>3038</v>
      </c>
      <c r="H1161" s="832" t="s">
        <v>569</v>
      </c>
      <c r="I1161" s="832" t="s">
        <v>3045</v>
      </c>
      <c r="J1161" s="832" t="s">
        <v>638</v>
      </c>
      <c r="K1161" s="832" t="s">
        <v>3046</v>
      </c>
      <c r="L1161" s="835">
        <v>10.55</v>
      </c>
      <c r="M1161" s="835">
        <v>21.1</v>
      </c>
      <c r="N1161" s="832">
        <v>2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5" customHeight="1" x14ac:dyDescent="0.2">
      <c r="A1162" s="831">
        <v>30</v>
      </c>
      <c r="B1162" s="832" t="s">
        <v>2898</v>
      </c>
      <c r="C1162" s="832" t="s">
        <v>2906</v>
      </c>
      <c r="D1162" s="833" t="s">
        <v>4253</v>
      </c>
      <c r="E1162" s="834" t="s">
        <v>2913</v>
      </c>
      <c r="F1162" s="832" t="s">
        <v>2899</v>
      </c>
      <c r="G1162" s="832" t="s">
        <v>3038</v>
      </c>
      <c r="H1162" s="832" t="s">
        <v>569</v>
      </c>
      <c r="I1162" s="832" t="s">
        <v>3047</v>
      </c>
      <c r="J1162" s="832" t="s">
        <v>3040</v>
      </c>
      <c r="K1162" s="832" t="s">
        <v>3048</v>
      </c>
      <c r="L1162" s="835">
        <v>10.55</v>
      </c>
      <c r="M1162" s="835">
        <v>42.2</v>
      </c>
      <c r="N1162" s="832">
        <v>4</v>
      </c>
      <c r="O1162" s="836">
        <v>2</v>
      </c>
      <c r="P1162" s="835">
        <v>10.55</v>
      </c>
      <c r="Q1162" s="837">
        <v>0.25</v>
      </c>
      <c r="R1162" s="832">
        <v>1</v>
      </c>
      <c r="S1162" s="837">
        <v>0.25</v>
      </c>
      <c r="T1162" s="836">
        <v>0.5</v>
      </c>
      <c r="U1162" s="838">
        <v>0.25</v>
      </c>
    </row>
    <row r="1163" spans="1:21" ht="14.45" customHeight="1" x14ac:dyDescent="0.2">
      <c r="A1163" s="831">
        <v>30</v>
      </c>
      <c r="B1163" s="832" t="s">
        <v>2898</v>
      </c>
      <c r="C1163" s="832" t="s">
        <v>2906</v>
      </c>
      <c r="D1163" s="833" t="s">
        <v>4253</v>
      </c>
      <c r="E1163" s="834" t="s">
        <v>2913</v>
      </c>
      <c r="F1163" s="832" t="s">
        <v>2899</v>
      </c>
      <c r="G1163" s="832" t="s">
        <v>3052</v>
      </c>
      <c r="H1163" s="832" t="s">
        <v>569</v>
      </c>
      <c r="I1163" s="832" t="s">
        <v>3053</v>
      </c>
      <c r="J1163" s="832" t="s">
        <v>3054</v>
      </c>
      <c r="K1163" s="832" t="s">
        <v>3055</v>
      </c>
      <c r="L1163" s="835">
        <v>73.150000000000006</v>
      </c>
      <c r="M1163" s="835">
        <v>219.45000000000002</v>
      </c>
      <c r="N1163" s="832">
        <v>3</v>
      </c>
      <c r="O1163" s="836">
        <v>2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30</v>
      </c>
      <c r="B1164" s="832" t="s">
        <v>2898</v>
      </c>
      <c r="C1164" s="832" t="s">
        <v>2906</v>
      </c>
      <c r="D1164" s="833" t="s">
        <v>4253</v>
      </c>
      <c r="E1164" s="834" t="s">
        <v>2913</v>
      </c>
      <c r="F1164" s="832" t="s">
        <v>2899</v>
      </c>
      <c r="G1164" s="832" t="s">
        <v>3052</v>
      </c>
      <c r="H1164" s="832" t="s">
        <v>569</v>
      </c>
      <c r="I1164" s="832" t="s">
        <v>3053</v>
      </c>
      <c r="J1164" s="832" t="s">
        <v>3054</v>
      </c>
      <c r="K1164" s="832" t="s">
        <v>3055</v>
      </c>
      <c r="L1164" s="835">
        <v>88.76</v>
      </c>
      <c r="M1164" s="835">
        <v>88.76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30</v>
      </c>
      <c r="B1165" s="832" t="s">
        <v>2898</v>
      </c>
      <c r="C1165" s="832" t="s">
        <v>2906</v>
      </c>
      <c r="D1165" s="833" t="s">
        <v>4253</v>
      </c>
      <c r="E1165" s="834" t="s">
        <v>2913</v>
      </c>
      <c r="F1165" s="832" t="s">
        <v>2899</v>
      </c>
      <c r="G1165" s="832" t="s">
        <v>3056</v>
      </c>
      <c r="H1165" s="832" t="s">
        <v>569</v>
      </c>
      <c r="I1165" s="832" t="s">
        <v>3057</v>
      </c>
      <c r="J1165" s="832" t="s">
        <v>1537</v>
      </c>
      <c r="K1165" s="832" t="s">
        <v>3058</v>
      </c>
      <c r="L1165" s="835">
        <v>0</v>
      </c>
      <c r="M1165" s="835">
        <v>0</v>
      </c>
      <c r="N1165" s="832">
        <v>1</v>
      </c>
      <c r="O1165" s="836">
        <v>0.5</v>
      </c>
      <c r="P1165" s="835">
        <v>0</v>
      </c>
      <c r="Q1165" s="837"/>
      <c r="R1165" s="832">
        <v>1</v>
      </c>
      <c r="S1165" s="837">
        <v>1</v>
      </c>
      <c r="T1165" s="836">
        <v>0.5</v>
      </c>
      <c r="U1165" s="838">
        <v>1</v>
      </c>
    </row>
    <row r="1166" spans="1:21" ht="14.45" customHeight="1" x14ac:dyDescent="0.2">
      <c r="A1166" s="831">
        <v>30</v>
      </c>
      <c r="B1166" s="832" t="s">
        <v>2898</v>
      </c>
      <c r="C1166" s="832" t="s">
        <v>2906</v>
      </c>
      <c r="D1166" s="833" t="s">
        <v>4253</v>
      </c>
      <c r="E1166" s="834" t="s">
        <v>2913</v>
      </c>
      <c r="F1166" s="832" t="s">
        <v>2899</v>
      </c>
      <c r="G1166" s="832" t="s">
        <v>3059</v>
      </c>
      <c r="H1166" s="832" t="s">
        <v>599</v>
      </c>
      <c r="I1166" s="832" t="s">
        <v>2605</v>
      </c>
      <c r="J1166" s="832" t="s">
        <v>2606</v>
      </c>
      <c r="K1166" s="832" t="s">
        <v>2607</v>
      </c>
      <c r="L1166" s="835">
        <v>109.89</v>
      </c>
      <c r="M1166" s="835">
        <v>219.78</v>
      </c>
      <c r="N1166" s="832">
        <v>2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5" customHeight="1" x14ac:dyDescent="0.2">
      <c r="A1167" s="831">
        <v>30</v>
      </c>
      <c r="B1167" s="832" t="s">
        <v>2898</v>
      </c>
      <c r="C1167" s="832" t="s">
        <v>2906</v>
      </c>
      <c r="D1167" s="833" t="s">
        <v>4253</v>
      </c>
      <c r="E1167" s="834" t="s">
        <v>2913</v>
      </c>
      <c r="F1167" s="832" t="s">
        <v>2899</v>
      </c>
      <c r="G1167" s="832" t="s">
        <v>4171</v>
      </c>
      <c r="H1167" s="832" t="s">
        <v>569</v>
      </c>
      <c r="I1167" s="832" t="s">
        <v>4172</v>
      </c>
      <c r="J1167" s="832" t="s">
        <v>4173</v>
      </c>
      <c r="K1167" s="832" t="s">
        <v>2613</v>
      </c>
      <c r="L1167" s="835">
        <v>0</v>
      </c>
      <c r="M1167" s="835">
        <v>0</v>
      </c>
      <c r="N1167" s="832">
        <v>1</v>
      </c>
      <c r="O1167" s="836">
        <v>0.5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30</v>
      </c>
      <c r="B1168" s="832" t="s">
        <v>2898</v>
      </c>
      <c r="C1168" s="832" t="s">
        <v>2906</v>
      </c>
      <c r="D1168" s="833" t="s">
        <v>4253</v>
      </c>
      <c r="E1168" s="834" t="s">
        <v>2913</v>
      </c>
      <c r="F1168" s="832" t="s">
        <v>2899</v>
      </c>
      <c r="G1168" s="832" t="s">
        <v>3063</v>
      </c>
      <c r="H1168" s="832" t="s">
        <v>599</v>
      </c>
      <c r="I1168" s="832" t="s">
        <v>2378</v>
      </c>
      <c r="J1168" s="832" t="s">
        <v>2379</v>
      </c>
      <c r="K1168" s="832" t="s">
        <v>1129</v>
      </c>
      <c r="L1168" s="835">
        <v>31.09</v>
      </c>
      <c r="M1168" s="835">
        <v>62.18</v>
      </c>
      <c r="N1168" s="832">
        <v>2</v>
      </c>
      <c r="O1168" s="836">
        <v>1</v>
      </c>
      <c r="P1168" s="835">
        <v>31.09</v>
      </c>
      <c r="Q1168" s="837">
        <v>0.5</v>
      </c>
      <c r="R1168" s="832">
        <v>1</v>
      </c>
      <c r="S1168" s="837">
        <v>0.5</v>
      </c>
      <c r="T1168" s="836">
        <v>0.5</v>
      </c>
      <c r="U1168" s="838">
        <v>0.5</v>
      </c>
    </row>
    <row r="1169" spans="1:21" ht="14.45" customHeight="1" x14ac:dyDescent="0.2">
      <c r="A1169" s="831">
        <v>30</v>
      </c>
      <c r="B1169" s="832" t="s">
        <v>2898</v>
      </c>
      <c r="C1169" s="832" t="s">
        <v>2906</v>
      </c>
      <c r="D1169" s="833" t="s">
        <v>4253</v>
      </c>
      <c r="E1169" s="834" t="s">
        <v>2913</v>
      </c>
      <c r="F1169" s="832" t="s">
        <v>2899</v>
      </c>
      <c r="G1169" s="832" t="s">
        <v>4174</v>
      </c>
      <c r="H1169" s="832" t="s">
        <v>569</v>
      </c>
      <c r="I1169" s="832" t="s">
        <v>4175</v>
      </c>
      <c r="J1169" s="832" t="s">
        <v>4176</v>
      </c>
      <c r="K1169" s="832" t="s">
        <v>2811</v>
      </c>
      <c r="L1169" s="835">
        <v>54.95</v>
      </c>
      <c r="M1169" s="835">
        <v>54.95</v>
      </c>
      <c r="N1169" s="832">
        <v>1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30</v>
      </c>
      <c r="B1170" s="832" t="s">
        <v>2898</v>
      </c>
      <c r="C1170" s="832" t="s">
        <v>2906</v>
      </c>
      <c r="D1170" s="833" t="s">
        <v>4253</v>
      </c>
      <c r="E1170" s="834" t="s">
        <v>2913</v>
      </c>
      <c r="F1170" s="832" t="s">
        <v>2899</v>
      </c>
      <c r="G1170" s="832" t="s">
        <v>3064</v>
      </c>
      <c r="H1170" s="832" t="s">
        <v>599</v>
      </c>
      <c r="I1170" s="832" t="s">
        <v>2408</v>
      </c>
      <c r="J1170" s="832" t="s">
        <v>2409</v>
      </c>
      <c r="K1170" s="832" t="s">
        <v>2410</v>
      </c>
      <c r="L1170" s="835">
        <v>12.79</v>
      </c>
      <c r="M1170" s="835">
        <v>12.79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30</v>
      </c>
      <c r="B1171" s="832" t="s">
        <v>2898</v>
      </c>
      <c r="C1171" s="832" t="s">
        <v>2906</v>
      </c>
      <c r="D1171" s="833" t="s">
        <v>4253</v>
      </c>
      <c r="E1171" s="834" t="s">
        <v>2913</v>
      </c>
      <c r="F1171" s="832" t="s">
        <v>2899</v>
      </c>
      <c r="G1171" s="832" t="s">
        <v>3066</v>
      </c>
      <c r="H1171" s="832" t="s">
        <v>569</v>
      </c>
      <c r="I1171" s="832" t="s">
        <v>3687</v>
      </c>
      <c r="J1171" s="832" t="s">
        <v>1181</v>
      </c>
      <c r="K1171" s="832" t="s">
        <v>3688</v>
      </c>
      <c r="L1171" s="835">
        <v>0</v>
      </c>
      <c r="M1171" s="835">
        <v>0</v>
      </c>
      <c r="N1171" s="832">
        <v>1</v>
      </c>
      <c r="O1171" s="836">
        <v>0.5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30</v>
      </c>
      <c r="B1172" s="832" t="s">
        <v>2898</v>
      </c>
      <c r="C1172" s="832" t="s">
        <v>2906</v>
      </c>
      <c r="D1172" s="833" t="s">
        <v>4253</v>
      </c>
      <c r="E1172" s="834" t="s">
        <v>2913</v>
      </c>
      <c r="F1172" s="832" t="s">
        <v>2899</v>
      </c>
      <c r="G1172" s="832" t="s">
        <v>3375</v>
      </c>
      <c r="H1172" s="832" t="s">
        <v>599</v>
      </c>
      <c r="I1172" s="832" t="s">
        <v>2552</v>
      </c>
      <c r="J1172" s="832" t="s">
        <v>2553</v>
      </c>
      <c r="K1172" s="832" t="s">
        <v>2554</v>
      </c>
      <c r="L1172" s="835">
        <v>70.48</v>
      </c>
      <c r="M1172" s="835">
        <v>140.96</v>
      </c>
      <c r="N1172" s="832">
        <v>2</v>
      </c>
      <c r="O1172" s="836">
        <v>1</v>
      </c>
      <c r="P1172" s="835">
        <v>70.48</v>
      </c>
      <c r="Q1172" s="837">
        <v>0.5</v>
      </c>
      <c r="R1172" s="832">
        <v>1</v>
      </c>
      <c r="S1172" s="837">
        <v>0.5</v>
      </c>
      <c r="T1172" s="836">
        <v>0.5</v>
      </c>
      <c r="U1172" s="838">
        <v>0.5</v>
      </c>
    </row>
    <row r="1173" spans="1:21" ht="14.45" customHeight="1" x14ac:dyDescent="0.2">
      <c r="A1173" s="831">
        <v>30</v>
      </c>
      <c r="B1173" s="832" t="s">
        <v>2898</v>
      </c>
      <c r="C1173" s="832" t="s">
        <v>2906</v>
      </c>
      <c r="D1173" s="833" t="s">
        <v>4253</v>
      </c>
      <c r="E1173" s="834" t="s">
        <v>2913</v>
      </c>
      <c r="F1173" s="832" t="s">
        <v>2899</v>
      </c>
      <c r="G1173" s="832" t="s">
        <v>3375</v>
      </c>
      <c r="H1173" s="832" t="s">
        <v>599</v>
      </c>
      <c r="I1173" s="832" t="s">
        <v>3689</v>
      </c>
      <c r="J1173" s="832" t="s">
        <v>2553</v>
      </c>
      <c r="K1173" s="832" t="s">
        <v>1445</v>
      </c>
      <c r="L1173" s="835">
        <v>46.99</v>
      </c>
      <c r="M1173" s="835">
        <v>46.99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30</v>
      </c>
      <c r="B1174" s="832" t="s">
        <v>2898</v>
      </c>
      <c r="C1174" s="832" t="s">
        <v>2906</v>
      </c>
      <c r="D1174" s="833" t="s">
        <v>4253</v>
      </c>
      <c r="E1174" s="834" t="s">
        <v>2913</v>
      </c>
      <c r="F1174" s="832" t="s">
        <v>2899</v>
      </c>
      <c r="G1174" s="832" t="s">
        <v>3392</v>
      </c>
      <c r="H1174" s="832" t="s">
        <v>599</v>
      </c>
      <c r="I1174" s="832" t="s">
        <v>3393</v>
      </c>
      <c r="J1174" s="832" t="s">
        <v>2454</v>
      </c>
      <c r="K1174" s="832" t="s">
        <v>3394</v>
      </c>
      <c r="L1174" s="835">
        <v>32.869999999999997</v>
      </c>
      <c r="M1174" s="835">
        <v>65.739999999999995</v>
      </c>
      <c r="N1174" s="832">
        <v>2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30</v>
      </c>
      <c r="B1175" s="832" t="s">
        <v>2898</v>
      </c>
      <c r="C1175" s="832" t="s">
        <v>2906</v>
      </c>
      <c r="D1175" s="833" t="s">
        <v>4253</v>
      </c>
      <c r="E1175" s="834" t="s">
        <v>2913</v>
      </c>
      <c r="F1175" s="832" t="s">
        <v>2899</v>
      </c>
      <c r="G1175" s="832" t="s">
        <v>3395</v>
      </c>
      <c r="H1175" s="832" t="s">
        <v>599</v>
      </c>
      <c r="I1175" s="832" t="s">
        <v>2345</v>
      </c>
      <c r="J1175" s="832" t="s">
        <v>685</v>
      </c>
      <c r="K1175" s="832" t="s">
        <v>688</v>
      </c>
      <c r="L1175" s="835">
        <v>10.65</v>
      </c>
      <c r="M1175" s="835">
        <v>31.950000000000003</v>
      </c>
      <c r="N1175" s="832">
        <v>3</v>
      </c>
      <c r="O1175" s="836">
        <v>1.5</v>
      </c>
      <c r="P1175" s="835">
        <v>21.3</v>
      </c>
      <c r="Q1175" s="837">
        <v>0.66666666666666663</v>
      </c>
      <c r="R1175" s="832">
        <v>2</v>
      </c>
      <c r="S1175" s="837">
        <v>0.66666666666666663</v>
      </c>
      <c r="T1175" s="836">
        <v>1</v>
      </c>
      <c r="U1175" s="838">
        <v>0.66666666666666663</v>
      </c>
    </row>
    <row r="1176" spans="1:21" ht="14.45" customHeight="1" x14ac:dyDescent="0.2">
      <c r="A1176" s="831">
        <v>30</v>
      </c>
      <c r="B1176" s="832" t="s">
        <v>2898</v>
      </c>
      <c r="C1176" s="832" t="s">
        <v>2906</v>
      </c>
      <c r="D1176" s="833" t="s">
        <v>4253</v>
      </c>
      <c r="E1176" s="834" t="s">
        <v>2913</v>
      </c>
      <c r="F1176" s="832" t="s">
        <v>2899</v>
      </c>
      <c r="G1176" s="832" t="s">
        <v>3395</v>
      </c>
      <c r="H1176" s="832" t="s">
        <v>569</v>
      </c>
      <c r="I1176" s="832" t="s">
        <v>3397</v>
      </c>
      <c r="J1176" s="832" t="s">
        <v>685</v>
      </c>
      <c r="K1176" s="832" t="s">
        <v>689</v>
      </c>
      <c r="L1176" s="835">
        <v>17.559999999999999</v>
      </c>
      <c r="M1176" s="835">
        <v>35.119999999999997</v>
      </c>
      <c r="N1176" s="832">
        <v>2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30</v>
      </c>
      <c r="B1177" s="832" t="s">
        <v>2898</v>
      </c>
      <c r="C1177" s="832" t="s">
        <v>2906</v>
      </c>
      <c r="D1177" s="833" t="s">
        <v>4253</v>
      </c>
      <c r="E1177" s="834" t="s">
        <v>2913</v>
      </c>
      <c r="F1177" s="832" t="s">
        <v>2899</v>
      </c>
      <c r="G1177" s="832" t="s">
        <v>3084</v>
      </c>
      <c r="H1177" s="832" t="s">
        <v>599</v>
      </c>
      <c r="I1177" s="832" t="s">
        <v>2677</v>
      </c>
      <c r="J1177" s="832" t="s">
        <v>2678</v>
      </c>
      <c r="K1177" s="832" t="s">
        <v>2676</v>
      </c>
      <c r="L1177" s="835">
        <v>161.06</v>
      </c>
      <c r="M1177" s="835">
        <v>322.12</v>
      </c>
      <c r="N1177" s="832">
        <v>2</v>
      </c>
      <c r="O1177" s="836">
        <v>1</v>
      </c>
      <c r="P1177" s="835">
        <v>161.06</v>
      </c>
      <c r="Q1177" s="837">
        <v>0.5</v>
      </c>
      <c r="R1177" s="832">
        <v>1</v>
      </c>
      <c r="S1177" s="837">
        <v>0.5</v>
      </c>
      <c r="T1177" s="836">
        <v>0.5</v>
      </c>
      <c r="U1177" s="838">
        <v>0.5</v>
      </c>
    </row>
    <row r="1178" spans="1:21" ht="14.45" customHeight="1" x14ac:dyDescent="0.2">
      <c r="A1178" s="831">
        <v>30</v>
      </c>
      <c r="B1178" s="832" t="s">
        <v>2898</v>
      </c>
      <c r="C1178" s="832" t="s">
        <v>2906</v>
      </c>
      <c r="D1178" s="833" t="s">
        <v>4253</v>
      </c>
      <c r="E1178" s="834" t="s">
        <v>2913</v>
      </c>
      <c r="F1178" s="832" t="s">
        <v>2899</v>
      </c>
      <c r="G1178" s="832" t="s">
        <v>4091</v>
      </c>
      <c r="H1178" s="832" t="s">
        <v>599</v>
      </c>
      <c r="I1178" s="832" t="s">
        <v>2311</v>
      </c>
      <c r="J1178" s="832" t="s">
        <v>2312</v>
      </c>
      <c r="K1178" s="832" t="s">
        <v>2313</v>
      </c>
      <c r="L1178" s="835">
        <v>70.3</v>
      </c>
      <c r="M1178" s="835">
        <v>70.3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30</v>
      </c>
      <c r="B1179" s="832" t="s">
        <v>2898</v>
      </c>
      <c r="C1179" s="832" t="s">
        <v>2906</v>
      </c>
      <c r="D1179" s="833" t="s">
        <v>4253</v>
      </c>
      <c r="E1179" s="834" t="s">
        <v>2913</v>
      </c>
      <c r="F1179" s="832" t="s">
        <v>2899</v>
      </c>
      <c r="G1179" s="832" t="s">
        <v>3087</v>
      </c>
      <c r="H1179" s="832" t="s">
        <v>599</v>
      </c>
      <c r="I1179" s="832" t="s">
        <v>2279</v>
      </c>
      <c r="J1179" s="832" t="s">
        <v>954</v>
      </c>
      <c r="K1179" s="832" t="s">
        <v>2280</v>
      </c>
      <c r="L1179" s="835">
        <v>368.16</v>
      </c>
      <c r="M1179" s="835">
        <v>1472.64</v>
      </c>
      <c r="N1179" s="832">
        <v>4</v>
      </c>
      <c r="O1179" s="836">
        <v>1</v>
      </c>
      <c r="P1179" s="835">
        <v>1104.48</v>
      </c>
      <c r="Q1179" s="837">
        <v>0.75</v>
      </c>
      <c r="R1179" s="832">
        <v>3</v>
      </c>
      <c r="S1179" s="837">
        <v>0.75</v>
      </c>
      <c r="T1179" s="836">
        <v>0.5</v>
      </c>
      <c r="U1179" s="838">
        <v>0.5</v>
      </c>
    </row>
    <row r="1180" spans="1:21" ht="14.45" customHeight="1" x14ac:dyDescent="0.2">
      <c r="A1180" s="831">
        <v>30</v>
      </c>
      <c r="B1180" s="832" t="s">
        <v>2898</v>
      </c>
      <c r="C1180" s="832" t="s">
        <v>2906</v>
      </c>
      <c r="D1180" s="833" t="s">
        <v>4253</v>
      </c>
      <c r="E1180" s="834" t="s">
        <v>2913</v>
      </c>
      <c r="F1180" s="832" t="s">
        <v>2899</v>
      </c>
      <c r="G1180" s="832" t="s">
        <v>3087</v>
      </c>
      <c r="H1180" s="832" t="s">
        <v>599</v>
      </c>
      <c r="I1180" s="832" t="s">
        <v>2275</v>
      </c>
      <c r="J1180" s="832" t="s">
        <v>959</v>
      </c>
      <c r="K1180" s="832" t="s">
        <v>2276</v>
      </c>
      <c r="L1180" s="835">
        <v>1385.62</v>
      </c>
      <c r="M1180" s="835">
        <v>1385.62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5" customHeight="1" x14ac:dyDescent="0.2">
      <c r="A1181" s="831">
        <v>30</v>
      </c>
      <c r="B1181" s="832" t="s">
        <v>2898</v>
      </c>
      <c r="C1181" s="832" t="s">
        <v>2906</v>
      </c>
      <c r="D1181" s="833" t="s">
        <v>4253</v>
      </c>
      <c r="E1181" s="834" t="s">
        <v>2913</v>
      </c>
      <c r="F1181" s="832" t="s">
        <v>2899</v>
      </c>
      <c r="G1181" s="832" t="s">
        <v>3087</v>
      </c>
      <c r="H1181" s="832" t="s">
        <v>599</v>
      </c>
      <c r="I1181" s="832" t="s">
        <v>2281</v>
      </c>
      <c r="J1181" s="832" t="s">
        <v>954</v>
      </c>
      <c r="K1181" s="832" t="s">
        <v>2282</v>
      </c>
      <c r="L1181" s="835">
        <v>736.33</v>
      </c>
      <c r="M1181" s="835">
        <v>2945.32</v>
      </c>
      <c r="N1181" s="832">
        <v>4</v>
      </c>
      <c r="O1181" s="836">
        <v>1</v>
      </c>
      <c r="P1181" s="835">
        <v>1472.66</v>
      </c>
      <c r="Q1181" s="837">
        <v>0.5</v>
      </c>
      <c r="R1181" s="832">
        <v>2</v>
      </c>
      <c r="S1181" s="837">
        <v>0.5</v>
      </c>
      <c r="T1181" s="836">
        <v>0.5</v>
      </c>
      <c r="U1181" s="838">
        <v>0.5</v>
      </c>
    </row>
    <row r="1182" spans="1:21" ht="14.45" customHeight="1" x14ac:dyDescent="0.2">
      <c r="A1182" s="831">
        <v>30</v>
      </c>
      <c r="B1182" s="832" t="s">
        <v>2898</v>
      </c>
      <c r="C1182" s="832" t="s">
        <v>2906</v>
      </c>
      <c r="D1182" s="833" t="s">
        <v>4253</v>
      </c>
      <c r="E1182" s="834" t="s">
        <v>2913</v>
      </c>
      <c r="F1182" s="832" t="s">
        <v>2899</v>
      </c>
      <c r="G1182" s="832" t="s">
        <v>3087</v>
      </c>
      <c r="H1182" s="832" t="s">
        <v>599</v>
      </c>
      <c r="I1182" s="832" t="s">
        <v>2283</v>
      </c>
      <c r="J1182" s="832" t="s">
        <v>954</v>
      </c>
      <c r="K1182" s="832" t="s">
        <v>2284</v>
      </c>
      <c r="L1182" s="835">
        <v>490.89</v>
      </c>
      <c r="M1182" s="835">
        <v>490.89</v>
      </c>
      <c r="N1182" s="832">
        <v>1</v>
      </c>
      <c r="O1182" s="836">
        <v>1</v>
      </c>
      <c r="P1182" s="835">
        <v>490.89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30</v>
      </c>
      <c r="B1183" s="832" t="s">
        <v>2898</v>
      </c>
      <c r="C1183" s="832" t="s">
        <v>2906</v>
      </c>
      <c r="D1183" s="833" t="s">
        <v>4253</v>
      </c>
      <c r="E1183" s="834" t="s">
        <v>2913</v>
      </c>
      <c r="F1183" s="832" t="s">
        <v>2899</v>
      </c>
      <c r="G1183" s="832" t="s">
        <v>3087</v>
      </c>
      <c r="H1183" s="832" t="s">
        <v>599</v>
      </c>
      <c r="I1183" s="832" t="s">
        <v>4177</v>
      </c>
      <c r="J1183" s="832" t="s">
        <v>959</v>
      </c>
      <c r="K1183" s="832" t="s">
        <v>4178</v>
      </c>
      <c r="L1183" s="835">
        <v>277.12</v>
      </c>
      <c r="M1183" s="835">
        <v>831.36</v>
      </c>
      <c r="N1183" s="832">
        <v>3</v>
      </c>
      <c r="O1183" s="836">
        <v>1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30</v>
      </c>
      <c r="B1184" s="832" t="s">
        <v>2898</v>
      </c>
      <c r="C1184" s="832" t="s">
        <v>2906</v>
      </c>
      <c r="D1184" s="833" t="s">
        <v>4253</v>
      </c>
      <c r="E1184" s="834" t="s">
        <v>2913</v>
      </c>
      <c r="F1184" s="832" t="s">
        <v>2899</v>
      </c>
      <c r="G1184" s="832" t="s">
        <v>3088</v>
      </c>
      <c r="H1184" s="832" t="s">
        <v>569</v>
      </c>
      <c r="I1184" s="832" t="s">
        <v>3089</v>
      </c>
      <c r="J1184" s="832" t="s">
        <v>879</v>
      </c>
      <c r="K1184" s="832" t="s">
        <v>1800</v>
      </c>
      <c r="L1184" s="835">
        <v>134.47999999999999</v>
      </c>
      <c r="M1184" s="835">
        <v>134.47999999999999</v>
      </c>
      <c r="N1184" s="832">
        <v>1</v>
      </c>
      <c r="O1184" s="836">
        <v>0.5</v>
      </c>
      <c r="P1184" s="835">
        <v>134.47999999999999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5" customHeight="1" x14ac:dyDescent="0.2">
      <c r="A1185" s="831">
        <v>30</v>
      </c>
      <c r="B1185" s="832" t="s">
        <v>2898</v>
      </c>
      <c r="C1185" s="832" t="s">
        <v>2906</v>
      </c>
      <c r="D1185" s="833" t="s">
        <v>4253</v>
      </c>
      <c r="E1185" s="834" t="s">
        <v>2913</v>
      </c>
      <c r="F1185" s="832" t="s">
        <v>2899</v>
      </c>
      <c r="G1185" s="832" t="s">
        <v>3407</v>
      </c>
      <c r="H1185" s="832" t="s">
        <v>569</v>
      </c>
      <c r="I1185" s="832" t="s">
        <v>3408</v>
      </c>
      <c r="J1185" s="832" t="s">
        <v>664</v>
      </c>
      <c r="K1185" s="832" t="s">
        <v>2927</v>
      </c>
      <c r="L1185" s="835">
        <v>35.25</v>
      </c>
      <c r="M1185" s="835">
        <v>35.25</v>
      </c>
      <c r="N1185" s="832">
        <v>1</v>
      </c>
      <c r="O1185" s="836">
        <v>0.5</v>
      </c>
      <c r="P1185" s="835">
        <v>35.25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5" customHeight="1" x14ac:dyDescent="0.2">
      <c r="A1186" s="831">
        <v>30</v>
      </c>
      <c r="B1186" s="832" t="s">
        <v>2898</v>
      </c>
      <c r="C1186" s="832" t="s">
        <v>2906</v>
      </c>
      <c r="D1186" s="833" t="s">
        <v>4253</v>
      </c>
      <c r="E1186" s="834" t="s">
        <v>2913</v>
      </c>
      <c r="F1186" s="832" t="s">
        <v>2899</v>
      </c>
      <c r="G1186" s="832" t="s">
        <v>3097</v>
      </c>
      <c r="H1186" s="832" t="s">
        <v>569</v>
      </c>
      <c r="I1186" s="832" t="s">
        <v>3098</v>
      </c>
      <c r="J1186" s="832" t="s">
        <v>996</v>
      </c>
      <c r="K1186" s="832" t="s">
        <v>3099</v>
      </c>
      <c r="L1186" s="835">
        <v>32.25</v>
      </c>
      <c r="M1186" s="835">
        <v>64.5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30</v>
      </c>
      <c r="B1187" s="832" t="s">
        <v>2898</v>
      </c>
      <c r="C1187" s="832" t="s">
        <v>2906</v>
      </c>
      <c r="D1187" s="833" t="s">
        <v>4253</v>
      </c>
      <c r="E1187" s="834" t="s">
        <v>2913</v>
      </c>
      <c r="F1187" s="832" t="s">
        <v>2899</v>
      </c>
      <c r="G1187" s="832" t="s">
        <v>3097</v>
      </c>
      <c r="H1187" s="832" t="s">
        <v>569</v>
      </c>
      <c r="I1187" s="832" t="s">
        <v>4179</v>
      </c>
      <c r="J1187" s="832" t="s">
        <v>996</v>
      </c>
      <c r="K1187" s="832" t="s">
        <v>4180</v>
      </c>
      <c r="L1187" s="835">
        <v>16.12</v>
      </c>
      <c r="M1187" s="835">
        <v>16.12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30</v>
      </c>
      <c r="B1188" s="832" t="s">
        <v>2898</v>
      </c>
      <c r="C1188" s="832" t="s">
        <v>2906</v>
      </c>
      <c r="D1188" s="833" t="s">
        <v>4253</v>
      </c>
      <c r="E1188" s="834" t="s">
        <v>2913</v>
      </c>
      <c r="F1188" s="832" t="s">
        <v>2899</v>
      </c>
      <c r="G1188" s="832" t="s">
        <v>4181</v>
      </c>
      <c r="H1188" s="832" t="s">
        <v>599</v>
      </c>
      <c r="I1188" s="832" t="s">
        <v>4182</v>
      </c>
      <c r="J1188" s="832" t="s">
        <v>4183</v>
      </c>
      <c r="K1188" s="832" t="s">
        <v>2570</v>
      </c>
      <c r="L1188" s="835">
        <v>552.64</v>
      </c>
      <c r="M1188" s="835">
        <v>552.64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30</v>
      </c>
      <c r="B1189" s="832" t="s">
        <v>2898</v>
      </c>
      <c r="C1189" s="832" t="s">
        <v>2906</v>
      </c>
      <c r="D1189" s="833" t="s">
        <v>4253</v>
      </c>
      <c r="E1189" s="834" t="s">
        <v>2913</v>
      </c>
      <c r="F1189" s="832" t="s">
        <v>2899</v>
      </c>
      <c r="G1189" s="832" t="s">
        <v>3100</v>
      </c>
      <c r="H1189" s="832" t="s">
        <v>569</v>
      </c>
      <c r="I1189" s="832" t="s">
        <v>3101</v>
      </c>
      <c r="J1189" s="832" t="s">
        <v>777</v>
      </c>
      <c r="K1189" s="832" t="s">
        <v>3102</v>
      </c>
      <c r="L1189" s="835">
        <v>32.25</v>
      </c>
      <c r="M1189" s="835">
        <v>32.25</v>
      </c>
      <c r="N1189" s="832">
        <v>1</v>
      </c>
      <c r="O1189" s="836">
        <v>0.5</v>
      </c>
      <c r="P1189" s="835">
        <v>32.25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5" customHeight="1" x14ac:dyDescent="0.2">
      <c r="A1190" s="831">
        <v>30</v>
      </c>
      <c r="B1190" s="832" t="s">
        <v>2898</v>
      </c>
      <c r="C1190" s="832" t="s">
        <v>2906</v>
      </c>
      <c r="D1190" s="833" t="s">
        <v>4253</v>
      </c>
      <c r="E1190" s="834" t="s">
        <v>2913</v>
      </c>
      <c r="F1190" s="832" t="s">
        <v>2899</v>
      </c>
      <c r="G1190" s="832" t="s">
        <v>3100</v>
      </c>
      <c r="H1190" s="832" t="s">
        <v>599</v>
      </c>
      <c r="I1190" s="832" t="s">
        <v>2227</v>
      </c>
      <c r="J1190" s="832" t="s">
        <v>777</v>
      </c>
      <c r="K1190" s="832" t="s">
        <v>2228</v>
      </c>
      <c r="L1190" s="835">
        <v>16.12</v>
      </c>
      <c r="M1190" s="835">
        <v>128.96</v>
      </c>
      <c r="N1190" s="832">
        <v>8</v>
      </c>
      <c r="O1190" s="836">
        <v>4</v>
      </c>
      <c r="P1190" s="835">
        <v>32.24</v>
      </c>
      <c r="Q1190" s="837">
        <v>0.25</v>
      </c>
      <c r="R1190" s="832">
        <v>2</v>
      </c>
      <c r="S1190" s="837">
        <v>0.25</v>
      </c>
      <c r="T1190" s="836">
        <v>1</v>
      </c>
      <c r="U1190" s="838">
        <v>0.25</v>
      </c>
    </row>
    <row r="1191" spans="1:21" ht="14.45" customHeight="1" x14ac:dyDescent="0.2">
      <c r="A1191" s="831">
        <v>30</v>
      </c>
      <c r="B1191" s="832" t="s">
        <v>2898</v>
      </c>
      <c r="C1191" s="832" t="s">
        <v>2906</v>
      </c>
      <c r="D1191" s="833" t="s">
        <v>4253</v>
      </c>
      <c r="E1191" s="834" t="s">
        <v>2913</v>
      </c>
      <c r="F1191" s="832" t="s">
        <v>2899</v>
      </c>
      <c r="G1191" s="832" t="s">
        <v>4184</v>
      </c>
      <c r="H1191" s="832" t="s">
        <v>569</v>
      </c>
      <c r="I1191" s="832" t="s">
        <v>4185</v>
      </c>
      <c r="J1191" s="832" t="s">
        <v>1313</v>
      </c>
      <c r="K1191" s="832" t="s">
        <v>4186</v>
      </c>
      <c r="L1191" s="835">
        <v>0</v>
      </c>
      <c r="M1191" s="835">
        <v>0</v>
      </c>
      <c r="N1191" s="832">
        <v>1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30</v>
      </c>
      <c r="B1192" s="832" t="s">
        <v>2898</v>
      </c>
      <c r="C1192" s="832" t="s">
        <v>2906</v>
      </c>
      <c r="D1192" s="833" t="s">
        <v>4253</v>
      </c>
      <c r="E1192" s="834" t="s">
        <v>2913</v>
      </c>
      <c r="F1192" s="832" t="s">
        <v>2899</v>
      </c>
      <c r="G1192" s="832" t="s">
        <v>3103</v>
      </c>
      <c r="H1192" s="832" t="s">
        <v>599</v>
      </c>
      <c r="I1192" s="832" t="s">
        <v>2662</v>
      </c>
      <c r="J1192" s="832" t="s">
        <v>642</v>
      </c>
      <c r="K1192" s="832" t="s">
        <v>768</v>
      </c>
      <c r="L1192" s="835">
        <v>132</v>
      </c>
      <c r="M1192" s="835">
        <v>132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30</v>
      </c>
      <c r="B1193" s="832" t="s">
        <v>2898</v>
      </c>
      <c r="C1193" s="832" t="s">
        <v>2906</v>
      </c>
      <c r="D1193" s="833" t="s">
        <v>4253</v>
      </c>
      <c r="E1193" s="834" t="s">
        <v>2913</v>
      </c>
      <c r="F1193" s="832" t="s">
        <v>2899</v>
      </c>
      <c r="G1193" s="832" t="s">
        <v>3104</v>
      </c>
      <c r="H1193" s="832" t="s">
        <v>599</v>
      </c>
      <c r="I1193" s="832" t="s">
        <v>2381</v>
      </c>
      <c r="J1193" s="832" t="s">
        <v>1343</v>
      </c>
      <c r="K1193" s="832" t="s">
        <v>710</v>
      </c>
      <c r="L1193" s="835">
        <v>47.7</v>
      </c>
      <c r="M1193" s="835">
        <v>143.10000000000002</v>
      </c>
      <c r="N1193" s="832">
        <v>3</v>
      </c>
      <c r="O1193" s="836">
        <v>1.5</v>
      </c>
      <c r="P1193" s="835">
        <v>47.7</v>
      </c>
      <c r="Q1193" s="837">
        <v>0.33333333333333331</v>
      </c>
      <c r="R1193" s="832">
        <v>1</v>
      </c>
      <c r="S1193" s="837">
        <v>0.33333333333333331</v>
      </c>
      <c r="T1193" s="836">
        <v>0.5</v>
      </c>
      <c r="U1193" s="838">
        <v>0.33333333333333331</v>
      </c>
    </row>
    <row r="1194" spans="1:21" ht="14.45" customHeight="1" x14ac:dyDescent="0.2">
      <c r="A1194" s="831">
        <v>30</v>
      </c>
      <c r="B1194" s="832" t="s">
        <v>2898</v>
      </c>
      <c r="C1194" s="832" t="s">
        <v>2906</v>
      </c>
      <c r="D1194" s="833" t="s">
        <v>4253</v>
      </c>
      <c r="E1194" s="834" t="s">
        <v>2913</v>
      </c>
      <c r="F1194" s="832" t="s">
        <v>2899</v>
      </c>
      <c r="G1194" s="832" t="s">
        <v>3105</v>
      </c>
      <c r="H1194" s="832" t="s">
        <v>599</v>
      </c>
      <c r="I1194" s="832" t="s">
        <v>2402</v>
      </c>
      <c r="J1194" s="832" t="s">
        <v>2403</v>
      </c>
      <c r="K1194" s="832" t="s">
        <v>2404</v>
      </c>
      <c r="L1194" s="835">
        <v>117.46</v>
      </c>
      <c r="M1194" s="835">
        <v>117.46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5" customHeight="1" x14ac:dyDescent="0.2">
      <c r="A1195" s="831">
        <v>30</v>
      </c>
      <c r="B1195" s="832" t="s">
        <v>2898</v>
      </c>
      <c r="C1195" s="832" t="s">
        <v>2906</v>
      </c>
      <c r="D1195" s="833" t="s">
        <v>4253</v>
      </c>
      <c r="E1195" s="834" t="s">
        <v>2913</v>
      </c>
      <c r="F1195" s="832" t="s">
        <v>2899</v>
      </c>
      <c r="G1195" s="832" t="s">
        <v>3442</v>
      </c>
      <c r="H1195" s="832" t="s">
        <v>569</v>
      </c>
      <c r="I1195" s="832" t="s">
        <v>3443</v>
      </c>
      <c r="J1195" s="832" t="s">
        <v>622</v>
      </c>
      <c r="K1195" s="832" t="s">
        <v>3444</v>
      </c>
      <c r="L1195" s="835">
        <v>108.44</v>
      </c>
      <c r="M1195" s="835">
        <v>108.44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30</v>
      </c>
      <c r="B1196" s="832" t="s">
        <v>2898</v>
      </c>
      <c r="C1196" s="832" t="s">
        <v>2906</v>
      </c>
      <c r="D1196" s="833" t="s">
        <v>4253</v>
      </c>
      <c r="E1196" s="834" t="s">
        <v>2913</v>
      </c>
      <c r="F1196" s="832" t="s">
        <v>2899</v>
      </c>
      <c r="G1196" s="832" t="s">
        <v>3442</v>
      </c>
      <c r="H1196" s="832" t="s">
        <v>569</v>
      </c>
      <c r="I1196" s="832" t="s">
        <v>3443</v>
      </c>
      <c r="J1196" s="832" t="s">
        <v>622</v>
      </c>
      <c r="K1196" s="832" t="s">
        <v>3444</v>
      </c>
      <c r="L1196" s="835">
        <v>127.91</v>
      </c>
      <c r="M1196" s="835">
        <v>127.91</v>
      </c>
      <c r="N1196" s="832">
        <v>1</v>
      </c>
      <c r="O1196" s="836">
        <v>1</v>
      </c>
      <c r="P1196" s="835">
        <v>127.91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5" customHeight="1" x14ac:dyDescent="0.2">
      <c r="A1197" s="831">
        <v>30</v>
      </c>
      <c r="B1197" s="832" t="s">
        <v>2898</v>
      </c>
      <c r="C1197" s="832" t="s">
        <v>2906</v>
      </c>
      <c r="D1197" s="833" t="s">
        <v>4253</v>
      </c>
      <c r="E1197" s="834" t="s">
        <v>2913</v>
      </c>
      <c r="F1197" s="832" t="s">
        <v>2899</v>
      </c>
      <c r="G1197" s="832" t="s">
        <v>3448</v>
      </c>
      <c r="H1197" s="832" t="s">
        <v>599</v>
      </c>
      <c r="I1197" s="832" t="s">
        <v>2296</v>
      </c>
      <c r="J1197" s="832" t="s">
        <v>2297</v>
      </c>
      <c r="K1197" s="832" t="s">
        <v>2298</v>
      </c>
      <c r="L1197" s="835">
        <v>160.1</v>
      </c>
      <c r="M1197" s="835">
        <v>160.1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30</v>
      </c>
      <c r="B1198" s="832" t="s">
        <v>2898</v>
      </c>
      <c r="C1198" s="832" t="s">
        <v>2906</v>
      </c>
      <c r="D1198" s="833" t="s">
        <v>4253</v>
      </c>
      <c r="E1198" s="834" t="s">
        <v>2913</v>
      </c>
      <c r="F1198" s="832" t="s">
        <v>2899</v>
      </c>
      <c r="G1198" s="832" t="s">
        <v>3110</v>
      </c>
      <c r="H1198" s="832" t="s">
        <v>599</v>
      </c>
      <c r="I1198" s="832" t="s">
        <v>2388</v>
      </c>
      <c r="J1198" s="832" t="s">
        <v>2387</v>
      </c>
      <c r="K1198" s="832" t="s">
        <v>2389</v>
      </c>
      <c r="L1198" s="835">
        <v>10.34</v>
      </c>
      <c r="M1198" s="835">
        <v>10.34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30</v>
      </c>
      <c r="B1199" s="832" t="s">
        <v>2898</v>
      </c>
      <c r="C1199" s="832" t="s">
        <v>2906</v>
      </c>
      <c r="D1199" s="833" t="s">
        <v>4253</v>
      </c>
      <c r="E1199" s="834" t="s">
        <v>2913</v>
      </c>
      <c r="F1199" s="832" t="s">
        <v>2899</v>
      </c>
      <c r="G1199" s="832" t="s">
        <v>3110</v>
      </c>
      <c r="H1199" s="832" t="s">
        <v>599</v>
      </c>
      <c r="I1199" s="832" t="s">
        <v>2390</v>
      </c>
      <c r="J1199" s="832" t="s">
        <v>2387</v>
      </c>
      <c r="K1199" s="832" t="s">
        <v>2391</v>
      </c>
      <c r="L1199" s="835">
        <v>15.9</v>
      </c>
      <c r="M1199" s="835">
        <v>15.9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30</v>
      </c>
      <c r="B1200" s="832" t="s">
        <v>2898</v>
      </c>
      <c r="C1200" s="832" t="s">
        <v>2906</v>
      </c>
      <c r="D1200" s="833" t="s">
        <v>4253</v>
      </c>
      <c r="E1200" s="834" t="s">
        <v>2913</v>
      </c>
      <c r="F1200" s="832" t="s">
        <v>2899</v>
      </c>
      <c r="G1200" s="832" t="s">
        <v>3848</v>
      </c>
      <c r="H1200" s="832" t="s">
        <v>569</v>
      </c>
      <c r="I1200" s="832" t="s">
        <v>3949</v>
      </c>
      <c r="J1200" s="832" t="s">
        <v>1462</v>
      </c>
      <c r="K1200" s="832" t="s">
        <v>2868</v>
      </c>
      <c r="L1200" s="835">
        <v>105.44</v>
      </c>
      <c r="M1200" s="835">
        <v>105.44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30</v>
      </c>
      <c r="B1201" s="832" t="s">
        <v>2898</v>
      </c>
      <c r="C1201" s="832" t="s">
        <v>2906</v>
      </c>
      <c r="D1201" s="833" t="s">
        <v>4253</v>
      </c>
      <c r="E1201" s="834" t="s">
        <v>2913</v>
      </c>
      <c r="F1201" s="832" t="s">
        <v>2899</v>
      </c>
      <c r="G1201" s="832" t="s">
        <v>3111</v>
      </c>
      <c r="H1201" s="832" t="s">
        <v>569</v>
      </c>
      <c r="I1201" s="832" t="s">
        <v>3112</v>
      </c>
      <c r="J1201" s="832" t="s">
        <v>3113</v>
      </c>
      <c r="K1201" s="832" t="s">
        <v>3114</v>
      </c>
      <c r="L1201" s="835">
        <v>1762.05</v>
      </c>
      <c r="M1201" s="835">
        <v>1762.05</v>
      </c>
      <c r="N1201" s="832">
        <v>1</v>
      </c>
      <c r="O1201" s="836">
        <v>0.5</v>
      </c>
      <c r="P1201" s="835">
        <v>1762.05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5" customHeight="1" x14ac:dyDescent="0.2">
      <c r="A1202" s="831">
        <v>30</v>
      </c>
      <c r="B1202" s="832" t="s">
        <v>2898</v>
      </c>
      <c r="C1202" s="832" t="s">
        <v>2906</v>
      </c>
      <c r="D1202" s="833" t="s">
        <v>4253</v>
      </c>
      <c r="E1202" s="834" t="s">
        <v>2913</v>
      </c>
      <c r="F1202" s="832" t="s">
        <v>2899</v>
      </c>
      <c r="G1202" s="832" t="s">
        <v>3115</v>
      </c>
      <c r="H1202" s="832" t="s">
        <v>569</v>
      </c>
      <c r="I1202" s="832" t="s">
        <v>3855</v>
      </c>
      <c r="J1202" s="832" t="s">
        <v>3856</v>
      </c>
      <c r="K1202" s="832" t="s">
        <v>768</v>
      </c>
      <c r="L1202" s="835">
        <v>143.35</v>
      </c>
      <c r="M1202" s="835">
        <v>143.35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30</v>
      </c>
      <c r="B1203" s="832" t="s">
        <v>2898</v>
      </c>
      <c r="C1203" s="832" t="s">
        <v>2906</v>
      </c>
      <c r="D1203" s="833" t="s">
        <v>4253</v>
      </c>
      <c r="E1203" s="834" t="s">
        <v>2913</v>
      </c>
      <c r="F1203" s="832" t="s">
        <v>2899</v>
      </c>
      <c r="G1203" s="832" t="s">
        <v>3115</v>
      </c>
      <c r="H1203" s="832" t="s">
        <v>569</v>
      </c>
      <c r="I1203" s="832" t="s">
        <v>3857</v>
      </c>
      <c r="J1203" s="832" t="s">
        <v>3856</v>
      </c>
      <c r="K1203" s="832" t="s">
        <v>703</v>
      </c>
      <c r="L1203" s="835">
        <v>93.18</v>
      </c>
      <c r="M1203" s="835">
        <v>93.18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30</v>
      </c>
      <c r="B1204" s="832" t="s">
        <v>2898</v>
      </c>
      <c r="C1204" s="832" t="s">
        <v>2906</v>
      </c>
      <c r="D1204" s="833" t="s">
        <v>4253</v>
      </c>
      <c r="E1204" s="834" t="s">
        <v>2913</v>
      </c>
      <c r="F1204" s="832" t="s">
        <v>2899</v>
      </c>
      <c r="G1204" s="832" t="s">
        <v>3479</v>
      </c>
      <c r="H1204" s="832" t="s">
        <v>569</v>
      </c>
      <c r="I1204" s="832" t="s">
        <v>3480</v>
      </c>
      <c r="J1204" s="832" t="s">
        <v>3481</v>
      </c>
      <c r="K1204" s="832" t="s">
        <v>3482</v>
      </c>
      <c r="L1204" s="835">
        <v>0</v>
      </c>
      <c r="M1204" s="835">
        <v>0</v>
      </c>
      <c r="N1204" s="832">
        <v>1</v>
      </c>
      <c r="O1204" s="836">
        <v>0.5</v>
      </c>
      <c r="P1204" s="835">
        <v>0</v>
      </c>
      <c r="Q1204" s="837"/>
      <c r="R1204" s="832">
        <v>1</v>
      </c>
      <c r="S1204" s="837">
        <v>1</v>
      </c>
      <c r="T1204" s="836">
        <v>0.5</v>
      </c>
      <c r="U1204" s="838">
        <v>1</v>
      </c>
    </row>
    <row r="1205" spans="1:21" ht="14.45" customHeight="1" x14ac:dyDescent="0.2">
      <c r="A1205" s="831">
        <v>30</v>
      </c>
      <c r="B1205" s="832" t="s">
        <v>2898</v>
      </c>
      <c r="C1205" s="832" t="s">
        <v>2906</v>
      </c>
      <c r="D1205" s="833" t="s">
        <v>4253</v>
      </c>
      <c r="E1205" s="834" t="s">
        <v>2913</v>
      </c>
      <c r="F1205" s="832" t="s">
        <v>2899</v>
      </c>
      <c r="G1205" s="832" t="s">
        <v>3952</v>
      </c>
      <c r="H1205" s="832" t="s">
        <v>569</v>
      </c>
      <c r="I1205" s="832" t="s">
        <v>4187</v>
      </c>
      <c r="J1205" s="832" t="s">
        <v>1421</v>
      </c>
      <c r="K1205" s="832" t="s">
        <v>4188</v>
      </c>
      <c r="L1205" s="835">
        <v>64.349999999999994</v>
      </c>
      <c r="M1205" s="835">
        <v>64.349999999999994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30</v>
      </c>
      <c r="B1206" s="832" t="s">
        <v>2898</v>
      </c>
      <c r="C1206" s="832" t="s">
        <v>2906</v>
      </c>
      <c r="D1206" s="833" t="s">
        <v>4253</v>
      </c>
      <c r="E1206" s="834" t="s">
        <v>2913</v>
      </c>
      <c r="F1206" s="832" t="s">
        <v>2899</v>
      </c>
      <c r="G1206" s="832" t="s">
        <v>3486</v>
      </c>
      <c r="H1206" s="832" t="s">
        <v>569</v>
      </c>
      <c r="I1206" s="832" t="s">
        <v>3490</v>
      </c>
      <c r="J1206" s="832" t="s">
        <v>1120</v>
      </c>
      <c r="K1206" s="832" t="s">
        <v>653</v>
      </c>
      <c r="L1206" s="835">
        <v>0</v>
      </c>
      <c r="M1206" s="835">
        <v>0</v>
      </c>
      <c r="N1206" s="832">
        <v>2</v>
      </c>
      <c r="O1206" s="836">
        <v>1.5</v>
      </c>
      <c r="P1206" s="835">
        <v>0</v>
      </c>
      <c r="Q1206" s="837"/>
      <c r="R1206" s="832">
        <v>2</v>
      </c>
      <c r="S1206" s="837">
        <v>1</v>
      </c>
      <c r="T1206" s="836">
        <v>1.5</v>
      </c>
      <c r="U1206" s="838">
        <v>1</v>
      </c>
    </row>
    <row r="1207" spans="1:21" ht="14.45" customHeight="1" x14ac:dyDescent="0.2">
      <c r="A1207" s="831">
        <v>30</v>
      </c>
      <c r="B1207" s="832" t="s">
        <v>2898</v>
      </c>
      <c r="C1207" s="832" t="s">
        <v>2906</v>
      </c>
      <c r="D1207" s="833" t="s">
        <v>4253</v>
      </c>
      <c r="E1207" s="834" t="s">
        <v>2913</v>
      </c>
      <c r="F1207" s="832" t="s">
        <v>2899</v>
      </c>
      <c r="G1207" s="832" t="s">
        <v>3119</v>
      </c>
      <c r="H1207" s="832" t="s">
        <v>599</v>
      </c>
      <c r="I1207" s="832" t="s">
        <v>2593</v>
      </c>
      <c r="J1207" s="832" t="s">
        <v>1270</v>
      </c>
      <c r="K1207" s="832" t="s">
        <v>1272</v>
      </c>
      <c r="L1207" s="835">
        <v>0</v>
      </c>
      <c r="M1207" s="835">
        <v>0</v>
      </c>
      <c r="N1207" s="832">
        <v>6</v>
      </c>
      <c r="O1207" s="836">
        <v>4</v>
      </c>
      <c r="P1207" s="835">
        <v>0</v>
      </c>
      <c r="Q1207" s="837"/>
      <c r="R1207" s="832">
        <v>1</v>
      </c>
      <c r="S1207" s="837">
        <v>0.16666666666666666</v>
      </c>
      <c r="T1207" s="836">
        <v>0.5</v>
      </c>
      <c r="U1207" s="838">
        <v>0.125</v>
      </c>
    </row>
    <row r="1208" spans="1:21" ht="14.45" customHeight="1" x14ac:dyDescent="0.2">
      <c r="A1208" s="831">
        <v>30</v>
      </c>
      <c r="B1208" s="832" t="s">
        <v>2898</v>
      </c>
      <c r="C1208" s="832" t="s">
        <v>2906</v>
      </c>
      <c r="D1208" s="833" t="s">
        <v>4253</v>
      </c>
      <c r="E1208" s="834" t="s">
        <v>2913</v>
      </c>
      <c r="F1208" s="832" t="s">
        <v>2899</v>
      </c>
      <c r="G1208" s="832" t="s">
        <v>3120</v>
      </c>
      <c r="H1208" s="832" t="s">
        <v>569</v>
      </c>
      <c r="I1208" s="832" t="s">
        <v>3123</v>
      </c>
      <c r="J1208" s="832" t="s">
        <v>1553</v>
      </c>
      <c r="K1208" s="832" t="s">
        <v>1020</v>
      </c>
      <c r="L1208" s="835">
        <v>42.08</v>
      </c>
      <c r="M1208" s="835">
        <v>336.64</v>
      </c>
      <c r="N1208" s="832">
        <v>8</v>
      </c>
      <c r="O1208" s="836">
        <v>4.5</v>
      </c>
      <c r="P1208" s="835">
        <v>168.32</v>
      </c>
      <c r="Q1208" s="837">
        <v>0.5</v>
      </c>
      <c r="R1208" s="832">
        <v>4</v>
      </c>
      <c r="S1208" s="837">
        <v>0.5</v>
      </c>
      <c r="T1208" s="836">
        <v>1.5</v>
      </c>
      <c r="U1208" s="838">
        <v>0.33333333333333331</v>
      </c>
    </row>
    <row r="1209" spans="1:21" ht="14.45" customHeight="1" x14ac:dyDescent="0.2">
      <c r="A1209" s="831">
        <v>30</v>
      </c>
      <c r="B1209" s="832" t="s">
        <v>2898</v>
      </c>
      <c r="C1209" s="832" t="s">
        <v>2906</v>
      </c>
      <c r="D1209" s="833" t="s">
        <v>4253</v>
      </c>
      <c r="E1209" s="834" t="s">
        <v>2913</v>
      </c>
      <c r="F1209" s="832" t="s">
        <v>2899</v>
      </c>
      <c r="G1209" s="832" t="s">
        <v>3127</v>
      </c>
      <c r="H1209" s="832" t="s">
        <v>569</v>
      </c>
      <c r="I1209" s="832" t="s">
        <v>3503</v>
      </c>
      <c r="J1209" s="832" t="s">
        <v>1559</v>
      </c>
      <c r="K1209" s="832" t="s">
        <v>3504</v>
      </c>
      <c r="L1209" s="835">
        <v>1578.41</v>
      </c>
      <c r="M1209" s="835">
        <v>1578.41</v>
      </c>
      <c r="N1209" s="832">
        <v>1</v>
      </c>
      <c r="O1209" s="836">
        <v>0.5</v>
      </c>
      <c r="P1209" s="835">
        <v>1578.41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5" customHeight="1" x14ac:dyDescent="0.2">
      <c r="A1210" s="831">
        <v>30</v>
      </c>
      <c r="B1210" s="832" t="s">
        <v>2898</v>
      </c>
      <c r="C1210" s="832" t="s">
        <v>2906</v>
      </c>
      <c r="D1210" s="833" t="s">
        <v>4253</v>
      </c>
      <c r="E1210" s="834" t="s">
        <v>2913</v>
      </c>
      <c r="F1210" s="832" t="s">
        <v>2899</v>
      </c>
      <c r="G1210" s="832" t="s">
        <v>3127</v>
      </c>
      <c r="H1210" s="832" t="s">
        <v>569</v>
      </c>
      <c r="I1210" s="832" t="s">
        <v>3505</v>
      </c>
      <c r="J1210" s="832" t="s">
        <v>1559</v>
      </c>
      <c r="K1210" s="832" t="s">
        <v>3506</v>
      </c>
      <c r="L1210" s="835">
        <v>789.2</v>
      </c>
      <c r="M1210" s="835">
        <v>789.2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30</v>
      </c>
      <c r="B1211" s="832" t="s">
        <v>2898</v>
      </c>
      <c r="C1211" s="832" t="s">
        <v>2906</v>
      </c>
      <c r="D1211" s="833" t="s">
        <v>4253</v>
      </c>
      <c r="E1211" s="834" t="s">
        <v>2913</v>
      </c>
      <c r="F1211" s="832" t="s">
        <v>2899</v>
      </c>
      <c r="G1211" s="832" t="s">
        <v>3146</v>
      </c>
      <c r="H1211" s="832" t="s">
        <v>569</v>
      </c>
      <c r="I1211" s="832" t="s">
        <v>3147</v>
      </c>
      <c r="J1211" s="832" t="s">
        <v>1472</v>
      </c>
      <c r="K1211" s="832" t="s">
        <v>2562</v>
      </c>
      <c r="L1211" s="835">
        <v>137.88</v>
      </c>
      <c r="M1211" s="835">
        <v>137.88</v>
      </c>
      <c r="N1211" s="832">
        <v>1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5" customHeight="1" x14ac:dyDescent="0.2">
      <c r="A1212" s="831">
        <v>30</v>
      </c>
      <c r="B1212" s="832" t="s">
        <v>2898</v>
      </c>
      <c r="C1212" s="832" t="s">
        <v>2906</v>
      </c>
      <c r="D1212" s="833" t="s">
        <v>4253</v>
      </c>
      <c r="E1212" s="834" t="s">
        <v>2913</v>
      </c>
      <c r="F1212" s="832" t="s">
        <v>2899</v>
      </c>
      <c r="G1212" s="832" t="s">
        <v>4189</v>
      </c>
      <c r="H1212" s="832" t="s">
        <v>569</v>
      </c>
      <c r="I1212" s="832" t="s">
        <v>4190</v>
      </c>
      <c r="J1212" s="832" t="s">
        <v>1475</v>
      </c>
      <c r="K1212" s="832" t="s">
        <v>4191</v>
      </c>
      <c r="L1212" s="835">
        <v>106.38</v>
      </c>
      <c r="M1212" s="835">
        <v>106.38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30</v>
      </c>
      <c r="B1213" s="832" t="s">
        <v>2898</v>
      </c>
      <c r="C1213" s="832" t="s">
        <v>2906</v>
      </c>
      <c r="D1213" s="833" t="s">
        <v>4253</v>
      </c>
      <c r="E1213" s="834" t="s">
        <v>2913</v>
      </c>
      <c r="F1213" s="832" t="s">
        <v>2899</v>
      </c>
      <c r="G1213" s="832" t="s">
        <v>3150</v>
      </c>
      <c r="H1213" s="832" t="s">
        <v>569</v>
      </c>
      <c r="I1213" s="832" t="s">
        <v>4192</v>
      </c>
      <c r="J1213" s="832" t="s">
        <v>2057</v>
      </c>
      <c r="K1213" s="832" t="s">
        <v>4193</v>
      </c>
      <c r="L1213" s="835">
        <v>31.32</v>
      </c>
      <c r="M1213" s="835">
        <v>31.32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30</v>
      </c>
      <c r="B1214" s="832" t="s">
        <v>2898</v>
      </c>
      <c r="C1214" s="832" t="s">
        <v>2906</v>
      </c>
      <c r="D1214" s="833" t="s">
        <v>4253</v>
      </c>
      <c r="E1214" s="834" t="s">
        <v>2913</v>
      </c>
      <c r="F1214" s="832" t="s">
        <v>2899</v>
      </c>
      <c r="G1214" s="832" t="s">
        <v>3154</v>
      </c>
      <c r="H1214" s="832" t="s">
        <v>599</v>
      </c>
      <c r="I1214" s="832" t="s">
        <v>2307</v>
      </c>
      <c r="J1214" s="832" t="s">
        <v>2308</v>
      </c>
      <c r="K1214" s="832" t="s">
        <v>2309</v>
      </c>
      <c r="L1214" s="835">
        <v>131.32</v>
      </c>
      <c r="M1214" s="835">
        <v>131.32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30</v>
      </c>
      <c r="B1215" s="832" t="s">
        <v>2898</v>
      </c>
      <c r="C1215" s="832" t="s">
        <v>2906</v>
      </c>
      <c r="D1215" s="833" t="s">
        <v>4253</v>
      </c>
      <c r="E1215" s="834" t="s">
        <v>2913</v>
      </c>
      <c r="F1215" s="832" t="s">
        <v>2899</v>
      </c>
      <c r="G1215" s="832" t="s">
        <v>4194</v>
      </c>
      <c r="H1215" s="832" t="s">
        <v>569</v>
      </c>
      <c r="I1215" s="832" t="s">
        <v>4195</v>
      </c>
      <c r="J1215" s="832" t="s">
        <v>1813</v>
      </c>
      <c r="K1215" s="832" t="s">
        <v>4196</v>
      </c>
      <c r="L1215" s="835">
        <v>0</v>
      </c>
      <c r="M1215" s="835">
        <v>0</v>
      </c>
      <c r="N1215" s="832">
        <v>1</v>
      </c>
      <c r="O1215" s="836">
        <v>0.5</v>
      </c>
      <c r="P1215" s="835">
        <v>0</v>
      </c>
      <c r="Q1215" s="837"/>
      <c r="R1215" s="832">
        <v>1</v>
      </c>
      <c r="S1215" s="837">
        <v>1</v>
      </c>
      <c r="T1215" s="836">
        <v>0.5</v>
      </c>
      <c r="U1215" s="838">
        <v>1</v>
      </c>
    </row>
    <row r="1216" spans="1:21" ht="14.45" customHeight="1" x14ac:dyDescent="0.2">
      <c r="A1216" s="831">
        <v>30</v>
      </c>
      <c r="B1216" s="832" t="s">
        <v>2898</v>
      </c>
      <c r="C1216" s="832" t="s">
        <v>2906</v>
      </c>
      <c r="D1216" s="833" t="s">
        <v>4253</v>
      </c>
      <c r="E1216" s="834" t="s">
        <v>2913</v>
      </c>
      <c r="F1216" s="832" t="s">
        <v>2899</v>
      </c>
      <c r="G1216" s="832" t="s">
        <v>3159</v>
      </c>
      <c r="H1216" s="832" t="s">
        <v>569</v>
      </c>
      <c r="I1216" s="832" t="s">
        <v>3160</v>
      </c>
      <c r="J1216" s="832" t="s">
        <v>736</v>
      </c>
      <c r="K1216" s="832" t="s">
        <v>3161</v>
      </c>
      <c r="L1216" s="835">
        <v>311.02</v>
      </c>
      <c r="M1216" s="835">
        <v>622.04</v>
      </c>
      <c r="N1216" s="832">
        <v>2</v>
      </c>
      <c r="O1216" s="836">
        <v>1.5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5" customHeight="1" x14ac:dyDescent="0.2">
      <c r="A1217" s="831">
        <v>30</v>
      </c>
      <c r="B1217" s="832" t="s">
        <v>2898</v>
      </c>
      <c r="C1217" s="832" t="s">
        <v>2906</v>
      </c>
      <c r="D1217" s="833" t="s">
        <v>4253</v>
      </c>
      <c r="E1217" s="834" t="s">
        <v>2913</v>
      </c>
      <c r="F1217" s="832" t="s">
        <v>2899</v>
      </c>
      <c r="G1217" s="832" t="s">
        <v>3159</v>
      </c>
      <c r="H1217" s="832" t="s">
        <v>569</v>
      </c>
      <c r="I1217" s="832" t="s">
        <v>3162</v>
      </c>
      <c r="J1217" s="832" t="s">
        <v>3163</v>
      </c>
      <c r="K1217" s="832" t="s">
        <v>3164</v>
      </c>
      <c r="L1217" s="835">
        <v>177.92</v>
      </c>
      <c r="M1217" s="835">
        <v>711.68</v>
      </c>
      <c r="N1217" s="832">
        <v>4</v>
      </c>
      <c r="O1217" s="836">
        <v>2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30</v>
      </c>
      <c r="B1218" s="832" t="s">
        <v>2898</v>
      </c>
      <c r="C1218" s="832" t="s">
        <v>2906</v>
      </c>
      <c r="D1218" s="833" t="s">
        <v>4253</v>
      </c>
      <c r="E1218" s="834" t="s">
        <v>2913</v>
      </c>
      <c r="F1218" s="832" t="s">
        <v>2899</v>
      </c>
      <c r="G1218" s="832" t="s">
        <v>3168</v>
      </c>
      <c r="H1218" s="832" t="s">
        <v>599</v>
      </c>
      <c r="I1218" s="832" t="s">
        <v>2269</v>
      </c>
      <c r="J1218" s="832" t="s">
        <v>2270</v>
      </c>
      <c r="K1218" s="832" t="s">
        <v>2271</v>
      </c>
      <c r="L1218" s="835">
        <v>93.75</v>
      </c>
      <c r="M1218" s="835">
        <v>93.75</v>
      </c>
      <c r="N1218" s="832">
        <v>1</v>
      </c>
      <c r="O1218" s="836">
        <v>0.5</v>
      </c>
      <c r="P1218" s="835">
        <v>93.75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30</v>
      </c>
      <c r="B1219" s="832" t="s">
        <v>2898</v>
      </c>
      <c r="C1219" s="832" t="s">
        <v>2906</v>
      </c>
      <c r="D1219" s="833" t="s">
        <v>4253</v>
      </c>
      <c r="E1219" s="834" t="s">
        <v>2913</v>
      </c>
      <c r="F1219" s="832" t="s">
        <v>2899</v>
      </c>
      <c r="G1219" s="832" t="s">
        <v>3168</v>
      </c>
      <c r="H1219" s="832" t="s">
        <v>599</v>
      </c>
      <c r="I1219" s="832" t="s">
        <v>3169</v>
      </c>
      <c r="J1219" s="832" t="s">
        <v>2270</v>
      </c>
      <c r="K1219" s="832" t="s">
        <v>3170</v>
      </c>
      <c r="L1219" s="835">
        <v>184.74</v>
      </c>
      <c r="M1219" s="835">
        <v>554.22</v>
      </c>
      <c r="N1219" s="832">
        <v>3</v>
      </c>
      <c r="O1219" s="836">
        <v>1.5</v>
      </c>
      <c r="P1219" s="835">
        <v>369.48</v>
      </c>
      <c r="Q1219" s="837">
        <v>0.66666666666666663</v>
      </c>
      <c r="R1219" s="832">
        <v>2</v>
      </c>
      <c r="S1219" s="837">
        <v>0.66666666666666663</v>
      </c>
      <c r="T1219" s="836">
        <v>1</v>
      </c>
      <c r="U1219" s="838">
        <v>0.66666666666666663</v>
      </c>
    </row>
    <row r="1220" spans="1:21" ht="14.45" customHeight="1" x14ac:dyDescent="0.2">
      <c r="A1220" s="831">
        <v>30</v>
      </c>
      <c r="B1220" s="832" t="s">
        <v>2898</v>
      </c>
      <c r="C1220" s="832" t="s">
        <v>2906</v>
      </c>
      <c r="D1220" s="833" t="s">
        <v>4253</v>
      </c>
      <c r="E1220" s="834" t="s">
        <v>2913</v>
      </c>
      <c r="F1220" s="832" t="s">
        <v>2899</v>
      </c>
      <c r="G1220" s="832" t="s">
        <v>3176</v>
      </c>
      <c r="H1220" s="832" t="s">
        <v>599</v>
      </c>
      <c r="I1220" s="832" t="s">
        <v>3177</v>
      </c>
      <c r="J1220" s="832" t="s">
        <v>867</v>
      </c>
      <c r="K1220" s="832" t="s">
        <v>3178</v>
      </c>
      <c r="L1220" s="835">
        <v>2376.9299999999998</v>
      </c>
      <c r="M1220" s="835">
        <v>4753.8599999999997</v>
      </c>
      <c r="N1220" s="832">
        <v>2</v>
      </c>
      <c r="O1220" s="836">
        <v>1</v>
      </c>
      <c r="P1220" s="835">
        <v>2376.9299999999998</v>
      </c>
      <c r="Q1220" s="837">
        <v>0.5</v>
      </c>
      <c r="R1220" s="832">
        <v>1</v>
      </c>
      <c r="S1220" s="837">
        <v>0.5</v>
      </c>
      <c r="T1220" s="836">
        <v>0.5</v>
      </c>
      <c r="U1220" s="838">
        <v>0.5</v>
      </c>
    </row>
    <row r="1221" spans="1:21" ht="14.45" customHeight="1" x14ac:dyDescent="0.2">
      <c r="A1221" s="831">
        <v>30</v>
      </c>
      <c r="B1221" s="832" t="s">
        <v>2898</v>
      </c>
      <c r="C1221" s="832" t="s">
        <v>2906</v>
      </c>
      <c r="D1221" s="833" t="s">
        <v>4253</v>
      </c>
      <c r="E1221" s="834" t="s">
        <v>2913</v>
      </c>
      <c r="F1221" s="832" t="s">
        <v>2899</v>
      </c>
      <c r="G1221" s="832" t="s">
        <v>3176</v>
      </c>
      <c r="H1221" s="832" t="s">
        <v>599</v>
      </c>
      <c r="I1221" s="832" t="s">
        <v>3177</v>
      </c>
      <c r="J1221" s="832" t="s">
        <v>867</v>
      </c>
      <c r="K1221" s="832" t="s">
        <v>3178</v>
      </c>
      <c r="L1221" s="835">
        <v>1544.99</v>
      </c>
      <c r="M1221" s="835">
        <v>1544.99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5" customHeight="1" x14ac:dyDescent="0.2">
      <c r="A1222" s="831">
        <v>30</v>
      </c>
      <c r="B1222" s="832" t="s">
        <v>2898</v>
      </c>
      <c r="C1222" s="832" t="s">
        <v>2906</v>
      </c>
      <c r="D1222" s="833" t="s">
        <v>4253</v>
      </c>
      <c r="E1222" s="834" t="s">
        <v>2913</v>
      </c>
      <c r="F1222" s="832" t="s">
        <v>2899</v>
      </c>
      <c r="G1222" s="832" t="s">
        <v>3569</v>
      </c>
      <c r="H1222" s="832" t="s">
        <v>599</v>
      </c>
      <c r="I1222" s="832" t="s">
        <v>2235</v>
      </c>
      <c r="J1222" s="832" t="s">
        <v>1921</v>
      </c>
      <c r="K1222" s="832" t="s">
        <v>2236</v>
      </c>
      <c r="L1222" s="835">
        <v>165.63</v>
      </c>
      <c r="M1222" s="835">
        <v>331.26</v>
      </c>
      <c r="N1222" s="832">
        <v>2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30</v>
      </c>
      <c r="B1223" s="832" t="s">
        <v>2898</v>
      </c>
      <c r="C1223" s="832" t="s">
        <v>2906</v>
      </c>
      <c r="D1223" s="833" t="s">
        <v>4253</v>
      </c>
      <c r="E1223" s="834" t="s">
        <v>2913</v>
      </c>
      <c r="F1223" s="832" t="s">
        <v>2899</v>
      </c>
      <c r="G1223" s="832" t="s">
        <v>3179</v>
      </c>
      <c r="H1223" s="832" t="s">
        <v>569</v>
      </c>
      <c r="I1223" s="832" t="s">
        <v>2586</v>
      </c>
      <c r="J1223" s="832" t="s">
        <v>2587</v>
      </c>
      <c r="K1223" s="832" t="s">
        <v>2588</v>
      </c>
      <c r="L1223" s="835">
        <v>50.32</v>
      </c>
      <c r="M1223" s="835">
        <v>150.96</v>
      </c>
      <c r="N1223" s="832">
        <v>3</v>
      </c>
      <c r="O1223" s="836">
        <v>1.5</v>
      </c>
      <c r="P1223" s="835">
        <v>50.32</v>
      </c>
      <c r="Q1223" s="837">
        <v>0.33333333333333331</v>
      </c>
      <c r="R1223" s="832">
        <v>1</v>
      </c>
      <c r="S1223" s="837">
        <v>0.33333333333333331</v>
      </c>
      <c r="T1223" s="836">
        <v>0.5</v>
      </c>
      <c r="U1223" s="838">
        <v>0.33333333333333331</v>
      </c>
    </row>
    <row r="1224" spans="1:21" ht="14.45" customHeight="1" x14ac:dyDescent="0.2">
      <c r="A1224" s="831">
        <v>30</v>
      </c>
      <c r="B1224" s="832" t="s">
        <v>2898</v>
      </c>
      <c r="C1224" s="832" t="s">
        <v>2906</v>
      </c>
      <c r="D1224" s="833" t="s">
        <v>4253</v>
      </c>
      <c r="E1224" s="834" t="s">
        <v>2913</v>
      </c>
      <c r="F1224" s="832" t="s">
        <v>2899</v>
      </c>
      <c r="G1224" s="832" t="s">
        <v>3179</v>
      </c>
      <c r="H1224" s="832" t="s">
        <v>569</v>
      </c>
      <c r="I1224" s="832" t="s">
        <v>3181</v>
      </c>
      <c r="J1224" s="832" t="s">
        <v>1583</v>
      </c>
      <c r="K1224" s="832" t="s">
        <v>3182</v>
      </c>
      <c r="L1224" s="835">
        <v>50.32</v>
      </c>
      <c r="M1224" s="835">
        <v>150.96</v>
      </c>
      <c r="N1224" s="832">
        <v>3</v>
      </c>
      <c r="O1224" s="836">
        <v>1.5</v>
      </c>
      <c r="P1224" s="835">
        <v>50.32</v>
      </c>
      <c r="Q1224" s="837">
        <v>0.33333333333333331</v>
      </c>
      <c r="R1224" s="832">
        <v>1</v>
      </c>
      <c r="S1224" s="837">
        <v>0.33333333333333331</v>
      </c>
      <c r="T1224" s="836">
        <v>0.5</v>
      </c>
      <c r="U1224" s="838">
        <v>0.33333333333333331</v>
      </c>
    </row>
    <row r="1225" spans="1:21" ht="14.45" customHeight="1" x14ac:dyDescent="0.2">
      <c r="A1225" s="831">
        <v>30</v>
      </c>
      <c r="B1225" s="832" t="s">
        <v>2898</v>
      </c>
      <c r="C1225" s="832" t="s">
        <v>2906</v>
      </c>
      <c r="D1225" s="833" t="s">
        <v>4253</v>
      </c>
      <c r="E1225" s="834" t="s">
        <v>2913</v>
      </c>
      <c r="F1225" s="832" t="s">
        <v>2899</v>
      </c>
      <c r="G1225" s="832" t="s">
        <v>3881</v>
      </c>
      <c r="H1225" s="832" t="s">
        <v>569</v>
      </c>
      <c r="I1225" s="832" t="s">
        <v>3882</v>
      </c>
      <c r="J1225" s="832" t="s">
        <v>1179</v>
      </c>
      <c r="K1225" s="832" t="s">
        <v>3883</v>
      </c>
      <c r="L1225" s="835">
        <v>0</v>
      </c>
      <c r="M1225" s="835">
        <v>0</v>
      </c>
      <c r="N1225" s="832">
        <v>1</v>
      </c>
      <c r="O1225" s="836">
        <v>0.5</v>
      </c>
      <c r="P1225" s="835"/>
      <c r="Q1225" s="837"/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30</v>
      </c>
      <c r="B1226" s="832" t="s">
        <v>2898</v>
      </c>
      <c r="C1226" s="832" t="s">
        <v>2906</v>
      </c>
      <c r="D1226" s="833" t="s">
        <v>4253</v>
      </c>
      <c r="E1226" s="834" t="s">
        <v>2913</v>
      </c>
      <c r="F1226" s="832" t="s">
        <v>2899</v>
      </c>
      <c r="G1226" s="832" t="s">
        <v>3188</v>
      </c>
      <c r="H1226" s="832" t="s">
        <v>599</v>
      </c>
      <c r="I1226" s="832" t="s">
        <v>2629</v>
      </c>
      <c r="J1226" s="832" t="s">
        <v>1246</v>
      </c>
      <c r="K1226" s="832" t="s">
        <v>2630</v>
      </c>
      <c r="L1226" s="835">
        <v>212.45</v>
      </c>
      <c r="M1226" s="835">
        <v>212.45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30</v>
      </c>
      <c r="B1227" s="832" t="s">
        <v>2898</v>
      </c>
      <c r="C1227" s="832" t="s">
        <v>2906</v>
      </c>
      <c r="D1227" s="833" t="s">
        <v>4253</v>
      </c>
      <c r="E1227" s="834" t="s">
        <v>2913</v>
      </c>
      <c r="F1227" s="832" t="s">
        <v>2899</v>
      </c>
      <c r="G1227" s="832" t="s">
        <v>3189</v>
      </c>
      <c r="H1227" s="832" t="s">
        <v>599</v>
      </c>
      <c r="I1227" s="832" t="s">
        <v>2833</v>
      </c>
      <c r="J1227" s="832" t="s">
        <v>2458</v>
      </c>
      <c r="K1227" s="832" t="s">
        <v>2834</v>
      </c>
      <c r="L1227" s="835">
        <v>74.08</v>
      </c>
      <c r="M1227" s="835">
        <v>74.08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30</v>
      </c>
      <c r="B1228" s="832" t="s">
        <v>2898</v>
      </c>
      <c r="C1228" s="832" t="s">
        <v>2906</v>
      </c>
      <c r="D1228" s="833" t="s">
        <v>4253</v>
      </c>
      <c r="E1228" s="834" t="s">
        <v>2913</v>
      </c>
      <c r="F1228" s="832" t="s">
        <v>2899</v>
      </c>
      <c r="G1228" s="832" t="s">
        <v>3189</v>
      </c>
      <c r="H1228" s="832" t="s">
        <v>599</v>
      </c>
      <c r="I1228" s="832" t="s">
        <v>2467</v>
      </c>
      <c r="J1228" s="832" t="s">
        <v>2463</v>
      </c>
      <c r="K1228" s="832" t="s">
        <v>2468</v>
      </c>
      <c r="L1228" s="835">
        <v>84.18</v>
      </c>
      <c r="M1228" s="835">
        <v>168.36</v>
      </c>
      <c r="N1228" s="832">
        <v>2</v>
      </c>
      <c r="O1228" s="836">
        <v>1.5</v>
      </c>
      <c r="P1228" s="835">
        <v>84.18</v>
      </c>
      <c r="Q1228" s="837">
        <v>0.5</v>
      </c>
      <c r="R1228" s="832">
        <v>1</v>
      </c>
      <c r="S1228" s="837">
        <v>0.5</v>
      </c>
      <c r="T1228" s="836">
        <v>0.5</v>
      </c>
      <c r="U1228" s="838">
        <v>0.33333333333333331</v>
      </c>
    </row>
    <row r="1229" spans="1:21" ht="14.45" customHeight="1" x14ac:dyDescent="0.2">
      <c r="A1229" s="831">
        <v>30</v>
      </c>
      <c r="B1229" s="832" t="s">
        <v>2898</v>
      </c>
      <c r="C1229" s="832" t="s">
        <v>2906</v>
      </c>
      <c r="D1229" s="833" t="s">
        <v>4253</v>
      </c>
      <c r="E1229" s="834" t="s">
        <v>2913</v>
      </c>
      <c r="F1229" s="832" t="s">
        <v>2899</v>
      </c>
      <c r="G1229" s="832" t="s">
        <v>3189</v>
      </c>
      <c r="H1229" s="832" t="s">
        <v>599</v>
      </c>
      <c r="I1229" s="832" t="s">
        <v>2473</v>
      </c>
      <c r="J1229" s="832" t="s">
        <v>2458</v>
      </c>
      <c r="K1229" s="832" t="s">
        <v>2474</v>
      </c>
      <c r="L1229" s="835">
        <v>49.08</v>
      </c>
      <c r="M1229" s="835">
        <v>98.16</v>
      </c>
      <c r="N1229" s="832">
        <v>2</v>
      </c>
      <c r="O1229" s="836">
        <v>1</v>
      </c>
      <c r="P1229" s="835">
        <v>49.08</v>
      </c>
      <c r="Q1229" s="837">
        <v>0.5</v>
      </c>
      <c r="R1229" s="832">
        <v>1</v>
      </c>
      <c r="S1229" s="837">
        <v>0.5</v>
      </c>
      <c r="T1229" s="836">
        <v>0.5</v>
      </c>
      <c r="U1229" s="838">
        <v>0.5</v>
      </c>
    </row>
    <row r="1230" spans="1:21" ht="14.45" customHeight="1" x14ac:dyDescent="0.2">
      <c r="A1230" s="831">
        <v>30</v>
      </c>
      <c r="B1230" s="832" t="s">
        <v>2898</v>
      </c>
      <c r="C1230" s="832" t="s">
        <v>2906</v>
      </c>
      <c r="D1230" s="833" t="s">
        <v>4253</v>
      </c>
      <c r="E1230" s="834" t="s">
        <v>2913</v>
      </c>
      <c r="F1230" s="832" t="s">
        <v>2899</v>
      </c>
      <c r="G1230" s="832" t="s">
        <v>3192</v>
      </c>
      <c r="H1230" s="832" t="s">
        <v>569</v>
      </c>
      <c r="I1230" s="832" t="s">
        <v>3193</v>
      </c>
      <c r="J1230" s="832" t="s">
        <v>1188</v>
      </c>
      <c r="K1230" s="832" t="s">
        <v>1189</v>
      </c>
      <c r="L1230" s="835">
        <v>107.27</v>
      </c>
      <c r="M1230" s="835">
        <v>321.81</v>
      </c>
      <c r="N1230" s="832">
        <v>3</v>
      </c>
      <c r="O1230" s="836">
        <v>2</v>
      </c>
      <c r="P1230" s="835">
        <v>214.54</v>
      </c>
      <c r="Q1230" s="837">
        <v>0.66666666666666663</v>
      </c>
      <c r="R1230" s="832">
        <v>2</v>
      </c>
      <c r="S1230" s="837">
        <v>0.66666666666666663</v>
      </c>
      <c r="T1230" s="836">
        <v>1.5</v>
      </c>
      <c r="U1230" s="838">
        <v>0.75</v>
      </c>
    </row>
    <row r="1231" spans="1:21" ht="14.45" customHeight="1" x14ac:dyDescent="0.2">
      <c r="A1231" s="831">
        <v>30</v>
      </c>
      <c r="B1231" s="832" t="s">
        <v>2898</v>
      </c>
      <c r="C1231" s="832" t="s">
        <v>2906</v>
      </c>
      <c r="D1231" s="833" t="s">
        <v>4253</v>
      </c>
      <c r="E1231" s="834" t="s">
        <v>2913</v>
      </c>
      <c r="F1231" s="832" t="s">
        <v>2900</v>
      </c>
      <c r="G1231" s="832" t="s">
        <v>3194</v>
      </c>
      <c r="H1231" s="832" t="s">
        <v>569</v>
      </c>
      <c r="I1231" s="832" t="s">
        <v>3197</v>
      </c>
      <c r="J1231" s="832" t="s">
        <v>3196</v>
      </c>
      <c r="K1231" s="832"/>
      <c r="L1231" s="835">
        <v>0</v>
      </c>
      <c r="M1231" s="835">
        <v>0</v>
      </c>
      <c r="N1231" s="832">
        <v>1</v>
      </c>
      <c r="O1231" s="836">
        <v>1</v>
      </c>
      <c r="P1231" s="835">
        <v>0</v>
      </c>
      <c r="Q1231" s="837"/>
      <c r="R1231" s="832">
        <v>1</v>
      </c>
      <c r="S1231" s="837">
        <v>1</v>
      </c>
      <c r="T1231" s="836">
        <v>1</v>
      </c>
      <c r="U1231" s="838">
        <v>1</v>
      </c>
    </row>
    <row r="1232" spans="1:21" ht="14.45" customHeight="1" x14ac:dyDescent="0.2">
      <c r="A1232" s="831">
        <v>30</v>
      </c>
      <c r="B1232" s="832" t="s">
        <v>2898</v>
      </c>
      <c r="C1232" s="832" t="s">
        <v>2906</v>
      </c>
      <c r="D1232" s="833" t="s">
        <v>4253</v>
      </c>
      <c r="E1232" s="834" t="s">
        <v>2915</v>
      </c>
      <c r="F1232" s="832" t="s">
        <v>2899</v>
      </c>
      <c r="G1232" s="832" t="s">
        <v>2921</v>
      </c>
      <c r="H1232" s="832" t="s">
        <v>599</v>
      </c>
      <c r="I1232" s="832" t="s">
        <v>2926</v>
      </c>
      <c r="J1232" s="832" t="s">
        <v>626</v>
      </c>
      <c r="K1232" s="832" t="s">
        <v>2927</v>
      </c>
      <c r="L1232" s="835">
        <v>21.76</v>
      </c>
      <c r="M1232" s="835">
        <v>65.28</v>
      </c>
      <c r="N1232" s="832">
        <v>3</v>
      </c>
      <c r="O1232" s="836">
        <v>1.5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30</v>
      </c>
      <c r="B1233" s="832" t="s">
        <v>2898</v>
      </c>
      <c r="C1233" s="832" t="s">
        <v>2906</v>
      </c>
      <c r="D1233" s="833" t="s">
        <v>4253</v>
      </c>
      <c r="E1233" s="834" t="s">
        <v>2915</v>
      </c>
      <c r="F1233" s="832" t="s">
        <v>2899</v>
      </c>
      <c r="G1233" s="832" t="s">
        <v>3640</v>
      </c>
      <c r="H1233" s="832" t="s">
        <v>599</v>
      </c>
      <c r="I1233" s="832" t="s">
        <v>2302</v>
      </c>
      <c r="J1233" s="832" t="s">
        <v>786</v>
      </c>
      <c r="K1233" s="832" t="s">
        <v>2303</v>
      </c>
      <c r="L1233" s="835">
        <v>80.010000000000005</v>
      </c>
      <c r="M1233" s="835">
        <v>80.010000000000005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30</v>
      </c>
      <c r="B1234" s="832" t="s">
        <v>2898</v>
      </c>
      <c r="C1234" s="832" t="s">
        <v>2906</v>
      </c>
      <c r="D1234" s="833" t="s">
        <v>4253</v>
      </c>
      <c r="E1234" s="834" t="s">
        <v>2915</v>
      </c>
      <c r="F1234" s="832" t="s">
        <v>2899</v>
      </c>
      <c r="G1234" s="832" t="s">
        <v>4197</v>
      </c>
      <c r="H1234" s="832" t="s">
        <v>569</v>
      </c>
      <c r="I1234" s="832" t="s">
        <v>4198</v>
      </c>
      <c r="J1234" s="832" t="s">
        <v>634</v>
      </c>
      <c r="K1234" s="832" t="s">
        <v>635</v>
      </c>
      <c r="L1234" s="835">
        <v>55.77</v>
      </c>
      <c r="M1234" s="835">
        <v>55.77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5" customHeight="1" x14ac:dyDescent="0.2">
      <c r="A1235" s="831">
        <v>30</v>
      </c>
      <c r="B1235" s="832" t="s">
        <v>2898</v>
      </c>
      <c r="C1235" s="832" t="s">
        <v>2906</v>
      </c>
      <c r="D1235" s="833" t="s">
        <v>4253</v>
      </c>
      <c r="E1235" s="834" t="s">
        <v>2915</v>
      </c>
      <c r="F1235" s="832" t="s">
        <v>2899</v>
      </c>
      <c r="G1235" s="832" t="s">
        <v>2929</v>
      </c>
      <c r="H1235" s="832" t="s">
        <v>599</v>
      </c>
      <c r="I1235" s="832" t="s">
        <v>2369</v>
      </c>
      <c r="J1235" s="832" t="s">
        <v>2365</v>
      </c>
      <c r="K1235" s="832" t="s">
        <v>2370</v>
      </c>
      <c r="L1235" s="835">
        <v>31.09</v>
      </c>
      <c r="M1235" s="835">
        <v>62.18</v>
      </c>
      <c r="N1235" s="832">
        <v>2</v>
      </c>
      <c r="O1235" s="836">
        <v>1</v>
      </c>
      <c r="P1235" s="835">
        <v>31.09</v>
      </c>
      <c r="Q1235" s="837">
        <v>0.5</v>
      </c>
      <c r="R1235" s="832">
        <v>1</v>
      </c>
      <c r="S1235" s="837">
        <v>0.5</v>
      </c>
      <c r="T1235" s="836">
        <v>0.5</v>
      </c>
      <c r="U1235" s="838">
        <v>0.5</v>
      </c>
    </row>
    <row r="1236" spans="1:21" ht="14.45" customHeight="1" x14ac:dyDescent="0.2">
      <c r="A1236" s="831">
        <v>30</v>
      </c>
      <c r="B1236" s="832" t="s">
        <v>2898</v>
      </c>
      <c r="C1236" s="832" t="s">
        <v>2906</v>
      </c>
      <c r="D1236" s="833" t="s">
        <v>4253</v>
      </c>
      <c r="E1236" s="834" t="s">
        <v>2915</v>
      </c>
      <c r="F1236" s="832" t="s">
        <v>2899</v>
      </c>
      <c r="G1236" s="832" t="s">
        <v>4199</v>
      </c>
      <c r="H1236" s="832" t="s">
        <v>599</v>
      </c>
      <c r="I1236" s="832" t="s">
        <v>4200</v>
      </c>
      <c r="J1236" s="832" t="s">
        <v>656</v>
      </c>
      <c r="K1236" s="832" t="s">
        <v>2337</v>
      </c>
      <c r="L1236" s="835">
        <v>82.63</v>
      </c>
      <c r="M1236" s="835">
        <v>82.63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5" customHeight="1" x14ac:dyDescent="0.2">
      <c r="A1237" s="831">
        <v>30</v>
      </c>
      <c r="B1237" s="832" t="s">
        <v>2898</v>
      </c>
      <c r="C1237" s="832" t="s">
        <v>2906</v>
      </c>
      <c r="D1237" s="833" t="s">
        <v>4253</v>
      </c>
      <c r="E1237" s="834" t="s">
        <v>2915</v>
      </c>
      <c r="F1237" s="832" t="s">
        <v>2899</v>
      </c>
      <c r="G1237" s="832" t="s">
        <v>3643</v>
      </c>
      <c r="H1237" s="832" t="s">
        <v>569</v>
      </c>
      <c r="I1237" s="832" t="s">
        <v>4201</v>
      </c>
      <c r="J1237" s="832" t="s">
        <v>678</v>
      </c>
      <c r="K1237" s="832" t="s">
        <v>1804</v>
      </c>
      <c r="L1237" s="835">
        <v>86.5</v>
      </c>
      <c r="M1237" s="835">
        <v>86.5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5" customHeight="1" x14ac:dyDescent="0.2">
      <c r="A1238" s="831">
        <v>30</v>
      </c>
      <c r="B1238" s="832" t="s">
        <v>2898</v>
      </c>
      <c r="C1238" s="832" t="s">
        <v>2906</v>
      </c>
      <c r="D1238" s="833" t="s">
        <v>4253</v>
      </c>
      <c r="E1238" s="834" t="s">
        <v>2915</v>
      </c>
      <c r="F1238" s="832" t="s">
        <v>2899</v>
      </c>
      <c r="G1238" s="832" t="s">
        <v>4202</v>
      </c>
      <c r="H1238" s="832" t="s">
        <v>569</v>
      </c>
      <c r="I1238" s="832" t="s">
        <v>4203</v>
      </c>
      <c r="J1238" s="832" t="s">
        <v>4204</v>
      </c>
      <c r="K1238" s="832" t="s">
        <v>4205</v>
      </c>
      <c r="L1238" s="835">
        <v>46.03</v>
      </c>
      <c r="M1238" s="835">
        <v>46.03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30</v>
      </c>
      <c r="B1239" s="832" t="s">
        <v>2898</v>
      </c>
      <c r="C1239" s="832" t="s">
        <v>2906</v>
      </c>
      <c r="D1239" s="833" t="s">
        <v>4253</v>
      </c>
      <c r="E1239" s="834" t="s">
        <v>2915</v>
      </c>
      <c r="F1239" s="832" t="s">
        <v>2899</v>
      </c>
      <c r="G1239" s="832" t="s">
        <v>2944</v>
      </c>
      <c r="H1239" s="832" t="s">
        <v>599</v>
      </c>
      <c r="I1239" s="832" t="s">
        <v>2358</v>
      </c>
      <c r="J1239" s="832" t="s">
        <v>702</v>
      </c>
      <c r="K1239" s="832" t="s">
        <v>703</v>
      </c>
      <c r="L1239" s="835">
        <v>70.23</v>
      </c>
      <c r="M1239" s="835">
        <v>70.23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30</v>
      </c>
      <c r="B1240" s="832" t="s">
        <v>2898</v>
      </c>
      <c r="C1240" s="832" t="s">
        <v>2906</v>
      </c>
      <c r="D1240" s="833" t="s">
        <v>4253</v>
      </c>
      <c r="E1240" s="834" t="s">
        <v>2915</v>
      </c>
      <c r="F1240" s="832" t="s">
        <v>2899</v>
      </c>
      <c r="G1240" s="832" t="s">
        <v>2963</v>
      </c>
      <c r="H1240" s="832" t="s">
        <v>569</v>
      </c>
      <c r="I1240" s="832" t="s">
        <v>2964</v>
      </c>
      <c r="J1240" s="832" t="s">
        <v>2965</v>
      </c>
      <c r="K1240" s="832" t="s">
        <v>2966</v>
      </c>
      <c r="L1240" s="835">
        <v>0</v>
      </c>
      <c r="M1240" s="835">
        <v>0</v>
      </c>
      <c r="N1240" s="832">
        <v>1</v>
      </c>
      <c r="O1240" s="836">
        <v>0.5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5" customHeight="1" x14ac:dyDescent="0.2">
      <c r="A1241" s="831">
        <v>30</v>
      </c>
      <c r="B1241" s="832" t="s">
        <v>2898</v>
      </c>
      <c r="C1241" s="832" t="s">
        <v>2906</v>
      </c>
      <c r="D1241" s="833" t="s">
        <v>4253</v>
      </c>
      <c r="E1241" s="834" t="s">
        <v>2915</v>
      </c>
      <c r="F1241" s="832" t="s">
        <v>2899</v>
      </c>
      <c r="G1241" s="832" t="s">
        <v>2969</v>
      </c>
      <c r="H1241" s="832" t="s">
        <v>569</v>
      </c>
      <c r="I1241" s="832" t="s">
        <v>2970</v>
      </c>
      <c r="J1241" s="832" t="s">
        <v>802</v>
      </c>
      <c r="K1241" s="832" t="s">
        <v>2971</v>
      </c>
      <c r="L1241" s="835">
        <v>91.11</v>
      </c>
      <c r="M1241" s="835">
        <v>364.44</v>
      </c>
      <c r="N1241" s="832">
        <v>4</v>
      </c>
      <c r="O1241" s="836">
        <v>2</v>
      </c>
      <c r="P1241" s="835">
        <v>91.11</v>
      </c>
      <c r="Q1241" s="837">
        <v>0.25</v>
      </c>
      <c r="R1241" s="832">
        <v>1</v>
      </c>
      <c r="S1241" s="837">
        <v>0.25</v>
      </c>
      <c r="T1241" s="836">
        <v>0.5</v>
      </c>
      <c r="U1241" s="838">
        <v>0.25</v>
      </c>
    </row>
    <row r="1242" spans="1:21" ht="14.45" customHeight="1" x14ac:dyDescent="0.2">
      <c r="A1242" s="831">
        <v>30</v>
      </c>
      <c r="B1242" s="832" t="s">
        <v>2898</v>
      </c>
      <c r="C1242" s="832" t="s">
        <v>2906</v>
      </c>
      <c r="D1242" s="833" t="s">
        <v>4253</v>
      </c>
      <c r="E1242" s="834" t="s">
        <v>2915</v>
      </c>
      <c r="F1242" s="832" t="s">
        <v>2899</v>
      </c>
      <c r="G1242" s="832" t="s">
        <v>2969</v>
      </c>
      <c r="H1242" s="832" t="s">
        <v>569</v>
      </c>
      <c r="I1242" s="832" t="s">
        <v>3254</v>
      </c>
      <c r="J1242" s="832" t="s">
        <v>802</v>
      </c>
      <c r="K1242" s="832" t="s">
        <v>3255</v>
      </c>
      <c r="L1242" s="835">
        <v>182.22</v>
      </c>
      <c r="M1242" s="835">
        <v>182.22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30</v>
      </c>
      <c r="B1243" s="832" t="s">
        <v>2898</v>
      </c>
      <c r="C1243" s="832" t="s">
        <v>2906</v>
      </c>
      <c r="D1243" s="833" t="s">
        <v>4253</v>
      </c>
      <c r="E1243" s="834" t="s">
        <v>2915</v>
      </c>
      <c r="F1243" s="832" t="s">
        <v>2899</v>
      </c>
      <c r="G1243" s="832" t="s">
        <v>3653</v>
      </c>
      <c r="H1243" s="832" t="s">
        <v>569</v>
      </c>
      <c r="I1243" s="832" t="s">
        <v>3654</v>
      </c>
      <c r="J1243" s="832" t="s">
        <v>744</v>
      </c>
      <c r="K1243" s="832" t="s">
        <v>3655</v>
      </c>
      <c r="L1243" s="835">
        <v>0</v>
      </c>
      <c r="M1243" s="835">
        <v>0</v>
      </c>
      <c r="N1243" s="832">
        <v>1</v>
      </c>
      <c r="O1243" s="836">
        <v>0.5</v>
      </c>
      <c r="P1243" s="835">
        <v>0</v>
      </c>
      <c r="Q1243" s="837"/>
      <c r="R1243" s="832">
        <v>1</v>
      </c>
      <c r="S1243" s="837">
        <v>1</v>
      </c>
      <c r="T1243" s="836">
        <v>0.5</v>
      </c>
      <c r="U1243" s="838">
        <v>1</v>
      </c>
    </row>
    <row r="1244" spans="1:21" ht="14.45" customHeight="1" x14ac:dyDescent="0.2">
      <c r="A1244" s="831">
        <v>30</v>
      </c>
      <c r="B1244" s="832" t="s">
        <v>2898</v>
      </c>
      <c r="C1244" s="832" t="s">
        <v>2906</v>
      </c>
      <c r="D1244" s="833" t="s">
        <v>4253</v>
      </c>
      <c r="E1244" s="834" t="s">
        <v>2915</v>
      </c>
      <c r="F1244" s="832" t="s">
        <v>2899</v>
      </c>
      <c r="G1244" s="832" t="s">
        <v>2979</v>
      </c>
      <c r="H1244" s="832" t="s">
        <v>599</v>
      </c>
      <c r="I1244" s="832" t="s">
        <v>2668</v>
      </c>
      <c r="J1244" s="832" t="s">
        <v>2669</v>
      </c>
      <c r="K1244" s="832" t="s">
        <v>2670</v>
      </c>
      <c r="L1244" s="835">
        <v>123.2</v>
      </c>
      <c r="M1244" s="835">
        <v>123.2</v>
      </c>
      <c r="N1244" s="832">
        <v>1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5" customHeight="1" x14ac:dyDescent="0.2">
      <c r="A1245" s="831">
        <v>30</v>
      </c>
      <c r="B1245" s="832" t="s">
        <v>2898</v>
      </c>
      <c r="C1245" s="832" t="s">
        <v>2906</v>
      </c>
      <c r="D1245" s="833" t="s">
        <v>4253</v>
      </c>
      <c r="E1245" s="834" t="s">
        <v>2915</v>
      </c>
      <c r="F1245" s="832" t="s">
        <v>2899</v>
      </c>
      <c r="G1245" s="832" t="s">
        <v>4206</v>
      </c>
      <c r="H1245" s="832" t="s">
        <v>569</v>
      </c>
      <c r="I1245" s="832" t="s">
        <v>4207</v>
      </c>
      <c r="J1245" s="832" t="s">
        <v>4208</v>
      </c>
      <c r="K1245" s="832" t="s">
        <v>3220</v>
      </c>
      <c r="L1245" s="835">
        <v>611.59</v>
      </c>
      <c r="M1245" s="835">
        <v>611.59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5" customHeight="1" x14ac:dyDescent="0.2">
      <c r="A1246" s="831">
        <v>30</v>
      </c>
      <c r="B1246" s="832" t="s">
        <v>2898</v>
      </c>
      <c r="C1246" s="832" t="s">
        <v>2906</v>
      </c>
      <c r="D1246" s="833" t="s">
        <v>4253</v>
      </c>
      <c r="E1246" s="834" t="s">
        <v>2915</v>
      </c>
      <c r="F1246" s="832" t="s">
        <v>2899</v>
      </c>
      <c r="G1246" s="832" t="s">
        <v>2987</v>
      </c>
      <c r="H1246" s="832" t="s">
        <v>599</v>
      </c>
      <c r="I1246" s="832" t="s">
        <v>2322</v>
      </c>
      <c r="J1246" s="832" t="s">
        <v>963</v>
      </c>
      <c r="K1246" s="832" t="s">
        <v>2323</v>
      </c>
      <c r="L1246" s="835">
        <v>42.51</v>
      </c>
      <c r="M1246" s="835">
        <v>127.53</v>
      </c>
      <c r="N1246" s="832">
        <v>3</v>
      </c>
      <c r="O1246" s="836">
        <v>1.5</v>
      </c>
      <c r="P1246" s="835">
        <v>42.51</v>
      </c>
      <c r="Q1246" s="837">
        <v>0.33333333333333331</v>
      </c>
      <c r="R1246" s="832">
        <v>1</v>
      </c>
      <c r="S1246" s="837">
        <v>0.33333333333333331</v>
      </c>
      <c r="T1246" s="836">
        <v>0.5</v>
      </c>
      <c r="U1246" s="838">
        <v>0.33333333333333331</v>
      </c>
    </row>
    <row r="1247" spans="1:21" ht="14.45" customHeight="1" x14ac:dyDescent="0.2">
      <c r="A1247" s="831">
        <v>30</v>
      </c>
      <c r="B1247" s="832" t="s">
        <v>2898</v>
      </c>
      <c r="C1247" s="832" t="s">
        <v>2906</v>
      </c>
      <c r="D1247" s="833" t="s">
        <v>4253</v>
      </c>
      <c r="E1247" s="834" t="s">
        <v>2915</v>
      </c>
      <c r="F1247" s="832" t="s">
        <v>2899</v>
      </c>
      <c r="G1247" s="832" t="s">
        <v>2987</v>
      </c>
      <c r="H1247" s="832" t="s">
        <v>599</v>
      </c>
      <c r="I1247" s="832" t="s">
        <v>3660</v>
      </c>
      <c r="J1247" s="832" t="s">
        <v>960</v>
      </c>
      <c r="K1247" s="832" t="s">
        <v>3661</v>
      </c>
      <c r="L1247" s="835">
        <v>58.97</v>
      </c>
      <c r="M1247" s="835">
        <v>58.97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5" customHeight="1" x14ac:dyDescent="0.2">
      <c r="A1248" s="831">
        <v>30</v>
      </c>
      <c r="B1248" s="832" t="s">
        <v>2898</v>
      </c>
      <c r="C1248" s="832" t="s">
        <v>2906</v>
      </c>
      <c r="D1248" s="833" t="s">
        <v>4253</v>
      </c>
      <c r="E1248" s="834" t="s">
        <v>2915</v>
      </c>
      <c r="F1248" s="832" t="s">
        <v>2899</v>
      </c>
      <c r="G1248" s="832" t="s">
        <v>2990</v>
      </c>
      <c r="H1248" s="832" t="s">
        <v>569</v>
      </c>
      <c r="I1248" s="832" t="s">
        <v>2991</v>
      </c>
      <c r="J1248" s="832" t="s">
        <v>808</v>
      </c>
      <c r="K1248" s="832" t="s">
        <v>809</v>
      </c>
      <c r="L1248" s="835">
        <v>31.23</v>
      </c>
      <c r="M1248" s="835">
        <v>31.23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30</v>
      </c>
      <c r="B1249" s="832" t="s">
        <v>2898</v>
      </c>
      <c r="C1249" s="832" t="s">
        <v>2906</v>
      </c>
      <c r="D1249" s="833" t="s">
        <v>4253</v>
      </c>
      <c r="E1249" s="834" t="s">
        <v>2915</v>
      </c>
      <c r="F1249" s="832" t="s">
        <v>2899</v>
      </c>
      <c r="G1249" s="832" t="s">
        <v>3280</v>
      </c>
      <c r="H1249" s="832" t="s">
        <v>569</v>
      </c>
      <c r="I1249" s="832" t="s">
        <v>3281</v>
      </c>
      <c r="J1249" s="832" t="s">
        <v>1074</v>
      </c>
      <c r="K1249" s="832" t="s">
        <v>3282</v>
      </c>
      <c r="L1249" s="835">
        <v>45.03</v>
      </c>
      <c r="M1249" s="835">
        <v>45.03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30</v>
      </c>
      <c r="B1250" s="832" t="s">
        <v>2898</v>
      </c>
      <c r="C1250" s="832" t="s">
        <v>2906</v>
      </c>
      <c r="D1250" s="833" t="s">
        <v>4253</v>
      </c>
      <c r="E1250" s="834" t="s">
        <v>2915</v>
      </c>
      <c r="F1250" s="832" t="s">
        <v>2899</v>
      </c>
      <c r="G1250" s="832" t="s">
        <v>3002</v>
      </c>
      <c r="H1250" s="832" t="s">
        <v>569</v>
      </c>
      <c r="I1250" s="832" t="s">
        <v>3003</v>
      </c>
      <c r="J1250" s="832" t="s">
        <v>1563</v>
      </c>
      <c r="K1250" s="832" t="s">
        <v>3004</v>
      </c>
      <c r="L1250" s="835">
        <v>94.7</v>
      </c>
      <c r="M1250" s="835">
        <v>662.90000000000009</v>
      </c>
      <c r="N1250" s="832">
        <v>7</v>
      </c>
      <c r="O1250" s="836">
        <v>3.5</v>
      </c>
      <c r="P1250" s="835">
        <v>378.8</v>
      </c>
      <c r="Q1250" s="837">
        <v>0.5714285714285714</v>
      </c>
      <c r="R1250" s="832">
        <v>4</v>
      </c>
      <c r="S1250" s="837">
        <v>0.5714285714285714</v>
      </c>
      <c r="T1250" s="836">
        <v>2</v>
      </c>
      <c r="U1250" s="838">
        <v>0.5714285714285714</v>
      </c>
    </row>
    <row r="1251" spans="1:21" ht="14.45" customHeight="1" x14ac:dyDescent="0.2">
      <c r="A1251" s="831">
        <v>30</v>
      </c>
      <c r="B1251" s="832" t="s">
        <v>2898</v>
      </c>
      <c r="C1251" s="832" t="s">
        <v>2906</v>
      </c>
      <c r="D1251" s="833" t="s">
        <v>4253</v>
      </c>
      <c r="E1251" s="834" t="s">
        <v>2915</v>
      </c>
      <c r="F1251" s="832" t="s">
        <v>2899</v>
      </c>
      <c r="G1251" s="832" t="s">
        <v>3002</v>
      </c>
      <c r="H1251" s="832" t="s">
        <v>569</v>
      </c>
      <c r="I1251" s="832" t="s">
        <v>4160</v>
      </c>
      <c r="J1251" s="832" t="s">
        <v>1563</v>
      </c>
      <c r="K1251" s="832" t="s">
        <v>4161</v>
      </c>
      <c r="L1251" s="835">
        <v>94.7</v>
      </c>
      <c r="M1251" s="835">
        <v>94.7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5" customHeight="1" x14ac:dyDescent="0.2">
      <c r="A1252" s="831">
        <v>30</v>
      </c>
      <c r="B1252" s="832" t="s">
        <v>2898</v>
      </c>
      <c r="C1252" s="832" t="s">
        <v>2906</v>
      </c>
      <c r="D1252" s="833" t="s">
        <v>4253</v>
      </c>
      <c r="E1252" s="834" t="s">
        <v>2915</v>
      </c>
      <c r="F1252" s="832" t="s">
        <v>2899</v>
      </c>
      <c r="G1252" s="832" t="s">
        <v>4209</v>
      </c>
      <c r="H1252" s="832" t="s">
        <v>569</v>
      </c>
      <c r="I1252" s="832" t="s">
        <v>4210</v>
      </c>
      <c r="J1252" s="832" t="s">
        <v>822</v>
      </c>
      <c r="K1252" s="832" t="s">
        <v>4211</v>
      </c>
      <c r="L1252" s="835">
        <v>27.28</v>
      </c>
      <c r="M1252" s="835">
        <v>27.28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30</v>
      </c>
      <c r="B1253" s="832" t="s">
        <v>2898</v>
      </c>
      <c r="C1253" s="832" t="s">
        <v>2906</v>
      </c>
      <c r="D1253" s="833" t="s">
        <v>4253</v>
      </c>
      <c r="E1253" s="834" t="s">
        <v>2915</v>
      </c>
      <c r="F1253" s="832" t="s">
        <v>2899</v>
      </c>
      <c r="G1253" s="832" t="s">
        <v>4212</v>
      </c>
      <c r="H1253" s="832" t="s">
        <v>569</v>
      </c>
      <c r="I1253" s="832" t="s">
        <v>4213</v>
      </c>
      <c r="J1253" s="832" t="s">
        <v>4214</v>
      </c>
      <c r="K1253" s="832" t="s">
        <v>4215</v>
      </c>
      <c r="L1253" s="835">
        <v>54.16</v>
      </c>
      <c r="M1253" s="835">
        <v>54.16</v>
      </c>
      <c r="N1253" s="832">
        <v>1</v>
      </c>
      <c r="O1253" s="836">
        <v>1</v>
      </c>
      <c r="P1253" s="835">
        <v>54.16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5" customHeight="1" x14ac:dyDescent="0.2">
      <c r="A1254" s="831">
        <v>30</v>
      </c>
      <c r="B1254" s="832" t="s">
        <v>2898</v>
      </c>
      <c r="C1254" s="832" t="s">
        <v>2906</v>
      </c>
      <c r="D1254" s="833" t="s">
        <v>4253</v>
      </c>
      <c r="E1254" s="834" t="s">
        <v>2915</v>
      </c>
      <c r="F1254" s="832" t="s">
        <v>2899</v>
      </c>
      <c r="G1254" s="832" t="s">
        <v>3016</v>
      </c>
      <c r="H1254" s="832" t="s">
        <v>569</v>
      </c>
      <c r="I1254" s="832" t="s">
        <v>3811</v>
      </c>
      <c r="J1254" s="832" t="s">
        <v>3018</v>
      </c>
      <c r="K1254" s="832" t="s">
        <v>3812</v>
      </c>
      <c r="L1254" s="835">
        <v>29.27</v>
      </c>
      <c r="M1254" s="835">
        <v>29.27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30</v>
      </c>
      <c r="B1255" s="832" t="s">
        <v>2898</v>
      </c>
      <c r="C1255" s="832" t="s">
        <v>2906</v>
      </c>
      <c r="D1255" s="833" t="s">
        <v>4253</v>
      </c>
      <c r="E1255" s="834" t="s">
        <v>2915</v>
      </c>
      <c r="F1255" s="832" t="s">
        <v>2899</v>
      </c>
      <c r="G1255" s="832" t="s">
        <v>3034</v>
      </c>
      <c r="H1255" s="832" t="s">
        <v>569</v>
      </c>
      <c r="I1255" s="832" t="s">
        <v>3336</v>
      </c>
      <c r="J1255" s="832" t="s">
        <v>3036</v>
      </c>
      <c r="K1255" s="832" t="s">
        <v>3337</v>
      </c>
      <c r="L1255" s="835">
        <v>17.239999999999998</v>
      </c>
      <c r="M1255" s="835">
        <v>17.239999999999998</v>
      </c>
      <c r="N1255" s="832">
        <v>1</v>
      </c>
      <c r="O1255" s="836">
        <v>0.5</v>
      </c>
      <c r="P1255" s="835">
        <v>17.239999999999998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5" customHeight="1" x14ac:dyDescent="0.2">
      <c r="A1256" s="831">
        <v>30</v>
      </c>
      <c r="B1256" s="832" t="s">
        <v>2898</v>
      </c>
      <c r="C1256" s="832" t="s">
        <v>2906</v>
      </c>
      <c r="D1256" s="833" t="s">
        <v>4253</v>
      </c>
      <c r="E1256" s="834" t="s">
        <v>2915</v>
      </c>
      <c r="F1256" s="832" t="s">
        <v>2899</v>
      </c>
      <c r="G1256" s="832" t="s">
        <v>3038</v>
      </c>
      <c r="H1256" s="832" t="s">
        <v>569</v>
      </c>
      <c r="I1256" s="832" t="s">
        <v>3039</v>
      </c>
      <c r="J1256" s="832" t="s">
        <v>3040</v>
      </c>
      <c r="K1256" s="832" t="s">
        <v>3041</v>
      </c>
      <c r="L1256" s="835">
        <v>26.37</v>
      </c>
      <c r="M1256" s="835">
        <v>52.74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30</v>
      </c>
      <c r="B1257" s="832" t="s">
        <v>2898</v>
      </c>
      <c r="C1257" s="832" t="s">
        <v>2906</v>
      </c>
      <c r="D1257" s="833" t="s">
        <v>4253</v>
      </c>
      <c r="E1257" s="834" t="s">
        <v>2915</v>
      </c>
      <c r="F1257" s="832" t="s">
        <v>2899</v>
      </c>
      <c r="G1257" s="832" t="s">
        <v>3038</v>
      </c>
      <c r="H1257" s="832" t="s">
        <v>569</v>
      </c>
      <c r="I1257" s="832" t="s">
        <v>3045</v>
      </c>
      <c r="J1257" s="832" t="s">
        <v>638</v>
      </c>
      <c r="K1257" s="832" t="s">
        <v>3046</v>
      </c>
      <c r="L1257" s="835">
        <v>10.55</v>
      </c>
      <c r="M1257" s="835">
        <v>10.55</v>
      </c>
      <c r="N1257" s="832">
        <v>1</v>
      </c>
      <c r="O1257" s="836">
        <v>0.5</v>
      </c>
      <c r="P1257" s="835">
        <v>10.55</v>
      </c>
      <c r="Q1257" s="837">
        <v>1</v>
      </c>
      <c r="R1257" s="832">
        <v>1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30</v>
      </c>
      <c r="B1258" s="832" t="s">
        <v>2898</v>
      </c>
      <c r="C1258" s="832" t="s">
        <v>2906</v>
      </c>
      <c r="D1258" s="833" t="s">
        <v>4253</v>
      </c>
      <c r="E1258" s="834" t="s">
        <v>2915</v>
      </c>
      <c r="F1258" s="832" t="s">
        <v>2899</v>
      </c>
      <c r="G1258" s="832" t="s">
        <v>3038</v>
      </c>
      <c r="H1258" s="832" t="s">
        <v>569</v>
      </c>
      <c r="I1258" s="832" t="s">
        <v>3047</v>
      </c>
      <c r="J1258" s="832" t="s">
        <v>3040</v>
      </c>
      <c r="K1258" s="832" t="s">
        <v>3048</v>
      </c>
      <c r="L1258" s="835">
        <v>10.55</v>
      </c>
      <c r="M1258" s="835">
        <v>10.55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30</v>
      </c>
      <c r="B1259" s="832" t="s">
        <v>2898</v>
      </c>
      <c r="C1259" s="832" t="s">
        <v>2906</v>
      </c>
      <c r="D1259" s="833" t="s">
        <v>4253</v>
      </c>
      <c r="E1259" s="834" t="s">
        <v>2915</v>
      </c>
      <c r="F1259" s="832" t="s">
        <v>2899</v>
      </c>
      <c r="G1259" s="832" t="s">
        <v>3038</v>
      </c>
      <c r="H1259" s="832" t="s">
        <v>569</v>
      </c>
      <c r="I1259" s="832" t="s">
        <v>3049</v>
      </c>
      <c r="J1259" s="832" t="s">
        <v>3050</v>
      </c>
      <c r="K1259" s="832" t="s">
        <v>3051</v>
      </c>
      <c r="L1259" s="835">
        <v>31.65</v>
      </c>
      <c r="M1259" s="835">
        <v>31.65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30</v>
      </c>
      <c r="B1260" s="832" t="s">
        <v>2898</v>
      </c>
      <c r="C1260" s="832" t="s">
        <v>2906</v>
      </c>
      <c r="D1260" s="833" t="s">
        <v>4253</v>
      </c>
      <c r="E1260" s="834" t="s">
        <v>2915</v>
      </c>
      <c r="F1260" s="832" t="s">
        <v>2899</v>
      </c>
      <c r="G1260" s="832" t="s">
        <v>3052</v>
      </c>
      <c r="H1260" s="832" t="s">
        <v>569</v>
      </c>
      <c r="I1260" s="832" t="s">
        <v>3053</v>
      </c>
      <c r="J1260" s="832" t="s">
        <v>3054</v>
      </c>
      <c r="K1260" s="832" t="s">
        <v>3055</v>
      </c>
      <c r="L1260" s="835">
        <v>73.150000000000006</v>
      </c>
      <c r="M1260" s="835">
        <v>73.150000000000006</v>
      </c>
      <c r="N1260" s="832">
        <v>1</v>
      </c>
      <c r="O1260" s="836">
        <v>0.5</v>
      </c>
      <c r="P1260" s="835">
        <v>73.150000000000006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30</v>
      </c>
      <c r="B1261" s="832" t="s">
        <v>2898</v>
      </c>
      <c r="C1261" s="832" t="s">
        <v>2906</v>
      </c>
      <c r="D1261" s="833" t="s">
        <v>4253</v>
      </c>
      <c r="E1261" s="834" t="s">
        <v>2915</v>
      </c>
      <c r="F1261" s="832" t="s">
        <v>2899</v>
      </c>
      <c r="G1261" s="832" t="s">
        <v>3052</v>
      </c>
      <c r="H1261" s="832" t="s">
        <v>569</v>
      </c>
      <c r="I1261" s="832" t="s">
        <v>3053</v>
      </c>
      <c r="J1261" s="832" t="s">
        <v>3054</v>
      </c>
      <c r="K1261" s="832" t="s">
        <v>3055</v>
      </c>
      <c r="L1261" s="835">
        <v>88.76</v>
      </c>
      <c r="M1261" s="835">
        <v>88.76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30</v>
      </c>
      <c r="B1262" s="832" t="s">
        <v>2898</v>
      </c>
      <c r="C1262" s="832" t="s">
        <v>2906</v>
      </c>
      <c r="D1262" s="833" t="s">
        <v>4253</v>
      </c>
      <c r="E1262" s="834" t="s">
        <v>2915</v>
      </c>
      <c r="F1262" s="832" t="s">
        <v>2899</v>
      </c>
      <c r="G1262" s="832" t="s">
        <v>4171</v>
      </c>
      <c r="H1262" s="832" t="s">
        <v>569</v>
      </c>
      <c r="I1262" s="832" t="s">
        <v>4172</v>
      </c>
      <c r="J1262" s="832" t="s">
        <v>4173</v>
      </c>
      <c r="K1262" s="832" t="s">
        <v>2613</v>
      </c>
      <c r="L1262" s="835">
        <v>0</v>
      </c>
      <c r="M1262" s="835">
        <v>0</v>
      </c>
      <c r="N1262" s="832">
        <v>1</v>
      </c>
      <c r="O1262" s="836">
        <v>0.5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30</v>
      </c>
      <c r="B1263" s="832" t="s">
        <v>2898</v>
      </c>
      <c r="C1263" s="832" t="s">
        <v>2906</v>
      </c>
      <c r="D1263" s="833" t="s">
        <v>4253</v>
      </c>
      <c r="E1263" s="834" t="s">
        <v>2915</v>
      </c>
      <c r="F1263" s="832" t="s">
        <v>2899</v>
      </c>
      <c r="G1263" s="832" t="s">
        <v>4171</v>
      </c>
      <c r="H1263" s="832" t="s">
        <v>569</v>
      </c>
      <c r="I1263" s="832" t="s">
        <v>4216</v>
      </c>
      <c r="J1263" s="832" t="s">
        <v>4173</v>
      </c>
      <c r="K1263" s="832" t="s">
        <v>1883</v>
      </c>
      <c r="L1263" s="835">
        <v>0</v>
      </c>
      <c r="M1263" s="835">
        <v>0</v>
      </c>
      <c r="N1263" s="832">
        <v>1</v>
      </c>
      <c r="O1263" s="836">
        <v>0.5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5" customHeight="1" x14ac:dyDescent="0.2">
      <c r="A1264" s="831">
        <v>30</v>
      </c>
      <c r="B1264" s="832" t="s">
        <v>2898</v>
      </c>
      <c r="C1264" s="832" t="s">
        <v>2906</v>
      </c>
      <c r="D1264" s="833" t="s">
        <v>4253</v>
      </c>
      <c r="E1264" s="834" t="s">
        <v>2915</v>
      </c>
      <c r="F1264" s="832" t="s">
        <v>2899</v>
      </c>
      <c r="G1264" s="832" t="s">
        <v>3678</v>
      </c>
      <c r="H1264" s="832" t="s">
        <v>569</v>
      </c>
      <c r="I1264" s="832" t="s">
        <v>4217</v>
      </c>
      <c r="J1264" s="832" t="s">
        <v>4218</v>
      </c>
      <c r="K1264" s="832" t="s">
        <v>4219</v>
      </c>
      <c r="L1264" s="835">
        <v>0</v>
      </c>
      <c r="M1264" s="835">
        <v>0</v>
      </c>
      <c r="N1264" s="832">
        <v>1</v>
      </c>
      <c r="O1264" s="836">
        <v>0.5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30</v>
      </c>
      <c r="B1265" s="832" t="s">
        <v>2898</v>
      </c>
      <c r="C1265" s="832" t="s">
        <v>2906</v>
      </c>
      <c r="D1265" s="833" t="s">
        <v>4253</v>
      </c>
      <c r="E1265" s="834" t="s">
        <v>2915</v>
      </c>
      <c r="F1265" s="832" t="s">
        <v>2899</v>
      </c>
      <c r="G1265" s="832" t="s">
        <v>3066</v>
      </c>
      <c r="H1265" s="832" t="s">
        <v>569</v>
      </c>
      <c r="I1265" s="832" t="s">
        <v>3687</v>
      </c>
      <c r="J1265" s="832" t="s">
        <v>1181</v>
      </c>
      <c r="K1265" s="832" t="s">
        <v>3688</v>
      </c>
      <c r="L1265" s="835">
        <v>0</v>
      </c>
      <c r="M1265" s="835">
        <v>0</v>
      </c>
      <c r="N1265" s="832">
        <v>1</v>
      </c>
      <c r="O1265" s="836">
        <v>0.5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30</v>
      </c>
      <c r="B1266" s="832" t="s">
        <v>2898</v>
      </c>
      <c r="C1266" s="832" t="s">
        <v>2906</v>
      </c>
      <c r="D1266" s="833" t="s">
        <v>4253</v>
      </c>
      <c r="E1266" s="834" t="s">
        <v>2915</v>
      </c>
      <c r="F1266" s="832" t="s">
        <v>2899</v>
      </c>
      <c r="G1266" s="832" t="s">
        <v>3072</v>
      </c>
      <c r="H1266" s="832" t="s">
        <v>569</v>
      </c>
      <c r="I1266" s="832" t="s">
        <v>3073</v>
      </c>
      <c r="J1266" s="832" t="s">
        <v>3074</v>
      </c>
      <c r="K1266" s="832" t="s">
        <v>635</v>
      </c>
      <c r="L1266" s="835">
        <v>122.73</v>
      </c>
      <c r="M1266" s="835">
        <v>122.73</v>
      </c>
      <c r="N1266" s="832">
        <v>1</v>
      </c>
      <c r="O1266" s="836">
        <v>0.5</v>
      </c>
      <c r="P1266" s="835">
        <v>122.73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30</v>
      </c>
      <c r="B1267" s="832" t="s">
        <v>2898</v>
      </c>
      <c r="C1267" s="832" t="s">
        <v>2906</v>
      </c>
      <c r="D1267" s="833" t="s">
        <v>4253</v>
      </c>
      <c r="E1267" s="834" t="s">
        <v>2915</v>
      </c>
      <c r="F1267" s="832" t="s">
        <v>2899</v>
      </c>
      <c r="G1267" s="832" t="s">
        <v>3075</v>
      </c>
      <c r="H1267" s="832" t="s">
        <v>569</v>
      </c>
      <c r="I1267" s="832" t="s">
        <v>3076</v>
      </c>
      <c r="J1267" s="832" t="s">
        <v>3077</v>
      </c>
      <c r="K1267" s="832" t="s">
        <v>3078</v>
      </c>
      <c r="L1267" s="835">
        <v>1228</v>
      </c>
      <c r="M1267" s="835">
        <v>2456</v>
      </c>
      <c r="N1267" s="832">
        <v>2</v>
      </c>
      <c r="O1267" s="836">
        <v>1.5</v>
      </c>
      <c r="P1267" s="835">
        <v>1228</v>
      </c>
      <c r="Q1267" s="837">
        <v>0.5</v>
      </c>
      <c r="R1267" s="832">
        <v>1</v>
      </c>
      <c r="S1267" s="837">
        <v>0.5</v>
      </c>
      <c r="T1267" s="836">
        <v>0.5</v>
      </c>
      <c r="U1267" s="838">
        <v>0.33333333333333331</v>
      </c>
    </row>
    <row r="1268" spans="1:21" ht="14.45" customHeight="1" x14ac:dyDescent="0.2">
      <c r="A1268" s="831">
        <v>30</v>
      </c>
      <c r="B1268" s="832" t="s">
        <v>2898</v>
      </c>
      <c r="C1268" s="832" t="s">
        <v>2906</v>
      </c>
      <c r="D1268" s="833" t="s">
        <v>4253</v>
      </c>
      <c r="E1268" s="834" t="s">
        <v>2915</v>
      </c>
      <c r="F1268" s="832" t="s">
        <v>2899</v>
      </c>
      <c r="G1268" s="832" t="s">
        <v>3081</v>
      </c>
      <c r="H1268" s="832" t="s">
        <v>599</v>
      </c>
      <c r="I1268" s="832" t="s">
        <v>2255</v>
      </c>
      <c r="J1268" s="832" t="s">
        <v>2256</v>
      </c>
      <c r="K1268" s="832" t="s">
        <v>2257</v>
      </c>
      <c r="L1268" s="835">
        <v>86.41</v>
      </c>
      <c r="M1268" s="835">
        <v>86.41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30</v>
      </c>
      <c r="B1269" s="832" t="s">
        <v>2898</v>
      </c>
      <c r="C1269" s="832" t="s">
        <v>2906</v>
      </c>
      <c r="D1269" s="833" t="s">
        <v>4253</v>
      </c>
      <c r="E1269" s="834" t="s">
        <v>2915</v>
      </c>
      <c r="F1269" s="832" t="s">
        <v>2899</v>
      </c>
      <c r="G1269" s="832" t="s">
        <v>3081</v>
      </c>
      <c r="H1269" s="832" t="s">
        <v>599</v>
      </c>
      <c r="I1269" s="832" t="s">
        <v>2258</v>
      </c>
      <c r="J1269" s="832" t="s">
        <v>2256</v>
      </c>
      <c r="K1269" s="832" t="s">
        <v>1420</v>
      </c>
      <c r="L1269" s="835">
        <v>86.43</v>
      </c>
      <c r="M1269" s="835">
        <v>86.43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30</v>
      </c>
      <c r="B1270" s="832" t="s">
        <v>2898</v>
      </c>
      <c r="C1270" s="832" t="s">
        <v>2906</v>
      </c>
      <c r="D1270" s="833" t="s">
        <v>4253</v>
      </c>
      <c r="E1270" s="834" t="s">
        <v>2915</v>
      </c>
      <c r="F1270" s="832" t="s">
        <v>2899</v>
      </c>
      <c r="G1270" s="832" t="s">
        <v>3081</v>
      </c>
      <c r="H1270" s="832" t="s">
        <v>599</v>
      </c>
      <c r="I1270" s="832" t="s">
        <v>2259</v>
      </c>
      <c r="J1270" s="832" t="s">
        <v>2256</v>
      </c>
      <c r="K1270" s="832" t="s">
        <v>2260</v>
      </c>
      <c r="L1270" s="835">
        <v>43.21</v>
      </c>
      <c r="M1270" s="835">
        <v>86.42</v>
      </c>
      <c r="N1270" s="832">
        <v>2</v>
      </c>
      <c r="O1270" s="836">
        <v>1</v>
      </c>
      <c r="P1270" s="835">
        <v>43.21</v>
      </c>
      <c r="Q1270" s="837">
        <v>0.5</v>
      </c>
      <c r="R1270" s="832">
        <v>1</v>
      </c>
      <c r="S1270" s="837">
        <v>0.5</v>
      </c>
      <c r="T1270" s="836">
        <v>0.5</v>
      </c>
      <c r="U1270" s="838">
        <v>0.5</v>
      </c>
    </row>
    <row r="1271" spans="1:21" ht="14.45" customHeight="1" x14ac:dyDescent="0.2">
      <c r="A1271" s="831">
        <v>30</v>
      </c>
      <c r="B1271" s="832" t="s">
        <v>2898</v>
      </c>
      <c r="C1271" s="832" t="s">
        <v>2906</v>
      </c>
      <c r="D1271" s="833" t="s">
        <v>4253</v>
      </c>
      <c r="E1271" s="834" t="s">
        <v>2915</v>
      </c>
      <c r="F1271" s="832" t="s">
        <v>2899</v>
      </c>
      <c r="G1271" s="832" t="s">
        <v>3395</v>
      </c>
      <c r="H1271" s="832" t="s">
        <v>599</v>
      </c>
      <c r="I1271" s="832" t="s">
        <v>3692</v>
      </c>
      <c r="J1271" s="832" t="s">
        <v>685</v>
      </c>
      <c r="K1271" s="832" t="s">
        <v>2340</v>
      </c>
      <c r="L1271" s="835">
        <v>35.11</v>
      </c>
      <c r="M1271" s="835">
        <v>35.11</v>
      </c>
      <c r="N1271" s="832">
        <v>1</v>
      </c>
      <c r="O1271" s="836">
        <v>0.5</v>
      </c>
      <c r="P1271" s="835">
        <v>35.11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5" customHeight="1" x14ac:dyDescent="0.2">
      <c r="A1272" s="831">
        <v>30</v>
      </c>
      <c r="B1272" s="832" t="s">
        <v>2898</v>
      </c>
      <c r="C1272" s="832" t="s">
        <v>2906</v>
      </c>
      <c r="D1272" s="833" t="s">
        <v>4253</v>
      </c>
      <c r="E1272" s="834" t="s">
        <v>2915</v>
      </c>
      <c r="F1272" s="832" t="s">
        <v>2899</v>
      </c>
      <c r="G1272" s="832" t="s">
        <v>3395</v>
      </c>
      <c r="H1272" s="832" t="s">
        <v>569</v>
      </c>
      <c r="I1272" s="832" t="s">
        <v>2342</v>
      </c>
      <c r="J1272" s="832" t="s">
        <v>685</v>
      </c>
      <c r="K1272" s="832" t="s">
        <v>688</v>
      </c>
      <c r="L1272" s="835">
        <v>10.65</v>
      </c>
      <c r="M1272" s="835">
        <v>10.65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30</v>
      </c>
      <c r="B1273" s="832" t="s">
        <v>2898</v>
      </c>
      <c r="C1273" s="832" t="s">
        <v>2906</v>
      </c>
      <c r="D1273" s="833" t="s">
        <v>4253</v>
      </c>
      <c r="E1273" s="834" t="s">
        <v>2915</v>
      </c>
      <c r="F1273" s="832" t="s">
        <v>2899</v>
      </c>
      <c r="G1273" s="832" t="s">
        <v>3084</v>
      </c>
      <c r="H1273" s="832" t="s">
        <v>569</v>
      </c>
      <c r="I1273" s="832" t="s">
        <v>3085</v>
      </c>
      <c r="J1273" s="832" t="s">
        <v>2675</v>
      </c>
      <c r="K1273" s="832" t="s">
        <v>3086</v>
      </c>
      <c r="L1273" s="835">
        <v>80.53</v>
      </c>
      <c r="M1273" s="835">
        <v>80.53</v>
      </c>
      <c r="N1273" s="832">
        <v>1</v>
      </c>
      <c r="O1273" s="836">
        <v>0.5</v>
      </c>
      <c r="P1273" s="835">
        <v>80.53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30</v>
      </c>
      <c r="B1274" s="832" t="s">
        <v>2898</v>
      </c>
      <c r="C1274" s="832" t="s">
        <v>2906</v>
      </c>
      <c r="D1274" s="833" t="s">
        <v>4253</v>
      </c>
      <c r="E1274" s="834" t="s">
        <v>2915</v>
      </c>
      <c r="F1274" s="832" t="s">
        <v>2899</v>
      </c>
      <c r="G1274" s="832" t="s">
        <v>4091</v>
      </c>
      <c r="H1274" s="832" t="s">
        <v>569</v>
      </c>
      <c r="I1274" s="832" t="s">
        <v>4220</v>
      </c>
      <c r="J1274" s="832" t="s">
        <v>4221</v>
      </c>
      <c r="K1274" s="832" t="s">
        <v>4222</v>
      </c>
      <c r="L1274" s="835">
        <v>105.44</v>
      </c>
      <c r="M1274" s="835">
        <v>105.44</v>
      </c>
      <c r="N1274" s="832">
        <v>1</v>
      </c>
      <c r="O1274" s="836">
        <v>0.5</v>
      </c>
      <c r="P1274" s="835">
        <v>105.44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30</v>
      </c>
      <c r="B1275" s="832" t="s">
        <v>2898</v>
      </c>
      <c r="C1275" s="832" t="s">
        <v>2906</v>
      </c>
      <c r="D1275" s="833" t="s">
        <v>4253</v>
      </c>
      <c r="E1275" s="834" t="s">
        <v>2915</v>
      </c>
      <c r="F1275" s="832" t="s">
        <v>2899</v>
      </c>
      <c r="G1275" s="832" t="s">
        <v>3087</v>
      </c>
      <c r="H1275" s="832" t="s">
        <v>599</v>
      </c>
      <c r="I1275" s="832" t="s">
        <v>2279</v>
      </c>
      <c r="J1275" s="832" t="s">
        <v>954</v>
      </c>
      <c r="K1275" s="832" t="s">
        <v>2280</v>
      </c>
      <c r="L1275" s="835">
        <v>368.16</v>
      </c>
      <c r="M1275" s="835">
        <v>1472.64</v>
      </c>
      <c r="N1275" s="832">
        <v>4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30</v>
      </c>
      <c r="B1276" s="832" t="s">
        <v>2898</v>
      </c>
      <c r="C1276" s="832" t="s">
        <v>2906</v>
      </c>
      <c r="D1276" s="833" t="s">
        <v>4253</v>
      </c>
      <c r="E1276" s="834" t="s">
        <v>2915</v>
      </c>
      <c r="F1276" s="832" t="s">
        <v>2899</v>
      </c>
      <c r="G1276" s="832" t="s">
        <v>3087</v>
      </c>
      <c r="H1276" s="832" t="s">
        <v>599</v>
      </c>
      <c r="I1276" s="832" t="s">
        <v>2283</v>
      </c>
      <c r="J1276" s="832" t="s">
        <v>954</v>
      </c>
      <c r="K1276" s="832" t="s">
        <v>2284</v>
      </c>
      <c r="L1276" s="835">
        <v>490.89</v>
      </c>
      <c r="M1276" s="835">
        <v>1472.67</v>
      </c>
      <c r="N1276" s="832">
        <v>3</v>
      </c>
      <c r="O1276" s="836">
        <v>1</v>
      </c>
      <c r="P1276" s="835">
        <v>1472.67</v>
      </c>
      <c r="Q1276" s="837">
        <v>1</v>
      </c>
      <c r="R1276" s="832">
        <v>3</v>
      </c>
      <c r="S1276" s="837">
        <v>1</v>
      </c>
      <c r="T1276" s="836">
        <v>1</v>
      </c>
      <c r="U1276" s="838">
        <v>1</v>
      </c>
    </row>
    <row r="1277" spans="1:21" ht="14.45" customHeight="1" x14ac:dyDescent="0.2">
      <c r="A1277" s="831">
        <v>30</v>
      </c>
      <c r="B1277" s="832" t="s">
        <v>2898</v>
      </c>
      <c r="C1277" s="832" t="s">
        <v>2906</v>
      </c>
      <c r="D1277" s="833" t="s">
        <v>4253</v>
      </c>
      <c r="E1277" s="834" t="s">
        <v>2915</v>
      </c>
      <c r="F1277" s="832" t="s">
        <v>2899</v>
      </c>
      <c r="G1277" s="832" t="s">
        <v>4223</v>
      </c>
      <c r="H1277" s="832" t="s">
        <v>569</v>
      </c>
      <c r="I1277" s="832" t="s">
        <v>4224</v>
      </c>
      <c r="J1277" s="832" t="s">
        <v>4225</v>
      </c>
      <c r="K1277" s="832" t="s">
        <v>4226</v>
      </c>
      <c r="L1277" s="835">
        <v>18.809999999999999</v>
      </c>
      <c r="M1277" s="835">
        <v>18.809999999999999</v>
      </c>
      <c r="N1277" s="832">
        <v>1</v>
      </c>
      <c r="O1277" s="836">
        <v>0.5</v>
      </c>
      <c r="P1277" s="835">
        <v>18.809999999999999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5" customHeight="1" x14ac:dyDescent="0.2">
      <c r="A1278" s="831">
        <v>30</v>
      </c>
      <c r="B1278" s="832" t="s">
        <v>2898</v>
      </c>
      <c r="C1278" s="832" t="s">
        <v>2906</v>
      </c>
      <c r="D1278" s="833" t="s">
        <v>4253</v>
      </c>
      <c r="E1278" s="834" t="s">
        <v>2915</v>
      </c>
      <c r="F1278" s="832" t="s">
        <v>2899</v>
      </c>
      <c r="G1278" s="832" t="s">
        <v>3100</v>
      </c>
      <c r="H1278" s="832" t="s">
        <v>599</v>
      </c>
      <c r="I1278" s="832" t="s">
        <v>2229</v>
      </c>
      <c r="J1278" s="832" t="s">
        <v>777</v>
      </c>
      <c r="K1278" s="832" t="s">
        <v>2230</v>
      </c>
      <c r="L1278" s="835">
        <v>57.6</v>
      </c>
      <c r="M1278" s="835">
        <v>57.6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30</v>
      </c>
      <c r="B1279" s="832" t="s">
        <v>2898</v>
      </c>
      <c r="C1279" s="832" t="s">
        <v>2906</v>
      </c>
      <c r="D1279" s="833" t="s">
        <v>4253</v>
      </c>
      <c r="E1279" s="834" t="s">
        <v>2915</v>
      </c>
      <c r="F1279" s="832" t="s">
        <v>2899</v>
      </c>
      <c r="G1279" s="832" t="s">
        <v>3100</v>
      </c>
      <c r="H1279" s="832" t="s">
        <v>569</v>
      </c>
      <c r="I1279" s="832" t="s">
        <v>4227</v>
      </c>
      <c r="J1279" s="832" t="s">
        <v>777</v>
      </c>
      <c r="K1279" s="832" t="s">
        <v>778</v>
      </c>
      <c r="L1279" s="835">
        <v>115.18</v>
      </c>
      <c r="M1279" s="835">
        <v>115.18</v>
      </c>
      <c r="N1279" s="832">
        <v>1</v>
      </c>
      <c r="O1279" s="836">
        <v>0.5</v>
      </c>
      <c r="P1279" s="835">
        <v>115.18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30</v>
      </c>
      <c r="B1280" s="832" t="s">
        <v>2898</v>
      </c>
      <c r="C1280" s="832" t="s">
        <v>2906</v>
      </c>
      <c r="D1280" s="833" t="s">
        <v>4253</v>
      </c>
      <c r="E1280" s="834" t="s">
        <v>2915</v>
      </c>
      <c r="F1280" s="832" t="s">
        <v>2899</v>
      </c>
      <c r="G1280" s="832" t="s">
        <v>3100</v>
      </c>
      <c r="H1280" s="832" t="s">
        <v>599</v>
      </c>
      <c r="I1280" s="832" t="s">
        <v>2227</v>
      </c>
      <c r="J1280" s="832" t="s">
        <v>777</v>
      </c>
      <c r="K1280" s="832" t="s">
        <v>2228</v>
      </c>
      <c r="L1280" s="835">
        <v>16.12</v>
      </c>
      <c r="M1280" s="835">
        <v>48.36</v>
      </c>
      <c r="N1280" s="832">
        <v>3</v>
      </c>
      <c r="O1280" s="836">
        <v>1.5</v>
      </c>
      <c r="P1280" s="835">
        <v>16.12</v>
      </c>
      <c r="Q1280" s="837">
        <v>0.33333333333333337</v>
      </c>
      <c r="R1280" s="832">
        <v>1</v>
      </c>
      <c r="S1280" s="837">
        <v>0.33333333333333331</v>
      </c>
      <c r="T1280" s="836">
        <v>0.5</v>
      </c>
      <c r="U1280" s="838">
        <v>0.33333333333333331</v>
      </c>
    </row>
    <row r="1281" spans="1:21" ht="14.45" customHeight="1" x14ac:dyDescent="0.2">
      <c r="A1281" s="831">
        <v>30</v>
      </c>
      <c r="B1281" s="832" t="s">
        <v>2898</v>
      </c>
      <c r="C1281" s="832" t="s">
        <v>2906</v>
      </c>
      <c r="D1281" s="833" t="s">
        <v>4253</v>
      </c>
      <c r="E1281" s="834" t="s">
        <v>2915</v>
      </c>
      <c r="F1281" s="832" t="s">
        <v>2899</v>
      </c>
      <c r="G1281" s="832" t="s">
        <v>3104</v>
      </c>
      <c r="H1281" s="832" t="s">
        <v>599</v>
      </c>
      <c r="I1281" s="832" t="s">
        <v>2381</v>
      </c>
      <c r="J1281" s="832" t="s">
        <v>1343</v>
      </c>
      <c r="K1281" s="832" t="s">
        <v>710</v>
      </c>
      <c r="L1281" s="835">
        <v>47.7</v>
      </c>
      <c r="M1281" s="835">
        <v>47.7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30</v>
      </c>
      <c r="B1282" s="832" t="s">
        <v>2898</v>
      </c>
      <c r="C1282" s="832" t="s">
        <v>2906</v>
      </c>
      <c r="D1282" s="833" t="s">
        <v>4253</v>
      </c>
      <c r="E1282" s="834" t="s">
        <v>2915</v>
      </c>
      <c r="F1282" s="832" t="s">
        <v>2899</v>
      </c>
      <c r="G1282" s="832" t="s">
        <v>3106</v>
      </c>
      <c r="H1282" s="832" t="s">
        <v>569</v>
      </c>
      <c r="I1282" s="832" t="s">
        <v>3107</v>
      </c>
      <c r="J1282" s="832" t="s">
        <v>3108</v>
      </c>
      <c r="K1282" s="832" t="s">
        <v>3109</v>
      </c>
      <c r="L1282" s="835">
        <v>72.88</v>
      </c>
      <c r="M1282" s="835">
        <v>72.88</v>
      </c>
      <c r="N1282" s="832">
        <v>1</v>
      </c>
      <c r="O1282" s="836">
        <v>0.5</v>
      </c>
      <c r="P1282" s="835">
        <v>72.88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30</v>
      </c>
      <c r="B1283" s="832" t="s">
        <v>2898</v>
      </c>
      <c r="C1283" s="832" t="s">
        <v>2906</v>
      </c>
      <c r="D1283" s="833" t="s">
        <v>4253</v>
      </c>
      <c r="E1283" s="834" t="s">
        <v>2915</v>
      </c>
      <c r="F1283" s="832" t="s">
        <v>2899</v>
      </c>
      <c r="G1283" s="832" t="s">
        <v>3445</v>
      </c>
      <c r="H1283" s="832" t="s">
        <v>569</v>
      </c>
      <c r="I1283" s="832" t="s">
        <v>3707</v>
      </c>
      <c r="J1283" s="832" t="s">
        <v>3447</v>
      </c>
      <c r="K1283" s="832" t="s">
        <v>3652</v>
      </c>
      <c r="L1283" s="835">
        <v>21.92</v>
      </c>
      <c r="M1283" s="835">
        <v>21.92</v>
      </c>
      <c r="N1283" s="832">
        <v>1</v>
      </c>
      <c r="O1283" s="836">
        <v>0.5</v>
      </c>
      <c r="P1283" s="835">
        <v>21.92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5" customHeight="1" x14ac:dyDescent="0.2">
      <c r="A1284" s="831">
        <v>30</v>
      </c>
      <c r="B1284" s="832" t="s">
        <v>2898</v>
      </c>
      <c r="C1284" s="832" t="s">
        <v>2906</v>
      </c>
      <c r="D1284" s="833" t="s">
        <v>4253</v>
      </c>
      <c r="E1284" s="834" t="s">
        <v>2915</v>
      </c>
      <c r="F1284" s="832" t="s">
        <v>2899</v>
      </c>
      <c r="G1284" s="832" t="s">
        <v>3708</v>
      </c>
      <c r="H1284" s="832" t="s">
        <v>569</v>
      </c>
      <c r="I1284" s="832" t="s">
        <v>4228</v>
      </c>
      <c r="J1284" s="832" t="s">
        <v>1333</v>
      </c>
      <c r="K1284" s="832" t="s">
        <v>2862</v>
      </c>
      <c r="L1284" s="835">
        <v>169.29</v>
      </c>
      <c r="M1284" s="835">
        <v>169.29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5" customHeight="1" x14ac:dyDescent="0.2">
      <c r="A1285" s="831">
        <v>30</v>
      </c>
      <c r="B1285" s="832" t="s">
        <v>2898</v>
      </c>
      <c r="C1285" s="832" t="s">
        <v>2906</v>
      </c>
      <c r="D1285" s="833" t="s">
        <v>4253</v>
      </c>
      <c r="E1285" s="834" t="s">
        <v>2915</v>
      </c>
      <c r="F1285" s="832" t="s">
        <v>2899</v>
      </c>
      <c r="G1285" s="832" t="s">
        <v>3110</v>
      </c>
      <c r="H1285" s="832" t="s">
        <v>599</v>
      </c>
      <c r="I1285" s="832" t="s">
        <v>2388</v>
      </c>
      <c r="J1285" s="832" t="s">
        <v>2387</v>
      </c>
      <c r="K1285" s="832" t="s">
        <v>2389</v>
      </c>
      <c r="L1285" s="835">
        <v>10.34</v>
      </c>
      <c r="M1285" s="835">
        <v>41.36</v>
      </c>
      <c r="N1285" s="832">
        <v>4</v>
      </c>
      <c r="O1285" s="836">
        <v>2</v>
      </c>
      <c r="P1285" s="835">
        <v>20.68</v>
      </c>
      <c r="Q1285" s="837">
        <v>0.5</v>
      </c>
      <c r="R1285" s="832">
        <v>2</v>
      </c>
      <c r="S1285" s="837">
        <v>0.5</v>
      </c>
      <c r="T1285" s="836">
        <v>1</v>
      </c>
      <c r="U1285" s="838">
        <v>0.5</v>
      </c>
    </row>
    <row r="1286" spans="1:21" ht="14.45" customHeight="1" x14ac:dyDescent="0.2">
      <c r="A1286" s="831">
        <v>30</v>
      </c>
      <c r="B1286" s="832" t="s">
        <v>2898</v>
      </c>
      <c r="C1286" s="832" t="s">
        <v>2906</v>
      </c>
      <c r="D1286" s="833" t="s">
        <v>4253</v>
      </c>
      <c r="E1286" s="834" t="s">
        <v>2915</v>
      </c>
      <c r="F1286" s="832" t="s">
        <v>2899</v>
      </c>
      <c r="G1286" s="832" t="s">
        <v>3110</v>
      </c>
      <c r="H1286" s="832" t="s">
        <v>569</v>
      </c>
      <c r="I1286" s="832" t="s">
        <v>4229</v>
      </c>
      <c r="J1286" s="832" t="s">
        <v>4230</v>
      </c>
      <c r="K1286" s="832" t="s">
        <v>4231</v>
      </c>
      <c r="L1286" s="835">
        <v>23.86</v>
      </c>
      <c r="M1286" s="835">
        <v>23.86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30</v>
      </c>
      <c r="B1287" s="832" t="s">
        <v>2898</v>
      </c>
      <c r="C1287" s="832" t="s">
        <v>2906</v>
      </c>
      <c r="D1287" s="833" t="s">
        <v>4253</v>
      </c>
      <c r="E1287" s="834" t="s">
        <v>2915</v>
      </c>
      <c r="F1287" s="832" t="s">
        <v>2899</v>
      </c>
      <c r="G1287" s="832" t="s">
        <v>4232</v>
      </c>
      <c r="H1287" s="832" t="s">
        <v>599</v>
      </c>
      <c r="I1287" s="832" t="s">
        <v>4233</v>
      </c>
      <c r="J1287" s="832" t="s">
        <v>4234</v>
      </c>
      <c r="K1287" s="832" t="s">
        <v>4235</v>
      </c>
      <c r="L1287" s="835">
        <v>41.63</v>
      </c>
      <c r="M1287" s="835">
        <v>41.63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30</v>
      </c>
      <c r="B1288" s="832" t="s">
        <v>2898</v>
      </c>
      <c r="C1288" s="832" t="s">
        <v>2906</v>
      </c>
      <c r="D1288" s="833" t="s">
        <v>4253</v>
      </c>
      <c r="E1288" s="834" t="s">
        <v>2915</v>
      </c>
      <c r="F1288" s="832" t="s">
        <v>2899</v>
      </c>
      <c r="G1288" s="832" t="s">
        <v>3952</v>
      </c>
      <c r="H1288" s="832" t="s">
        <v>569</v>
      </c>
      <c r="I1288" s="832" t="s">
        <v>3953</v>
      </c>
      <c r="J1288" s="832" t="s">
        <v>1421</v>
      </c>
      <c r="K1288" s="832" t="s">
        <v>3954</v>
      </c>
      <c r="L1288" s="835">
        <v>128.69999999999999</v>
      </c>
      <c r="M1288" s="835">
        <v>128.69999999999999</v>
      </c>
      <c r="N1288" s="832">
        <v>1</v>
      </c>
      <c r="O1288" s="836">
        <v>1</v>
      </c>
      <c r="P1288" s="835">
        <v>128.69999999999999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30</v>
      </c>
      <c r="B1289" s="832" t="s">
        <v>2898</v>
      </c>
      <c r="C1289" s="832" t="s">
        <v>2906</v>
      </c>
      <c r="D1289" s="833" t="s">
        <v>4253</v>
      </c>
      <c r="E1289" s="834" t="s">
        <v>2915</v>
      </c>
      <c r="F1289" s="832" t="s">
        <v>2899</v>
      </c>
      <c r="G1289" s="832" t="s">
        <v>3486</v>
      </c>
      <c r="H1289" s="832" t="s">
        <v>569</v>
      </c>
      <c r="I1289" s="832" t="s">
        <v>3490</v>
      </c>
      <c r="J1289" s="832" t="s">
        <v>1120</v>
      </c>
      <c r="K1289" s="832" t="s">
        <v>653</v>
      </c>
      <c r="L1289" s="835">
        <v>0</v>
      </c>
      <c r="M1289" s="835">
        <v>0</v>
      </c>
      <c r="N1289" s="832">
        <v>2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30</v>
      </c>
      <c r="B1290" s="832" t="s">
        <v>2898</v>
      </c>
      <c r="C1290" s="832" t="s">
        <v>2906</v>
      </c>
      <c r="D1290" s="833" t="s">
        <v>4253</v>
      </c>
      <c r="E1290" s="834" t="s">
        <v>2915</v>
      </c>
      <c r="F1290" s="832" t="s">
        <v>2899</v>
      </c>
      <c r="G1290" s="832" t="s">
        <v>3486</v>
      </c>
      <c r="H1290" s="832" t="s">
        <v>569</v>
      </c>
      <c r="I1290" s="832" t="s">
        <v>3491</v>
      </c>
      <c r="J1290" s="832" t="s">
        <v>1120</v>
      </c>
      <c r="K1290" s="832" t="s">
        <v>3492</v>
      </c>
      <c r="L1290" s="835">
        <v>0</v>
      </c>
      <c r="M1290" s="835">
        <v>0</v>
      </c>
      <c r="N1290" s="832">
        <v>1</v>
      </c>
      <c r="O1290" s="836">
        <v>0.5</v>
      </c>
      <c r="P1290" s="835"/>
      <c r="Q1290" s="837"/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30</v>
      </c>
      <c r="B1291" s="832" t="s">
        <v>2898</v>
      </c>
      <c r="C1291" s="832" t="s">
        <v>2906</v>
      </c>
      <c r="D1291" s="833" t="s">
        <v>4253</v>
      </c>
      <c r="E1291" s="834" t="s">
        <v>2915</v>
      </c>
      <c r="F1291" s="832" t="s">
        <v>2899</v>
      </c>
      <c r="G1291" s="832" t="s">
        <v>3119</v>
      </c>
      <c r="H1291" s="832" t="s">
        <v>599</v>
      </c>
      <c r="I1291" s="832" t="s">
        <v>2593</v>
      </c>
      <c r="J1291" s="832" t="s">
        <v>1270</v>
      </c>
      <c r="K1291" s="832" t="s">
        <v>1272</v>
      </c>
      <c r="L1291" s="835">
        <v>0</v>
      </c>
      <c r="M1291" s="835">
        <v>0</v>
      </c>
      <c r="N1291" s="832">
        <v>4</v>
      </c>
      <c r="O1291" s="836">
        <v>2</v>
      </c>
      <c r="P1291" s="835">
        <v>0</v>
      </c>
      <c r="Q1291" s="837"/>
      <c r="R1291" s="832">
        <v>2</v>
      </c>
      <c r="S1291" s="837">
        <v>0.5</v>
      </c>
      <c r="T1291" s="836">
        <v>1</v>
      </c>
      <c r="U1291" s="838">
        <v>0.5</v>
      </c>
    </row>
    <row r="1292" spans="1:21" ht="14.45" customHeight="1" x14ac:dyDescent="0.2">
      <c r="A1292" s="831">
        <v>30</v>
      </c>
      <c r="B1292" s="832" t="s">
        <v>2898</v>
      </c>
      <c r="C1292" s="832" t="s">
        <v>2906</v>
      </c>
      <c r="D1292" s="833" t="s">
        <v>4253</v>
      </c>
      <c r="E1292" s="834" t="s">
        <v>2915</v>
      </c>
      <c r="F1292" s="832" t="s">
        <v>2899</v>
      </c>
      <c r="G1292" s="832" t="s">
        <v>3120</v>
      </c>
      <c r="H1292" s="832" t="s">
        <v>569</v>
      </c>
      <c r="I1292" s="832" t="s">
        <v>3121</v>
      </c>
      <c r="J1292" s="832" t="s">
        <v>1553</v>
      </c>
      <c r="K1292" s="832" t="s">
        <v>3122</v>
      </c>
      <c r="L1292" s="835">
        <v>210.38</v>
      </c>
      <c r="M1292" s="835">
        <v>420.76</v>
      </c>
      <c r="N1292" s="832">
        <v>2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5" customHeight="1" x14ac:dyDescent="0.2">
      <c r="A1293" s="831">
        <v>30</v>
      </c>
      <c r="B1293" s="832" t="s">
        <v>2898</v>
      </c>
      <c r="C1293" s="832" t="s">
        <v>2906</v>
      </c>
      <c r="D1293" s="833" t="s">
        <v>4253</v>
      </c>
      <c r="E1293" s="834" t="s">
        <v>2915</v>
      </c>
      <c r="F1293" s="832" t="s">
        <v>2899</v>
      </c>
      <c r="G1293" s="832" t="s">
        <v>3146</v>
      </c>
      <c r="H1293" s="832" t="s">
        <v>569</v>
      </c>
      <c r="I1293" s="832" t="s">
        <v>3147</v>
      </c>
      <c r="J1293" s="832" t="s">
        <v>1472</v>
      </c>
      <c r="K1293" s="832" t="s">
        <v>2562</v>
      </c>
      <c r="L1293" s="835">
        <v>122.73</v>
      </c>
      <c r="M1293" s="835">
        <v>245.46</v>
      </c>
      <c r="N1293" s="832">
        <v>2</v>
      </c>
      <c r="O1293" s="836">
        <v>1.5</v>
      </c>
      <c r="P1293" s="835">
        <v>122.73</v>
      </c>
      <c r="Q1293" s="837">
        <v>0.5</v>
      </c>
      <c r="R1293" s="832">
        <v>1</v>
      </c>
      <c r="S1293" s="837">
        <v>0.5</v>
      </c>
      <c r="T1293" s="836">
        <v>1</v>
      </c>
      <c r="U1293" s="838">
        <v>0.66666666666666663</v>
      </c>
    </row>
    <row r="1294" spans="1:21" ht="14.45" customHeight="1" x14ac:dyDescent="0.2">
      <c r="A1294" s="831">
        <v>30</v>
      </c>
      <c r="B1294" s="832" t="s">
        <v>2898</v>
      </c>
      <c r="C1294" s="832" t="s">
        <v>2906</v>
      </c>
      <c r="D1294" s="833" t="s">
        <v>4253</v>
      </c>
      <c r="E1294" s="834" t="s">
        <v>2915</v>
      </c>
      <c r="F1294" s="832" t="s">
        <v>2899</v>
      </c>
      <c r="G1294" s="832" t="s">
        <v>3537</v>
      </c>
      <c r="H1294" s="832" t="s">
        <v>569</v>
      </c>
      <c r="I1294" s="832" t="s">
        <v>3538</v>
      </c>
      <c r="J1294" s="832" t="s">
        <v>861</v>
      </c>
      <c r="K1294" s="832" t="s">
        <v>3539</v>
      </c>
      <c r="L1294" s="835">
        <v>43.94</v>
      </c>
      <c r="M1294" s="835">
        <v>43.94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30</v>
      </c>
      <c r="B1295" s="832" t="s">
        <v>2898</v>
      </c>
      <c r="C1295" s="832" t="s">
        <v>2906</v>
      </c>
      <c r="D1295" s="833" t="s">
        <v>4253</v>
      </c>
      <c r="E1295" s="834" t="s">
        <v>2915</v>
      </c>
      <c r="F1295" s="832" t="s">
        <v>2899</v>
      </c>
      <c r="G1295" s="832" t="s">
        <v>3159</v>
      </c>
      <c r="H1295" s="832" t="s">
        <v>569</v>
      </c>
      <c r="I1295" s="832" t="s">
        <v>3160</v>
      </c>
      <c r="J1295" s="832" t="s">
        <v>736</v>
      </c>
      <c r="K1295" s="832" t="s">
        <v>3161</v>
      </c>
      <c r="L1295" s="835">
        <v>311.02</v>
      </c>
      <c r="M1295" s="835">
        <v>311.02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30</v>
      </c>
      <c r="B1296" s="832" t="s">
        <v>2898</v>
      </c>
      <c r="C1296" s="832" t="s">
        <v>2906</v>
      </c>
      <c r="D1296" s="833" t="s">
        <v>4253</v>
      </c>
      <c r="E1296" s="834" t="s">
        <v>2915</v>
      </c>
      <c r="F1296" s="832" t="s">
        <v>2899</v>
      </c>
      <c r="G1296" s="832" t="s">
        <v>3159</v>
      </c>
      <c r="H1296" s="832" t="s">
        <v>569</v>
      </c>
      <c r="I1296" s="832" t="s">
        <v>3730</v>
      </c>
      <c r="J1296" s="832" t="s">
        <v>729</v>
      </c>
      <c r="K1296" s="832" t="s">
        <v>3731</v>
      </c>
      <c r="L1296" s="835">
        <v>0</v>
      </c>
      <c r="M1296" s="835">
        <v>0</v>
      </c>
      <c r="N1296" s="832">
        <v>1</v>
      </c>
      <c r="O1296" s="836">
        <v>0.5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30</v>
      </c>
      <c r="B1297" s="832" t="s">
        <v>2898</v>
      </c>
      <c r="C1297" s="832" t="s">
        <v>2906</v>
      </c>
      <c r="D1297" s="833" t="s">
        <v>4253</v>
      </c>
      <c r="E1297" s="834" t="s">
        <v>2915</v>
      </c>
      <c r="F1297" s="832" t="s">
        <v>2899</v>
      </c>
      <c r="G1297" s="832" t="s">
        <v>3540</v>
      </c>
      <c r="H1297" s="832" t="s">
        <v>599</v>
      </c>
      <c r="I1297" s="832" t="s">
        <v>2802</v>
      </c>
      <c r="J1297" s="832" t="s">
        <v>1914</v>
      </c>
      <c r="K1297" s="832" t="s">
        <v>2803</v>
      </c>
      <c r="L1297" s="835">
        <v>218.73</v>
      </c>
      <c r="M1297" s="835">
        <v>218.73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5" customHeight="1" x14ac:dyDescent="0.2">
      <c r="A1298" s="831">
        <v>30</v>
      </c>
      <c r="B1298" s="832" t="s">
        <v>2898</v>
      </c>
      <c r="C1298" s="832" t="s">
        <v>2906</v>
      </c>
      <c r="D1298" s="833" t="s">
        <v>4253</v>
      </c>
      <c r="E1298" s="834" t="s">
        <v>2915</v>
      </c>
      <c r="F1298" s="832" t="s">
        <v>2899</v>
      </c>
      <c r="G1298" s="832" t="s">
        <v>4236</v>
      </c>
      <c r="H1298" s="832" t="s">
        <v>569</v>
      </c>
      <c r="I1298" s="832" t="s">
        <v>4237</v>
      </c>
      <c r="J1298" s="832" t="s">
        <v>4238</v>
      </c>
      <c r="K1298" s="832" t="s">
        <v>4239</v>
      </c>
      <c r="L1298" s="835">
        <v>138.86000000000001</v>
      </c>
      <c r="M1298" s="835">
        <v>138.86000000000001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30</v>
      </c>
      <c r="B1299" s="832" t="s">
        <v>2898</v>
      </c>
      <c r="C1299" s="832" t="s">
        <v>2906</v>
      </c>
      <c r="D1299" s="833" t="s">
        <v>4253</v>
      </c>
      <c r="E1299" s="834" t="s">
        <v>2915</v>
      </c>
      <c r="F1299" s="832" t="s">
        <v>2899</v>
      </c>
      <c r="G1299" s="832" t="s">
        <v>3176</v>
      </c>
      <c r="H1299" s="832" t="s">
        <v>599</v>
      </c>
      <c r="I1299" s="832" t="s">
        <v>2788</v>
      </c>
      <c r="J1299" s="832" t="s">
        <v>867</v>
      </c>
      <c r="K1299" s="832" t="s">
        <v>2789</v>
      </c>
      <c r="L1299" s="835">
        <v>1887.9</v>
      </c>
      <c r="M1299" s="835">
        <v>1887.9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5" customHeight="1" x14ac:dyDescent="0.2">
      <c r="A1300" s="831">
        <v>30</v>
      </c>
      <c r="B1300" s="832" t="s">
        <v>2898</v>
      </c>
      <c r="C1300" s="832" t="s">
        <v>2906</v>
      </c>
      <c r="D1300" s="833" t="s">
        <v>4253</v>
      </c>
      <c r="E1300" s="834" t="s">
        <v>2915</v>
      </c>
      <c r="F1300" s="832" t="s">
        <v>2899</v>
      </c>
      <c r="G1300" s="832" t="s">
        <v>3569</v>
      </c>
      <c r="H1300" s="832" t="s">
        <v>599</v>
      </c>
      <c r="I1300" s="832" t="s">
        <v>2235</v>
      </c>
      <c r="J1300" s="832" t="s">
        <v>1921</v>
      </c>
      <c r="K1300" s="832" t="s">
        <v>2236</v>
      </c>
      <c r="L1300" s="835">
        <v>165.63</v>
      </c>
      <c r="M1300" s="835">
        <v>165.63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30</v>
      </c>
      <c r="B1301" s="832" t="s">
        <v>2898</v>
      </c>
      <c r="C1301" s="832" t="s">
        <v>2906</v>
      </c>
      <c r="D1301" s="833" t="s">
        <v>4253</v>
      </c>
      <c r="E1301" s="834" t="s">
        <v>2915</v>
      </c>
      <c r="F1301" s="832" t="s">
        <v>2899</v>
      </c>
      <c r="G1301" s="832" t="s">
        <v>3569</v>
      </c>
      <c r="H1301" s="832" t="s">
        <v>599</v>
      </c>
      <c r="I1301" s="832" t="s">
        <v>2772</v>
      </c>
      <c r="J1301" s="832" t="s">
        <v>1921</v>
      </c>
      <c r="K1301" s="832" t="s">
        <v>2773</v>
      </c>
      <c r="L1301" s="835">
        <v>414.07</v>
      </c>
      <c r="M1301" s="835">
        <v>414.07</v>
      </c>
      <c r="N1301" s="832">
        <v>1</v>
      </c>
      <c r="O1301" s="836">
        <v>0.5</v>
      </c>
      <c r="P1301" s="835">
        <v>414.07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30</v>
      </c>
      <c r="B1302" s="832" t="s">
        <v>2898</v>
      </c>
      <c r="C1302" s="832" t="s">
        <v>2906</v>
      </c>
      <c r="D1302" s="833" t="s">
        <v>4253</v>
      </c>
      <c r="E1302" s="834" t="s">
        <v>2915</v>
      </c>
      <c r="F1302" s="832" t="s">
        <v>2899</v>
      </c>
      <c r="G1302" s="832" t="s">
        <v>3179</v>
      </c>
      <c r="H1302" s="832" t="s">
        <v>569</v>
      </c>
      <c r="I1302" s="832" t="s">
        <v>2586</v>
      </c>
      <c r="J1302" s="832" t="s">
        <v>2587</v>
      </c>
      <c r="K1302" s="832" t="s">
        <v>2588</v>
      </c>
      <c r="L1302" s="835">
        <v>50.32</v>
      </c>
      <c r="M1302" s="835">
        <v>201.28</v>
      </c>
      <c r="N1302" s="832">
        <v>4</v>
      </c>
      <c r="O1302" s="836">
        <v>1.5</v>
      </c>
      <c r="P1302" s="835">
        <v>201.28</v>
      </c>
      <c r="Q1302" s="837">
        <v>1</v>
      </c>
      <c r="R1302" s="832">
        <v>4</v>
      </c>
      <c r="S1302" s="837">
        <v>1</v>
      </c>
      <c r="T1302" s="836">
        <v>1.5</v>
      </c>
      <c r="U1302" s="838">
        <v>1</v>
      </c>
    </row>
    <row r="1303" spans="1:21" ht="14.45" customHeight="1" x14ac:dyDescent="0.2">
      <c r="A1303" s="831">
        <v>30</v>
      </c>
      <c r="B1303" s="832" t="s">
        <v>2898</v>
      </c>
      <c r="C1303" s="832" t="s">
        <v>2906</v>
      </c>
      <c r="D1303" s="833" t="s">
        <v>4253</v>
      </c>
      <c r="E1303" s="834" t="s">
        <v>2915</v>
      </c>
      <c r="F1303" s="832" t="s">
        <v>2899</v>
      </c>
      <c r="G1303" s="832" t="s">
        <v>3185</v>
      </c>
      <c r="H1303" s="832" t="s">
        <v>599</v>
      </c>
      <c r="I1303" s="832" t="s">
        <v>3186</v>
      </c>
      <c r="J1303" s="832" t="s">
        <v>842</v>
      </c>
      <c r="K1303" s="832" t="s">
        <v>3187</v>
      </c>
      <c r="L1303" s="835">
        <v>0</v>
      </c>
      <c r="M1303" s="835">
        <v>0</v>
      </c>
      <c r="N1303" s="832">
        <v>2</v>
      </c>
      <c r="O1303" s="836">
        <v>1</v>
      </c>
      <c r="P1303" s="835">
        <v>0</v>
      </c>
      <c r="Q1303" s="837"/>
      <c r="R1303" s="832">
        <v>1</v>
      </c>
      <c r="S1303" s="837">
        <v>0.5</v>
      </c>
      <c r="T1303" s="836">
        <v>0.5</v>
      </c>
      <c r="U1303" s="838">
        <v>0.5</v>
      </c>
    </row>
    <row r="1304" spans="1:21" ht="14.45" customHeight="1" x14ac:dyDescent="0.2">
      <c r="A1304" s="831">
        <v>30</v>
      </c>
      <c r="B1304" s="832" t="s">
        <v>2898</v>
      </c>
      <c r="C1304" s="832" t="s">
        <v>2906</v>
      </c>
      <c r="D1304" s="833" t="s">
        <v>4253</v>
      </c>
      <c r="E1304" s="834" t="s">
        <v>2915</v>
      </c>
      <c r="F1304" s="832" t="s">
        <v>2899</v>
      </c>
      <c r="G1304" s="832" t="s">
        <v>3188</v>
      </c>
      <c r="H1304" s="832" t="s">
        <v>599</v>
      </c>
      <c r="I1304" s="832" t="s">
        <v>2629</v>
      </c>
      <c r="J1304" s="832" t="s">
        <v>1246</v>
      </c>
      <c r="K1304" s="832" t="s">
        <v>2630</v>
      </c>
      <c r="L1304" s="835">
        <v>212.45</v>
      </c>
      <c r="M1304" s="835">
        <v>212.45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30</v>
      </c>
      <c r="B1305" s="832" t="s">
        <v>2898</v>
      </c>
      <c r="C1305" s="832" t="s">
        <v>2906</v>
      </c>
      <c r="D1305" s="833" t="s">
        <v>4253</v>
      </c>
      <c r="E1305" s="834" t="s">
        <v>2915</v>
      </c>
      <c r="F1305" s="832" t="s">
        <v>2899</v>
      </c>
      <c r="G1305" s="832" t="s">
        <v>3189</v>
      </c>
      <c r="H1305" s="832" t="s">
        <v>599</v>
      </c>
      <c r="I1305" s="832" t="s">
        <v>2467</v>
      </c>
      <c r="J1305" s="832" t="s">
        <v>2463</v>
      </c>
      <c r="K1305" s="832" t="s">
        <v>2468</v>
      </c>
      <c r="L1305" s="835">
        <v>84.18</v>
      </c>
      <c r="M1305" s="835">
        <v>84.18</v>
      </c>
      <c r="N1305" s="832">
        <v>1</v>
      </c>
      <c r="O1305" s="836">
        <v>0.5</v>
      </c>
      <c r="P1305" s="835">
        <v>84.18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30</v>
      </c>
      <c r="B1306" s="832" t="s">
        <v>2898</v>
      </c>
      <c r="C1306" s="832" t="s">
        <v>2906</v>
      </c>
      <c r="D1306" s="833" t="s">
        <v>4253</v>
      </c>
      <c r="E1306" s="834" t="s">
        <v>2915</v>
      </c>
      <c r="F1306" s="832" t="s">
        <v>2899</v>
      </c>
      <c r="G1306" s="832" t="s">
        <v>3192</v>
      </c>
      <c r="H1306" s="832" t="s">
        <v>569</v>
      </c>
      <c r="I1306" s="832" t="s">
        <v>3193</v>
      </c>
      <c r="J1306" s="832" t="s">
        <v>1188</v>
      </c>
      <c r="K1306" s="832" t="s">
        <v>1189</v>
      </c>
      <c r="L1306" s="835">
        <v>107.27</v>
      </c>
      <c r="M1306" s="835">
        <v>214.54</v>
      </c>
      <c r="N1306" s="832">
        <v>2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5" customHeight="1" x14ac:dyDescent="0.2">
      <c r="A1307" s="831">
        <v>30</v>
      </c>
      <c r="B1307" s="832" t="s">
        <v>2898</v>
      </c>
      <c r="C1307" s="832" t="s">
        <v>2906</v>
      </c>
      <c r="D1307" s="833" t="s">
        <v>4253</v>
      </c>
      <c r="E1307" s="834" t="s">
        <v>2915</v>
      </c>
      <c r="F1307" s="832" t="s">
        <v>2901</v>
      </c>
      <c r="G1307" s="832" t="s">
        <v>3782</v>
      </c>
      <c r="H1307" s="832" t="s">
        <v>569</v>
      </c>
      <c r="I1307" s="832" t="s">
        <v>4240</v>
      </c>
      <c r="J1307" s="832" t="s">
        <v>4241</v>
      </c>
      <c r="K1307" s="832" t="s">
        <v>4242</v>
      </c>
      <c r="L1307" s="835">
        <v>2700</v>
      </c>
      <c r="M1307" s="835">
        <v>2700</v>
      </c>
      <c r="N1307" s="832">
        <v>1</v>
      </c>
      <c r="O1307" s="836">
        <v>1</v>
      </c>
      <c r="P1307" s="835">
        <v>2700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30</v>
      </c>
      <c r="B1308" s="832" t="s">
        <v>2898</v>
      </c>
      <c r="C1308" s="832" t="s">
        <v>2902</v>
      </c>
      <c r="D1308" s="833" t="s">
        <v>569</v>
      </c>
      <c r="E1308" s="834" t="s">
        <v>2912</v>
      </c>
      <c r="F1308" s="832" t="s">
        <v>2899</v>
      </c>
      <c r="G1308" s="832" t="s">
        <v>2944</v>
      </c>
      <c r="H1308" s="832" t="s">
        <v>569</v>
      </c>
      <c r="I1308" s="832" t="s">
        <v>2356</v>
      </c>
      <c r="J1308" s="832" t="s">
        <v>702</v>
      </c>
      <c r="K1308" s="832" t="s">
        <v>707</v>
      </c>
      <c r="L1308" s="835">
        <v>17.559999999999999</v>
      </c>
      <c r="M1308" s="835">
        <v>52.679999999999993</v>
      </c>
      <c r="N1308" s="832">
        <v>3</v>
      </c>
      <c r="O1308" s="836">
        <v>0.5</v>
      </c>
      <c r="P1308" s="835">
        <v>52.679999999999993</v>
      </c>
      <c r="Q1308" s="837">
        <v>1</v>
      </c>
      <c r="R1308" s="832">
        <v>3</v>
      </c>
      <c r="S1308" s="837">
        <v>1</v>
      </c>
      <c r="T1308" s="836">
        <v>0.5</v>
      </c>
      <c r="U1308" s="838">
        <v>1</v>
      </c>
    </row>
    <row r="1309" spans="1:21" ht="14.45" customHeight="1" x14ac:dyDescent="0.2">
      <c r="A1309" s="831">
        <v>30</v>
      </c>
      <c r="B1309" s="832" t="s">
        <v>2898</v>
      </c>
      <c r="C1309" s="832" t="s">
        <v>2902</v>
      </c>
      <c r="D1309" s="833" t="s">
        <v>569</v>
      </c>
      <c r="E1309" s="834" t="s">
        <v>2912</v>
      </c>
      <c r="F1309" s="832" t="s">
        <v>2899</v>
      </c>
      <c r="G1309" s="832" t="s">
        <v>4243</v>
      </c>
      <c r="H1309" s="832" t="s">
        <v>569</v>
      </c>
      <c r="I1309" s="832" t="s">
        <v>4244</v>
      </c>
      <c r="J1309" s="832" t="s">
        <v>4245</v>
      </c>
      <c r="K1309" s="832" t="s">
        <v>4246</v>
      </c>
      <c r="L1309" s="835">
        <v>0</v>
      </c>
      <c r="M1309" s="835">
        <v>0</v>
      </c>
      <c r="N1309" s="832">
        <v>1</v>
      </c>
      <c r="O1309" s="836">
        <v>0.5</v>
      </c>
      <c r="P1309" s="835">
        <v>0</v>
      </c>
      <c r="Q1309" s="837"/>
      <c r="R1309" s="832">
        <v>1</v>
      </c>
      <c r="S1309" s="837">
        <v>1</v>
      </c>
      <c r="T1309" s="836">
        <v>0.5</v>
      </c>
      <c r="U1309" s="838">
        <v>1</v>
      </c>
    </row>
    <row r="1310" spans="1:21" ht="14.45" customHeight="1" x14ac:dyDescent="0.2">
      <c r="A1310" s="831">
        <v>30</v>
      </c>
      <c r="B1310" s="832" t="s">
        <v>2898</v>
      </c>
      <c r="C1310" s="832" t="s">
        <v>2902</v>
      </c>
      <c r="D1310" s="833" t="s">
        <v>569</v>
      </c>
      <c r="E1310" s="834" t="s">
        <v>2912</v>
      </c>
      <c r="F1310" s="832" t="s">
        <v>2899</v>
      </c>
      <c r="G1310" s="832" t="s">
        <v>3024</v>
      </c>
      <c r="H1310" s="832" t="s">
        <v>599</v>
      </c>
      <c r="I1310" s="832" t="s">
        <v>2289</v>
      </c>
      <c r="J1310" s="832" t="s">
        <v>2287</v>
      </c>
      <c r="K1310" s="832" t="s">
        <v>2290</v>
      </c>
      <c r="L1310" s="835">
        <v>186.87</v>
      </c>
      <c r="M1310" s="835">
        <v>186.87</v>
      </c>
      <c r="N1310" s="832">
        <v>1</v>
      </c>
      <c r="O1310" s="836">
        <v>0.5</v>
      </c>
      <c r="P1310" s="835">
        <v>186.87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30</v>
      </c>
      <c r="B1311" s="832" t="s">
        <v>2898</v>
      </c>
      <c r="C1311" s="832" t="s">
        <v>2902</v>
      </c>
      <c r="D1311" s="833" t="s">
        <v>569</v>
      </c>
      <c r="E1311" s="834" t="s">
        <v>2912</v>
      </c>
      <c r="F1311" s="832" t="s">
        <v>2899</v>
      </c>
      <c r="G1311" s="832" t="s">
        <v>3028</v>
      </c>
      <c r="H1311" s="832" t="s">
        <v>569</v>
      </c>
      <c r="I1311" s="832" t="s">
        <v>3029</v>
      </c>
      <c r="J1311" s="832" t="s">
        <v>1192</v>
      </c>
      <c r="K1311" s="832" t="s">
        <v>3030</v>
      </c>
      <c r="L1311" s="835">
        <v>73.09</v>
      </c>
      <c r="M1311" s="835">
        <v>73.09</v>
      </c>
      <c r="N1311" s="832">
        <v>1</v>
      </c>
      <c r="O1311" s="836">
        <v>1</v>
      </c>
      <c r="P1311" s="835">
        <v>73.09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30</v>
      </c>
      <c r="B1312" s="832" t="s">
        <v>2898</v>
      </c>
      <c r="C1312" s="832" t="s">
        <v>2902</v>
      </c>
      <c r="D1312" s="833" t="s">
        <v>569</v>
      </c>
      <c r="E1312" s="834" t="s">
        <v>2912</v>
      </c>
      <c r="F1312" s="832" t="s">
        <v>2899</v>
      </c>
      <c r="G1312" s="832" t="s">
        <v>3031</v>
      </c>
      <c r="H1312" s="832" t="s">
        <v>569</v>
      </c>
      <c r="I1312" s="832" t="s">
        <v>3032</v>
      </c>
      <c r="J1312" s="832" t="s">
        <v>1190</v>
      </c>
      <c r="K1312" s="832" t="s">
        <v>3033</v>
      </c>
      <c r="L1312" s="835">
        <v>0</v>
      </c>
      <c r="M1312" s="835">
        <v>0</v>
      </c>
      <c r="N1312" s="832">
        <v>1</v>
      </c>
      <c r="O1312" s="836">
        <v>1</v>
      </c>
      <c r="P1312" s="835">
        <v>0</v>
      </c>
      <c r="Q1312" s="837"/>
      <c r="R1312" s="832">
        <v>1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30</v>
      </c>
      <c r="B1313" s="832" t="s">
        <v>2898</v>
      </c>
      <c r="C1313" s="832" t="s">
        <v>2902</v>
      </c>
      <c r="D1313" s="833" t="s">
        <v>569</v>
      </c>
      <c r="E1313" s="834" t="s">
        <v>2912</v>
      </c>
      <c r="F1313" s="832" t="s">
        <v>2899</v>
      </c>
      <c r="G1313" s="832" t="s">
        <v>4247</v>
      </c>
      <c r="H1313" s="832" t="s">
        <v>569</v>
      </c>
      <c r="I1313" s="832" t="s">
        <v>4248</v>
      </c>
      <c r="J1313" s="832" t="s">
        <v>4249</v>
      </c>
      <c r="K1313" s="832" t="s">
        <v>4250</v>
      </c>
      <c r="L1313" s="835">
        <v>882.24</v>
      </c>
      <c r="M1313" s="835">
        <v>882.24</v>
      </c>
      <c r="N1313" s="832">
        <v>1</v>
      </c>
      <c r="O1313" s="836">
        <v>0.5</v>
      </c>
      <c r="P1313" s="835">
        <v>882.24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5" customHeight="1" x14ac:dyDescent="0.2">
      <c r="A1314" s="831">
        <v>30</v>
      </c>
      <c r="B1314" s="832" t="s">
        <v>2898</v>
      </c>
      <c r="C1314" s="832" t="s">
        <v>2902</v>
      </c>
      <c r="D1314" s="833" t="s">
        <v>569</v>
      </c>
      <c r="E1314" s="834" t="s">
        <v>2912</v>
      </c>
      <c r="F1314" s="832" t="s">
        <v>2899</v>
      </c>
      <c r="G1314" s="832" t="s">
        <v>3081</v>
      </c>
      <c r="H1314" s="832" t="s">
        <v>569</v>
      </c>
      <c r="I1314" s="832" t="s">
        <v>4251</v>
      </c>
      <c r="J1314" s="832" t="s">
        <v>3383</v>
      </c>
      <c r="K1314" s="832" t="s">
        <v>4252</v>
      </c>
      <c r="L1314" s="835">
        <v>86.41</v>
      </c>
      <c r="M1314" s="835">
        <v>86.41</v>
      </c>
      <c r="N1314" s="832">
        <v>1</v>
      </c>
      <c r="O1314" s="836">
        <v>0.5</v>
      </c>
      <c r="P1314" s="835">
        <v>86.41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5" customHeight="1" x14ac:dyDescent="0.2">
      <c r="A1315" s="831">
        <v>30</v>
      </c>
      <c r="B1315" s="832" t="s">
        <v>2898</v>
      </c>
      <c r="C1315" s="832" t="s">
        <v>2902</v>
      </c>
      <c r="D1315" s="833" t="s">
        <v>569</v>
      </c>
      <c r="E1315" s="834" t="s">
        <v>2912</v>
      </c>
      <c r="F1315" s="832" t="s">
        <v>2899</v>
      </c>
      <c r="G1315" s="832" t="s">
        <v>3392</v>
      </c>
      <c r="H1315" s="832" t="s">
        <v>599</v>
      </c>
      <c r="I1315" s="832" t="s">
        <v>3393</v>
      </c>
      <c r="J1315" s="832" t="s">
        <v>2454</v>
      </c>
      <c r="K1315" s="832" t="s">
        <v>3394</v>
      </c>
      <c r="L1315" s="835">
        <v>32.869999999999997</v>
      </c>
      <c r="M1315" s="835">
        <v>65.739999999999995</v>
      </c>
      <c r="N1315" s="832">
        <v>2</v>
      </c>
      <c r="O1315" s="836">
        <v>0.5</v>
      </c>
      <c r="P1315" s="835">
        <v>65.739999999999995</v>
      </c>
      <c r="Q1315" s="837">
        <v>1</v>
      </c>
      <c r="R1315" s="832">
        <v>2</v>
      </c>
      <c r="S1315" s="837">
        <v>1</v>
      </c>
      <c r="T1315" s="836">
        <v>0.5</v>
      </c>
      <c r="U1315" s="838">
        <v>1</v>
      </c>
    </row>
    <row r="1316" spans="1:21" ht="14.45" customHeight="1" x14ac:dyDescent="0.2">
      <c r="A1316" s="831">
        <v>30</v>
      </c>
      <c r="B1316" s="832" t="s">
        <v>2898</v>
      </c>
      <c r="C1316" s="832" t="s">
        <v>2902</v>
      </c>
      <c r="D1316" s="833" t="s">
        <v>569</v>
      </c>
      <c r="E1316" s="834" t="s">
        <v>2912</v>
      </c>
      <c r="F1316" s="832" t="s">
        <v>2899</v>
      </c>
      <c r="G1316" s="832" t="s">
        <v>3088</v>
      </c>
      <c r="H1316" s="832" t="s">
        <v>569</v>
      </c>
      <c r="I1316" s="832" t="s">
        <v>3090</v>
      </c>
      <c r="J1316" s="832" t="s">
        <v>879</v>
      </c>
      <c r="K1316" s="832" t="s">
        <v>3091</v>
      </c>
      <c r="L1316" s="835">
        <v>57.28</v>
      </c>
      <c r="M1316" s="835">
        <v>57.28</v>
      </c>
      <c r="N1316" s="832">
        <v>1</v>
      </c>
      <c r="O1316" s="836">
        <v>0.5</v>
      </c>
      <c r="P1316" s="835">
        <v>57.28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30</v>
      </c>
      <c r="B1317" s="832" t="s">
        <v>2898</v>
      </c>
      <c r="C1317" s="832" t="s">
        <v>2902</v>
      </c>
      <c r="D1317" s="833" t="s">
        <v>569</v>
      </c>
      <c r="E1317" s="834" t="s">
        <v>2912</v>
      </c>
      <c r="F1317" s="832" t="s">
        <v>2899</v>
      </c>
      <c r="G1317" s="832" t="s">
        <v>3100</v>
      </c>
      <c r="H1317" s="832" t="s">
        <v>599</v>
      </c>
      <c r="I1317" s="832" t="s">
        <v>2227</v>
      </c>
      <c r="J1317" s="832" t="s">
        <v>777</v>
      </c>
      <c r="K1317" s="832" t="s">
        <v>2228</v>
      </c>
      <c r="L1317" s="835">
        <v>16.12</v>
      </c>
      <c r="M1317" s="835">
        <v>32.24</v>
      </c>
      <c r="N1317" s="832">
        <v>2</v>
      </c>
      <c r="O1317" s="836">
        <v>0.5</v>
      </c>
      <c r="P1317" s="835">
        <v>32.24</v>
      </c>
      <c r="Q1317" s="837">
        <v>1</v>
      </c>
      <c r="R1317" s="832">
        <v>2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30</v>
      </c>
      <c r="B1318" s="832" t="s">
        <v>2898</v>
      </c>
      <c r="C1318" s="832" t="s">
        <v>2902</v>
      </c>
      <c r="D1318" s="833" t="s">
        <v>569</v>
      </c>
      <c r="E1318" s="834" t="s">
        <v>2912</v>
      </c>
      <c r="F1318" s="832" t="s">
        <v>2899</v>
      </c>
      <c r="G1318" s="832" t="s">
        <v>3110</v>
      </c>
      <c r="H1318" s="832" t="s">
        <v>599</v>
      </c>
      <c r="I1318" s="832" t="s">
        <v>2392</v>
      </c>
      <c r="J1318" s="832" t="s">
        <v>2387</v>
      </c>
      <c r="K1318" s="832" t="s">
        <v>2370</v>
      </c>
      <c r="L1318" s="835">
        <v>47.7</v>
      </c>
      <c r="M1318" s="835">
        <v>143.10000000000002</v>
      </c>
      <c r="N1318" s="832">
        <v>3</v>
      </c>
      <c r="O1318" s="836">
        <v>0.5</v>
      </c>
      <c r="P1318" s="835">
        <v>143.10000000000002</v>
      </c>
      <c r="Q1318" s="837">
        <v>1</v>
      </c>
      <c r="R1318" s="832">
        <v>3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30</v>
      </c>
      <c r="B1319" s="832" t="s">
        <v>2898</v>
      </c>
      <c r="C1319" s="832" t="s">
        <v>2902</v>
      </c>
      <c r="D1319" s="833" t="s">
        <v>569</v>
      </c>
      <c r="E1319" s="834" t="s">
        <v>2912</v>
      </c>
      <c r="F1319" s="832" t="s">
        <v>2899</v>
      </c>
      <c r="G1319" s="832" t="s">
        <v>3486</v>
      </c>
      <c r="H1319" s="832" t="s">
        <v>569</v>
      </c>
      <c r="I1319" s="832" t="s">
        <v>3491</v>
      </c>
      <c r="J1319" s="832" t="s">
        <v>1120</v>
      </c>
      <c r="K1319" s="832" t="s">
        <v>3492</v>
      </c>
      <c r="L1319" s="835">
        <v>0</v>
      </c>
      <c r="M1319" s="835">
        <v>0</v>
      </c>
      <c r="N1319" s="832">
        <v>1</v>
      </c>
      <c r="O1319" s="836">
        <v>0.5</v>
      </c>
      <c r="P1319" s="835">
        <v>0</v>
      </c>
      <c r="Q1319" s="837"/>
      <c r="R1319" s="832">
        <v>1</v>
      </c>
      <c r="S1319" s="837">
        <v>1</v>
      </c>
      <c r="T1319" s="836">
        <v>0.5</v>
      </c>
      <c r="U1319" s="838">
        <v>1</v>
      </c>
    </row>
    <row r="1320" spans="1:21" ht="14.45" customHeight="1" x14ac:dyDescent="0.2">
      <c r="A1320" s="831">
        <v>30</v>
      </c>
      <c r="B1320" s="832" t="s">
        <v>2898</v>
      </c>
      <c r="C1320" s="832" t="s">
        <v>2902</v>
      </c>
      <c r="D1320" s="833" t="s">
        <v>569</v>
      </c>
      <c r="E1320" s="834" t="s">
        <v>2912</v>
      </c>
      <c r="F1320" s="832" t="s">
        <v>2899</v>
      </c>
      <c r="G1320" s="832" t="s">
        <v>3119</v>
      </c>
      <c r="H1320" s="832" t="s">
        <v>599</v>
      </c>
      <c r="I1320" s="832" t="s">
        <v>2593</v>
      </c>
      <c r="J1320" s="832" t="s">
        <v>1270</v>
      </c>
      <c r="K1320" s="832" t="s">
        <v>1272</v>
      </c>
      <c r="L1320" s="835">
        <v>0</v>
      </c>
      <c r="M1320" s="835">
        <v>0</v>
      </c>
      <c r="N1320" s="832">
        <v>3</v>
      </c>
      <c r="O1320" s="836">
        <v>0.5</v>
      </c>
      <c r="P1320" s="835">
        <v>0</v>
      </c>
      <c r="Q1320" s="837"/>
      <c r="R1320" s="832">
        <v>3</v>
      </c>
      <c r="S1320" s="837">
        <v>1</v>
      </c>
      <c r="T1320" s="836">
        <v>0.5</v>
      </c>
      <c r="U1320" s="838">
        <v>1</v>
      </c>
    </row>
    <row r="1321" spans="1:21" ht="14.45" customHeight="1" x14ac:dyDescent="0.2">
      <c r="A1321" s="831">
        <v>30</v>
      </c>
      <c r="B1321" s="832" t="s">
        <v>2898</v>
      </c>
      <c r="C1321" s="832" t="s">
        <v>2902</v>
      </c>
      <c r="D1321" s="833" t="s">
        <v>569</v>
      </c>
      <c r="E1321" s="834" t="s">
        <v>2912</v>
      </c>
      <c r="F1321" s="832" t="s">
        <v>2899</v>
      </c>
      <c r="G1321" s="832" t="s">
        <v>3174</v>
      </c>
      <c r="H1321" s="832" t="s">
        <v>569</v>
      </c>
      <c r="I1321" s="832" t="s">
        <v>2657</v>
      </c>
      <c r="J1321" s="832" t="s">
        <v>1593</v>
      </c>
      <c r="K1321" s="832" t="s">
        <v>2658</v>
      </c>
      <c r="L1321" s="835">
        <v>0</v>
      </c>
      <c r="M1321" s="835">
        <v>0</v>
      </c>
      <c r="N1321" s="832">
        <v>1</v>
      </c>
      <c r="O1321" s="836">
        <v>0.5</v>
      </c>
      <c r="P1321" s="835">
        <v>0</v>
      </c>
      <c r="Q1321" s="837"/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30</v>
      </c>
      <c r="B1322" s="832" t="s">
        <v>2898</v>
      </c>
      <c r="C1322" s="832" t="s">
        <v>2904</v>
      </c>
      <c r="D1322" s="833" t="s">
        <v>4254</v>
      </c>
      <c r="E1322" s="834" t="s">
        <v>2914</v>
      </c>
      <c r="F1322" s="832" t="s">
        <v>2899</v>
      </c>
      <c r="G1322" s="832" t="s">
        <v>2944</v>
      </c>
      <c r="H1322" s="832" t="s">
        <v>569</v>
      </c>
      <c r="I1322" s="832" t="s">
        <v>2356</v>
      </c>
      <c r="J1322" s="832" t="s">
        <v>702</v>
      </c>
      <c r="K1322" s="832" t="s">
        <v>707</v>
      </c>
      <c r="L1322" s="835">
        <v>17.559999999999999</v>
      </c>
      <c r="M1322" s="835">
        <v>17.559999999999999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30</v>
      </c>
      <c r="B1323" s="832" t="s">
        <v>2898</v>
      </c>
      <c r="C1323" s="832" t="s">
        <v>2904</v>
      </c>
      <c r="D1323" s="833" t="s">
        <v>4254</v>
      </c>
      <c r="E1323" s="834" t="s">
        <v>2914</v>
      </c>
      <c r="F1323" s="832" t="s">
        <v>2899</v>
      </c>
      <c r="G1323" s="832" t="s">
        <v>2990</v>
      </c>
      <c r="H1323" s="832" t="s">
        <v>569</v>
      </c>
      <c r="I1323" s="832" t="s">
        <v>2991</v>
      </c>
      <c r="J1323" s="832" t="s">
        <v>808</v>
      </c>
      <c r="K1323" s="832" t="s">
        <v>809</v>
      </c>
      <c r="L1323" s="835">
        <v>31.23</v>
      </c>
      <c r="M1323" s="835">
        <v>31.23</v>
      </c>
      <c r="N1323" s="832">
        <v>1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5" customHeight="1" x14ac:dyDescent="0.2">
      <c r="A1324" s="831">
        <v>30</v>
      </c>
      <c r="B1324" s="832" t="s">
        <v>2898</v>
      </c>
      <c r="C1324" s="832" t="s">
        <v>2904</v>
      </c>
      <c r="D1324" s="833" t="s">
        <v>4254</v>
      </c>
      <c r="E1324" s="834" t="s">
        <v>2914</v>
      </c>
      <c r="F1324" s="832" t="s">
        <v>2899</v>
      </c>
      <c r="G1324" s="832" t="s">
        <v>3064</v>
      </c>
      <c r="H1324" s="832" t="s">
        <v>599</v>
      </c>
      <c r="I1324" s="832" t="s">
        <v>3684</v>
      </c>
      <c r="J1324" s="832" t="s">
        <v>3685</v>
      </c>
      <c r="K1324" s="832" t="s">
        <v>3686</v>
      </c>
      <c r="L1324" s="835">
        <v>79.11</v>
      </c>
      <c r="M1324" s="835">
        <v>79.11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5" customHeight="1" x14ac:dyDescent="0.2">
      <c r="A1325" s="831">
        <v>30</v>
      </c>
      <c r="B1325" s="832" t="s">
        <v>2898</v>
      </c>
      <c r="C1325" s="832" t="s">
        <v>2904</v>
      </c>
      <c r="D1325" s="833" t="s">
        <v>4254</v>
      </c>
      <c r="E1325" s="834" t="s">
        <v>2914</v>
      </c>
      <c r="F1325" s="832" t="s">
        <v>2899</v>
      </c>
      <c r="G1325" s="832" t="s">
        <v>3087</v>
      </c>
      <c r="H1325" s="832" t="s">
        <v>599</v>
      </c>
      <c r="I1325" s="832" t="s">
        <v>2279</v>
      </c>
      <c r="J1325" s="832" t="s">
        <v>954</v>
      </c>
      <c r="K1325" s="832" t="s">
        <v>2280</v>
      </c>
      <c r="L1325" s="835">
        <v>368.16</v>
      </c>
      <c r="M1325" s="835">
        <v>368.16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30</v>
      </c>
      <c r="B1326" s="832" t="s">
        <v>2898</v>
      </c>
      <c r="C1326" s="832" t="s">
        <v>2904</v>
      </c>
      <c r="D1326" s="833" t="s">
        <v>4254</v>
      </c>
      <c r="E1326" s="834" t="s">
        <v>2914</v>
      </c>
      <c r="F1326" s="832" t="s">
        <v>2899</v>
      </c>
      <c r="G1326" s="832" t="s">
        <v>3100</v>
      </c>
      <c r="H1326" s="832" t="s">
        <v>599</v>
      </c>
      <c r="I1326" s="832" t="s">
        <v>2227</v>
      </c>
      <c r="J1326" s="832" t="s">
        <v>777</v>
      </c>
      <c r="K1326" s="832" t="s">
        <v>2228</v>
      </c>
      <c r="L1326" s="835">
        <v>16.12</v>
      </c>
      <c r="M1326" s="835">
        <v>16.12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30</v>
      </c>
      <c r="B1327" s="832" t="s">
        <v>2898</v>
      </c>
      <c r="C1327" s="832" t="s">
        <v>2904</v>
      </c>
      <c r="D1327" s="833" t="s">
        <v>4254</v>
      </c>
      <c r="E1327" s="834" t="s">
        <v>2914</v>
      </c>
      <c r="F1327" s="832" t="s">
        <v>2899</v>
      </c>
      <c r="G1327" s="832" t="s">
        <v>3119</v>
      </c>
      <c r="H1327" s="832" t="s">
        <v>599</v>
      </c>
      <c r="I1327" s="832" t="s">
        <v>2593</v>
      </c>
      <c r="J1327" s="832" t="s">
        <v>1270</v>
      </c>
      <c r="K1327" s="832" t="s">
        <v>1272</v>
      </c>
      <c r="L1327" s="835">
        <v>0</v>
      </c>
      <c r="M1327" s="835">
        <v>0</v>
      </c>
      <c r="N1327" s="832">
        <v>1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30</v>
      </c>
      <c r="B1328" s="832" t="s">
        <v>2898</v>
      </c>
      <c r="C1328" s="832" t="s">
        <v>2904</v>
      </c>
      <c r="D1328" s="833" t="s">
        <v>4254</v>
      </c>
      <c r="E1328" s="834" t="s">
        <v>2914</v>
      </c>
      <c r="F1328" s="832" t="s">
        <v>2899</v>
      </c>
      <c r="G1328" s="832" t="s">
        <v>3179</v>
      </c>
      <c r="H1328" s="832" t="s">
        <v>569</v>
      </c>
      <c r="I1328" s="832" t="s">
        <v>2586</v>
      </c>
      <c r="J1328" s="832" t="s">
        <v>2587</v>
      </c>
      <c r="K1328" s="832" t="s">
        <v>2588</v>
      </c>
      <c r="L1328" s="835">
        <v>50.32</v>
      </c>
      <c r="M1328" s="835">
        <v>50.32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thickBot="1" x14ac:dyDescent="0.25">
      <c r="A1329" s="839">
        <v>30</v>
      </c>
      <c r="B1329" s="840" t="s">
        <v>2898</v>
      </c>
      <c r="C1329" s="840" t="s">
        <v>2904</v>
      </c>
      <c r="D1329" s="841" t="s">
        <v>4254</v>
      </c>
      <c r="E1329" s="842" t="s">
        <v>2913</v>
      </c>
      <c r="F1329" s="840" t="s">
        <v>2901</v>
      </c>
      <c r="G1329" s="840" t="s">
        <v>3782</v>
      </c>
      <c r="H1329" s="840" t="s">
        <v>569</v>
      </c>
      <c r="I1329" s="840" t="s">
        <v>4240</v>
      </c>
      <c r="J1329" s="840" t="s">
        <v>4241</v>
      </c>
      <c r="K1329" s="840" t="s">
        <v>4242</v>
      </c>
      <c r="L1329" s="843">
        <v>2700</v>
      </c>
      <c r="M1329" s="843">
        <v>2700</v>
      </c>
      <c r="N1329" s="840">
        <v>1</v>
      </c>
      <c r="O1329" s="844">
        <v>1</v>
      </c>
      <c r="P1329" s="843">
        <v>2700</v>
      </c>
      <c r="Q1329" s="845">
        <v>1</v>
      </c>
      <c r="R1329" s="840">
        <v>1</v>
      </c>
      <c r="S1329" s="845">
        <v>1</v>
      </c>
      <c r="T1329" s="844">
        <v>1</v>
      </c>
      <c r="U1329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782E4B6-F152-4047-AC9A-518C8111CE1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4256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2914</v>
      </c>
      <c r="B5" s="225">
        <v>79948.100000000006</v>
      </c>
      <c r="C5" s="830">
        <v>0.17407516533070133</v>
      </c>
      <c r="D5" s="225">
        <v>379325.34000000037</v>
      </c>
      <c r="E5" s="830">
        <v>0.82592483466929856</v>
      </c>
      <c r="F5" s="848">
        <v>459273.44000000041</v>
      </c>
    </row>
    <row r="6" spans="1:6" ht="14.45" customHeight="1" x14ac:dyDescent="0.2">
      <c r="A6" s="857" t="s">
        <v>2912</v>
      </c>
      <c r="B6" s="849">
        <v>15377.549999999997</v>
      </c>
      <c r="C6" s="837">
        <v>0.23192663555820825</v>
      </c>
      <c r="D6" s="849">
        <v>50925.959999999926</v>
      </c>
      <c r="E6" s="837">
        <v>0.76807336444179175</v>
      </c>
      <c r="F6" s="850">
        <v>66303.509999999922</v>
      </c>
    </row>
    <row r="7" spans="1:6" ht="14.45" customHeight="1" x14ac:dyDescent="0.2">
      <c r="A7" s="857" t="s">
        <v>2920</v>
      </c>
      <c r="B7" s="849">
        <v>7859.52</v>
      </c>
      <c r="C7" s="837">
        <v>0.15375592319246523</v>
      </c>
      <c r="D7" s="849">
        <v>43257.340000000011</v>
      </c>
      <c r="E7" s="837">
        <v>0.84624407680753466</v>
      </c>
      <c r="F7" s="850">
        <v>51116.860000000015</v>
      </c>
    </row>
    <row r="8" spans="1:6" ht="14.45" customHeight="1" x14ac:dyDescent="0.2">
      <c r="A8" s="857" t="s">
        <v>2917</v>
      </c>
      <c r="B8" s="849">
        <v>5140.8400000000011</v>
      </c>
      <c r="C8" s="837">
        <v>0.14267464589026788</v>
      </c>
      <c r="D8" s="849">
        <v>30891.069999999996</v>
      </c>
      <c r="E8" s="837">
        <v>0.85732535410973221</v>
      </c>
      <c r="F8" s="850">
        <v>36031.909999999996</v>
      </c>
    </row>
    <row r="9" spans="1:6" ht="14.45" customHeight="1" x14ac:dyDescent="0.2">
      <c r="A9" s="857" t="s">
        <v>2911</v>
      </c>
      <c r="B9" s="849">
        <v>2795.2400000000016</v>
      </c>
      <c r="C9" s="837">
        <v>0.17991555315259647</v>
      </c>
      <c r="D9" s="849">
        <v>12741.160000000009</v>
      </c>
      <c r="E9" s="837">
        <v>0.82008444684740356</v>
      </c>
      <c r="F9" s="850">
        <v>15536.400000000011</v>
      </c>
    </row>
    <row r="10" spans="1:6" ht="14.45" customHeight="1" x14ac:dyDescent="0.2">
      <c r="A10" s="857" t="s">
        <v>2916</v>
      </c>
      <c r="B10" s="849">
        <v>1744.67</v>
      </c>
      <c r="C10" s="837">
        <v>0.10351931371216895</v>
      </c>
      <c r="D10" s="849">
        <v>15108.900000000007</v>
      </c>
      <c r="E10" s="837">
        <v>0.89648068628783106</v>
      </c>
      <c r="F10" s="850">
        <v>16853.570000000007</v>
      </c>
    </row>
    <row r="11" spans="1:6" ht="14.45" customHeight="1" x14ac:dyDescent="0.2">
      <c r="A11" s="857" t="s">
        <v>2915</v>
      </c>
      <c r="B11" s="849">
        <v>1184.75</v>
      </c>
      <c r="C11" s="837">
        <v>0.14249940161677735</v>
      </c>
      <c r="D11" s="849">
        <v>7129.3200000000006</v>
      </c>
      <c r="E11" s="837">
        <v>0.85750059838322279</v>
      </c>
      <c r="F11" s="850">
        <v>8314.07</v>
      </c>
    </row>
    <row r="12" spans="1:6" ht="14.45" customHeight="1" x14ac:dyDescent="0.2">
      <c r="A12" s="857" t="s">
        <v>2913</v>
      </c>
      <c r="B12" s="849">
        <v>450.31000000000006</v>
      </c>
      <c r="C12" s="837">
        <v>2.0480543006593376E-2</v>
      </c>
      <c r="D12" s="849">
        <v>21536.900000000005</v>
      </c>
      <c r="E12" s="837">
        <v>0.97951945699340659</v>
      </c>
      <c r="F12" s="850">
        <v>21987.210000000006</v>
      </c>
    </row>
    <row r="13" spans="1:6" ht="14.45" customHeight="1" x14ac:dyDescent="0.2">
      <c r="A13" s="857" t="s">
        <v>2919</v>
      </c>
      <c r="B13" s="849">
        <v>353</v>
      </c>
      <c r="C13" s="837">
        <v>2.4297372304574776E-2</v>
      </c>
      <c r="D13" s="849">
        <v>14175.320000000007</v>
      </c>
      <c r="E13" s="837">
        <v>0.97570262769542526</v>
      </c>
      <c r="F13" s="850">
        <v>14528.320000000007</v>
      </c>
    </row>
    <row r="14" spans="1:6" ht="14.45" customHeight="1" thickBot="1" x14ac:dyDescent="0.25">
      <c r="A14" s="858" t="s">
        <v>2918</v>
      </c>
      <c r="B14" s="853">
        <v>305.63</v>
      </c>
      <c r="C14" s="854">
        <v>0.37315182223307486</v>
      </c>
      <c r="D14" s="853">
        <v>513.42000000000007</v>
      </c>
      <c r="E14" s="854">
        <v>0.62684817776692514</v>
      </c>
      <c r="F14" s="855">
        <v>819.05000000000007</v>
      </c>
    </row>
    <row r="15" spans="1:6" ht="14.45" customHeight="1" thickBot="1" x14ac:dyDescent="0.25">
      <c r="A15" s="771" t="s">
        <v>3</v>
      </c>
      <c r="B15" s="772">
        <v>115159.61000000002</v>
      </c>
      <c r="C15" s="773">
        <v>0.16671331064947556</v>
      </c>
      <c r="D15" s="772">
        <v>575604.73000000033</v>
      </c>
      <c r="E15" s="773">
        <v>0.83328668935052452</v>
      </c>
      <c r="F15" s="774">
        <v>690764.34000000032</v>
      </c>
    </row>
    <row r="16" spans="1:6" ht="14.45" customHeight="1" thickBot="1" x14ac:dyDescent="0.25"/>
    <row r="17" spans="1:6" ht="14.45" customHeight="1" x14ac:dyDescent="0.2">
      <c r="A17" s="856" t="s">
        <v>2223</v>
      </c>
      <c r="B17" s="225">
        <v>79583.350000000006</v>
      </c>
      <c r="C17" s="830">
        <v>0.17924393505093056</v>
      </c>
      <c r="D17" s="225">
        <v>364411.31</v>
      </c>
      <c r="E17" s="830">
        <v>0.82075606494906939</v>
      </c>
      <c r="F17" s="848">
        <v>443994.66000000003</v>
      </c>
    </row>
    <row r="18" spans="1:6" ht="14.45" customHeight="1" x14ac:dyDescent="0.2">
      <c r="A18" s="857" t="s">
        <v>2201</v>
      </c>
      <c r="B18" s="849">
        <v>10568.869999999999</v>
      </c>
      <c r="C18" s="837">
        <v>0.59701516987377734</v>
      </c>
      <c r="D18" s="849">
        <v>7133.98</v>
      </c>
      <c r="E18" s="837">
        <v>0.4029848301262226</v>
      </c>
      <c r="F18" s="850">
        <v>17702.849999999999</v>
      </c>
    </row>
    <row r="19" spans="1:6" ht="14.45" customHeight="1" x14ac:dyDescent="0.2">
      <c r="A19" s="857" t="s">
        <v>4257</v>
      </c>
      <c r="B19" s="849">
        <v>4838.0600000000013</v>
      </c>
      <c r="C19" s="837">
        <v>1</v>
      </c>
      <c r="D19" s="849"/>
      <c r="E19" s="837">
        <v>0</v>
      </c>
      <c r="F19" s="850">
        <v>4838.0600000000013</v>
      </c>
    </row>
    <row r="20" spans="1:6" ht="14.45" customHeight="1" x14ac:dyDescent="0.2">
      <c r="A20" s="857" t="s">
        <v>4258</v>
      </c>
      <c r="B20" s="849">
        <v>3245.4400000000005</v>
      </c>
      <c r="C20" s="837">
        <v>1</v>
      </c>
      <c r="D20" s="849"/>
      <c r="E20" s="837">
        <v>0</v>
      </c>
      <c r="F20" s="850">
        <v>3245.4400000000005</v>
      </c>
    </row>
    <row r="21" spans="1:6" ht="14.45" customHeight="1" x14ac:dyDescent="0.2">
      <c r="A21" s="857" t="s">
        <v>2141</v>
      </c>
      <c r="B21" s="849">
        <v>2125.4399999999996</v>
      </c>
      <c r="C21" s="837">
        <v>0.77572501587626008</v>
      </c>
      <c r="D21" s="849">
        <v>614.5</v>
      </c>
      <c r="E21" s="837">
        <v>0.22427498412373997</v>
      </c>
      <c r="F21" s="850">
        <v>2739.9399999999996</v>
      </c>
    </row>
    <row r="22" spans="1:6" ht="14.45" customHeight="1" x14ac:dyDescent="0.2">
      <c r="A22" s="857" t="s">
        <v>2215</v>
      </c>
      <c r="B22" s="849">
        <v>1660.54</v>
      </c>
      <c r="C22" s="837">
        <v>1</v>
      </c>
      <c r="D22" s="849"/>
      <c r="E22" s="837">
        <v>0</v>
      </c>
      <c r="F22" s="850">
        <v>1660.54</v>
      </c>
    </row>
    <row r="23" spans="1:6" ht="14.45" customHeight="1" x14ac:dyDescent="0.2">
      <c r="A23" s="857" t="s">
        <v>2157</v>
      </c>
      <c r="B23" s="849">
        <v>1483.1899999999998</v>
      </c>
      <c r="C23" s="837">
        <v>0.16860428766140681</v>
      </c>
      <c r="D23" s="849">
        <v>7313.68</v>
      </c>
      <c r="E23" s="837">
        <v>0.83139571233859311</v>
      </c>
      <c r="F23" s="850">
        <v>8796.8700000000008</v>
      </c>
    </row>
    <row r="24" spans="1:6" ht="14.45" customHeight="1" x14ac:dyDescent="0.2">
      <c r="A24" s="857" t="s">
        <v>2191</v>
      </c>
      <c r="B24" s="849">
        <v>1078.69</v>
      </c>
      <c r="C24" s="837">
        <v>1</v>
      </c>
      <c r="D24" s="849"/>
      <c r="E24" s="837">
        <v>0</v>
      </c>
      <c r="F24" s="850">
        <v>1078.69</v>
      </c>
    </row>
    <row r="25" spans="1:6" ht="14.45" customHeight="1" x14ac:dyDescent="0.2">
      <c r="A25" s="857" t="s">
        <v>2130</v>
      </c>
      <c r="B25" s="849">
        <v>1001.0999999999999</v>
      </c>
      <c r="C25" s="837">
        <v>0.21552485069774852</v>
      </c>
      <c r="D25" s="849">
        <v>3643.8399999999997</v>
      </c>
      <c r="E25" s="837">
        <v>0.78447514930225148</v>
      </c>
      <c r="F25" s="850">
        <v>4644.9399999999996</v>
      </c>
    </row>
    <row r="26" spans="1:6" ht="14.45" customHeight="1" x14ac:dyDescent="0.2">
      <c r="A26" s="857" t="s">
        <v>2153</v>
      </c>
      <c r="B26" s="849">
        <v>697.68000000000006</v>
      </c>
      <c r="C26" s="837">
        <v>0.70979622150102251</v>
      </c>
      <c r="D26" s="849">
        <v>285.25</v>
      </c>
      <c r="E26" s="837">
        <v>0.29020377849897755</v>
      </c>
      <c r="F26" s="850">
        <v>982.93000000000006</v>
      </c>
    </row>
    <row r="27" spans="1:6" ht="14.45" customHeight="1" x14ac:dyDescent="0.2">
      <c r="A27" s="857" t="s">
        <v>2197</v>
      </c>
      <c r="B27" s="849">
        <v>642.38</v>
      </c>
      <c r="C27" s="837">
        <v>0.19159965639838702</v>
      </c>
      <c r="D27" s="849">
        <v>2710.3399999999992</v>
      </c>
      <c r="E27" s="837">
        <v>0.80840034360161295</v>
      </c>
      <c r="F27" s="850">
        <v>3352.7199999999993</v>
      </c>
    </row>
    <row r="28" spans="1:6" ht="14.45" customHeight="1" x14ac:dyDescent="0.2">
      <c r="A28" s="857" t="s">
        <v>2126</v>
      </c>
      <c r="B28" s="849">
        <v>639.44999999999993</v>
      </c>
      <c r="C28" s="837">
        <v>0.34577574459801436</v>
      </c>
      <c r="D28" s="849">
        <v>1209.8700000000001</v>
      </c>
      <c r="E28" s="837">
        <v>0.65422425540198559</v>
      </c>
      <c r="F28" s="850">
        <v>1849.3200000000002</v>
      </c>
    </row>
    <row r="29" spans="1:6" ht="14.45" customHeight="1" x14ac:dyDescent="0.2">
      <c r="A29" s="857" t="s">
        <v>4259</v>
      </c>
      <c r="B29" s="849">
        <v>614.76</v>
      </c>
      <c r="C29" s="837">
        <v>1</v>
      </c>
      <c r="D29" s="849"/>
      <c r="E29" s="837">
        <v>0</v>
      </c>
      <c r="F29" s="850">
        <v>614.76</v>
      </c>
    </row>
    <row r="30" spans="1:6" ht="14.45" customHeight="1" x14ac:dyDescent="0.2">
      <c r="A30" s="857" t="s">
        <v>4260</v>
      </c>
      <c r="B30" s="849">
        <v>611.59</v>
      </c>
      <c r="C30" s="837">
        <v>1</v>
      </c>
      <c r="D30" s="849"/>
      <c r="E30" s="837">
        <v>0</v>
      </c>
      <c r="F30" s="850">
        <v>611.59</v>
      </c>
    </row>
    <row r="31" spans="1:6" ht="14.45" customHeight="1" x14ac:dyDescent="0.2">
      <c r="A31" s="857" t="s">
        <v>2154</v>
      </c>
      <c r="B31" s="849">
        <v>564.93999999999994</v>
      </c>
      <c r="C31" s="837">
        <v>0.52968918475458249</v>
      </c>
      <c r="D31" s="849">
        <v>501.61</v>
      </c>
      <c r="E31" s="837">
        <v>0.47031081524541751</v>
      </c>
      <c r="F31" s="850">
        <v>1066.55</v>
      </c>
    </row>
    <row r="32" spans="1:6" ht="14.45" customHeight="1" x14ac:dyDescent="0.2">
      <c r="A32" s="857" t="s">
        <v>4261</v>
      </c>
      <c r="B32" s="849">
        <v>472.26000000000005</v>
      </c>
      <c r="C32" s="837">
        <v>1</v>
      </c>
      <c r="D32" s="849"/>
      <c r="E32" s="837">
        <v>0</v>
      </c>
      <c r="F32" s="850">
        <v>472.26000000000005</v>
      </c>
    </row>
    <row r="33" spans="1:6" ht="14.45" customHeight="1" x14ac:dyDescent="0.2">
      <c r="A33" s="857" t="s">
        <v>2138</v>
      </c>
      <c r="B33" s="849">
        <v>448.94000000000005</v>
      </c>
      <c r="C33" s="837">
        <v>0.23943594365836623</v>
      </c>
      <c r="D33" s="849">
        <v>1426.0499999999997</v>
      </c>
      <c r="E33" s="837">
        <v>0.76056405634163371</v>
      </c>
      <c r="F33" s="850">
        <v>1874.9899999999998</v>
      </c>
    </row>
    <row r="34" spans="1:6" ht="14.45" customHeight="1" x14ac:dyDescent="0.2">
      <c r="A34" s="857" t="s">
        <v>2143</v>
      </c>
      <c r="B34" s="849">
        <v>391.74</v>
      </c>
      <c r="C34" s="837">
        <v>0.41628853490324436</v>
      </c>
      <c r="D34" s="849">
        <v>549.29</v>
      </c>
      <c r="E34" s="837">
        <v>0.58371146509675564</v>
      </c>
      <c r="F34" s="850">
        <v>941.03</v>
      </c>
    </row>
    <row r="35" spans="1:6" ht="14.45" customHeight="1" x14ac:dyDescent="0.2">
      <c r="A35" s="857" t="s">
        <v>2216</v>
      </c>
      <c r="B35" s="849">
        <v>379.42</v>
      </c>
      <c r="C35" s="837">
        <v>0.55137036068241918</v>
      </c>
      <c r="D35" s="849">
        <v>308.72000000000003</v>
      </c>
      <c r="E35" s="837">
        <v>0.44862963931758071</v>
      </c>
      <c r="F35" s="850">
        <v>688.1400000000001</v>
      </c>
    </row>
    <row r="36" spans="1:6" ht="14.45" customHeight="1" x14ac:dyDescent="0.2">
      <c r="A36" s="857" t="s">
        <v>2183</v>
      </c>
      <c r="B36" s="849">
        <v>366.31</v>
      </c>
      <c r="C36" s="837">
        <v>0.21739207843230349</v>
      </c>
      <c r="D36" s="849">
        <v>1318.71</v>
      </c>
      <c r="E36" s="837">
        <v>0.78260792156769654</v>
      </c>
      <c r="F36" s="850">
        <v>1685.02</v>
      </c>
    </row>
    <row r="37" spans="1:6" ht="14.45" customHeight="1" x14ac:dyDescent="0.2">
      <c r="A37" s="857" t="s">
        <v>4262</v>
      </c>
      <c r="B37" s="849">
        <v>335.15999999999997</v>
      </c>
      <c r="C37" s="837">
        <v>1</v>
      </c>
      <c r="D37" s="849"/>
      <c r="E37" s="837">
        <v>0</v>
      </c>
      <c r="F37" s="850">
        <v>335.15999999999997</v>
      </c>
    </row>
    <row r="38" spans="1:6" ht="14.45" customHeight="1" x14ac:dyDescent="0.2">
      <c r="A38" s="857" t="s">
        <v>4263</v>
      </c>
      <c r="B38" s="849">
        <v>327.49</v>
      </c>
      <c r="C38" s="837">
        <v>1</v>
      </c>
      <c r="D38" s="849"/>
      <c r="E38" s="837">
        <v>0</v>
      </c>
      <c r="F38" s="850">
        <v>327.49</v>
      </c>
    </row>
    <row r="39" spans="1:6" ht="14.45" customHeight="1" x14ac:dyDescent="0.2">
      <c r="A39" s="857" t="s">
        <v>2158</v>
      </c>
      <c r="B39" s="849">
        <v>314.04000000000002</v>
      </c>
      <c r="C39" s="837">
        <v>0.1061444394496064</v>
      </c>
      <c r="D39" s="849">
        <v>2644.57</v>
      </c>
      <c r="E39" s="837">
        <v>0.89385556055039361</v>
      </c>
      <c r="F39" s="850">
        <v>2958.61</v>
      </c>
    </row>
    <row r="40" spans="1:6" ht="14.45" customHeight="1" x14ac:dyDescent="0.2">
      <c r="A40" s="857" t="s">
        <v>2202</v>
      </c>
      <c r="B40" s="849">
        <v>294.10000000000002</v>
      </c>
      <c r="C40" s="837">
        <v>0.26153846153846155</v>
      </c>
      <c r="D40" s="849">
        <v>830.4</v>
      </c>
      <c r="E40" s="837">
        <v>0.73846153846153839</v>
      </c>
      <c r="F40" s="850">
        <v>1124.5</v>
      </c>
    </row>
    <row r="41" spans="1:6" ht="14.45" customHeight="1" x14ac:dyDescent="0.2">
      <c r="A41" s="857" t="s">
        <v>2196</v>
      </c>
      <c r="B41" s="849">
        <v>264</v>
      </c>
      <c r="C41" s="837">
        <v>0.26353617632965981</v>
      </c>
      <c r="D41" s="849">
        <v>737.76</v>
      </c>
      <c r="E41" s="837">
        <v>0.73646382367034025</v>
      </c>
      <c r="F41" s="850">
        <v>1001.76</v>
      </c>
    </row>
    <row r="42" spans="1:6" ht="14.45" customHeight="1" x14ac:dyDescent="0.2">
      <c r="A42" s="857" t="s">
        <v>2136</v>
      </c>
      <c r="B42" s="849">
        <v>255.05999999999997</v>
      </c>
      <c r="C42" s="837">
        <v>7.3294999008595041E-2</v>
      </c>
      <c r="D42" s="849">
        <v>3224.85</v>
      </c>
      <c r="E42" s="837">
        <v>0.92670500099140496</v>
      </c>
      <c r="F42" s="850">
        <v>3479.91</v>
      </c>
    </row>
    <row r="43" spans="1:6" ht="14.45" customHeight="1" x14ac:dyDescent="0.2">
      <c r="A43" s="857" t="s">
        <v>2187</v>
      </c>
      <c r="B43" s="849">
        <v>253.94</v>
      </c>
      <c r="C43" s="837">
        <v>1</v>
      </c>
      <c r="D43" s="849"/>
      <c r="E43" s="837">
        <v>0</v>
      </c>
      <c r="F43" s="850">
        <v>253.94</v>
      </c>
    </row>
    <row r="44" spans="1:6" ht="14.45" customHeight="1" x14ac:dyDescent="0.2">
      <c r="A44" s="857" t="s">
        <v>2140</v>
      </c>
      <c r="B44" s="849">
        <v>229.38</v>
      </c>
      <c r="C44" s="837">
        <v>0.10293946057532648</v>
      </c>
      <c r="D44" s="849">
        <v>1998.92</v>
      </c>
      <c r="E44" s="837">
        <v>0.89706053942467345</v>
      </c>
      <c r="F44" s="850">
        <v>2228.3000000000002</v>
      </c>
    </row>
    <row r="45" spans="1:6" ht="14.45" customHeight="1" x14ac:dyDescent="0.2">
      <c r="A45" s="857" t="s">
        <v>2217</v>
      </c>
      <c r="B45" s="849">
        <v>212.45</v>
      </c>
      <c r="C45" s="837">
        <v>6.4516422914338484E-2</v>
      </c>
      <c r="D45" s="849">
        <v>3080.5099999999993</v>
      </c>
      <c r="E45" s="837">
        <v>0.93548357708566154</v>
      </c>
      <c r="F45" s="850">
        <v>3292.9599999999991</v>
      </c>
    </row>
    <row r="46" spans="1:6" ht="14.45" customHeight="1" x14ac:dyDescent="0.2">
      <c r="A46" s="857" t="s">
        <v>2128</v>
      </c>
      <c r="B46" s="849">
        <v>184.74</v>
      </c>
      <c r="C46" s="837">
        <v>6.6969723333913336E-2</v>
      </c>
      <c r="D46" s="849">
        <v>2573.8200000000006</v>
      </c>
      <c r="E46" s="837">
        <v>0.93303027666608673</v>
      </c>
      <c r="F46" s="850">
        <v>2758.5600000000004</v>
      </c>
    </row>
    <row r="47" spans="1:6" ht="14.45" customHeight="1" x14ac:dyDescent="0.2">
      <c r="A47" s="857" t="s">
        <v>2177</v>
      </c>
      <c r="B47" s="849">
        <v>181.36</v>
      </c>
      <c r="C47" s="837">
        <v>5.5809602353505905E-2</v>
      </c>
      <c r="D47" s="849">
        <v>3068.2600000000025</v>
      </c>
      <c r="E47" s="837">
        <v>0.94419039764649404</v>
      </c>
      <c r="F47" s="850">
        <v>3249.6200000000026</v>
      </c>
    </row>
    <row r="48" spans="1:6" ht="14.45" customHeight="1" x14ac:dyDescent="0.2">
      <c r="A48" s="857" t="s">
        <v>2198</v>
      </c>
      <c r="B48" s="849">
        <v>161.06</v>
      </c>
      <c r="C48" s="837">
        <v>0.2</v>
      </c>
      <c r="D48" s="849">
        <v>644.24</v>
      </c>
      <c r="E48" s="837">
        <v>0.8</v>
      </c>
      <c r="F48" s="850">
        <v>805.3</v>
      </c>
    </row>
    <row r="49" spans="1:6" ht="14.45" customHeight="1" x14ac:dyDescent="0.2">
      <c r="A49" s="857" t="s">
        <v>2131</v>
      </c>
      <c r="B49" s="849">
        <v>160.1</v>
      </c>
      <c r="C49" s="837">
        <v>0.24999609625083932</v>
      </c>
      <c r="D49" s="849">
        <v>480.30999999999995</v>
      </c>
      <c r="E49" s="837">
        <v>0.75000390374916059</v>
      </c>
      <c r="F49" s="850">
        <v>640.41</v>
      </c>
    </row>
    <row r="50" spans="1:6" ht="14.45" customHeight="1" x14ac:dyDescent="0.2">
      <c r="A50" s="857" t="s">
        <v>2145</v>
      </c>
      <c r="B50" s="849">
        <v>145.82</v>
      </c>
      <c r="C50" s="837">
        <v>0.25</v>
      </c>
      <c r="D50" s="849">
        <v>437.46</v>
      </c>
      <c r="E50" s="837">
        <v>0.75</v>
      </c>
      <c r="F50" s="850">
        <v>583.28</v>
      </c>
    </row>
    <row r="51" spans="1:6" ht="14.45" customHeight="1" x14ac:dyDescent="0.2">
      <c r="A51" s="857" t="s">
        <v>4264</v>
      </c>
      <c r="B51" s="849">
        <v>138.07999999999998</v>
      </c>
      <c r="C51" s="837">
        <v>1</v>
      </c>
      <c r="D51" s="849"/>
      <c r="E51" s="837">
        <v>0</v>
      </c>
      <c r="F51" s="850">
        <v>138.07999999999998</v>
      </c>
    </row>
    <row r="52" spans="1:6" ht="14.45" customHeight="1" x14ac:dyDescent="0.2">
      <c r="A52" s="857" t="s">
        <v>2121</v>
      </c>
      <c r="B52" s="849">
        <v>112.9</v>
      </c>
      <c r="C52" s="837">
        <v>5.7938438484671229E-2</v>
      </c>
      <c r="D52" s="849">
        <v>1835.7199999999991</v>
      </c>
      <c r="E52" s="837">
        <v>0.94206156151532872</v>
      </c>
      <c r="F52" s="850">
        <v>1948.6199999999992</v>
      </c>
    </row>
    <row r="53" spans="1:6" ht="14.45" customHeight="1" x14ac:dyDescent="0.2">
      <c r="A53" s="857" t="s">
        <v>2134</v>
      </c>
      <c r="B53" s="849">
        <v>105.44</v>
      </c>
      <c r="C53" s="837">
        <v>0.21428281103930413</v>
      </c>
      <c r="D53" s="849">
        <v>386.62</v>
      </c>
      <c r="E53" s="837">
        <v>0.78571718896069587</v>
      </c>
      <c r="F53" s="850">
        <v>492.06</v>
      </c>
    </row>
    <row r="54" spans="1:6" ht="14.45" customHeight="1" x14ac:dyDescent="0.2">
      <c r="A54" s="857" t="s">
        <v>2146</v>
      </c>
      <c r="B54" s="849">
        <v>47.7</v>
      </c>
      <c r="C54" s="837">
        <v>2.9412852861741081E-2</v>
      </c>
      <c r="D54" s="849">
        <v>1574.0400000000006</v>
      </c>
      <c r="E54" s="837">
        <v>0.97058714713825889</v>
      </c>
      <c r="F54" s="850">
        <v>1621.7400000000007</v>
      </c>
    </row>
    <row r="55" spans="1:6" ht="14.45" customHeight="1" x14ac:dyDescent="0.2">
      <c r="A55" s="857" t="s">
        <v>2185</v>
      </c>
      <c r="B55" s="849">
        <v>22.64</v>
      </c>
      <c r="C55" s="837">
        <v>4.0666105052907268E-3</v>
      </c>
      <c r="D55" s="849">
        <v>5544.6499999999978</v>
      </c>
      <c r="E55" s="837">
        <v>0.99593338949470922</v>
      </c>
      <c r="F55" s="850">
        <v>5567.2899999999981</v>
      </c>
    </row>
    <row r="56" spans="1:6" ht="14.45" customHeight="1" x14ac:dyDescent="0.2">
      <c r="A56" s="857" t="s">
        <v>4265</v>
      </c>
      <c r="B56" s="849"/>
      <c r="C56" s="837">
        <v>0</v>
      </c>
      <c r="D56" s="849">
        <v>41.63</v>
      </c>
      <c r="E56" s="837">
        <v>1</v>
      </c>
      <c r="F56" s="850">
        <v>41.63</v>
      </c>
    </row>
    <row r="57" spans="1:6" ht="14.45" customHeight="1" x14ac:dyDescent="0.2">
      <c r="A57" s="857" t="s">
        <v>2133</v>
      </c>
      <c r="B57" s="849"/>
      <c r="C57" s="837">
        <v>0</v>
      </c>
      <c r="D57" s="849">
        <v>1313.1999999999996</v>
      </c>
      <c r="E57" s="837">
        <v>1</v>
      </c>
      <c r="F57" s="850">
        <v>1313.1999999999996</v>
      </c>
    </row>
    <row r="58" spans="1:6" ht="14.45" customHeight="1" x14ac:dyDescent="0.2">
      <c r="A58" s="857" t="s">
        <v>2148</v>
      </c>
      <c r="B58" s="849"/>
      <c r="C58" s="837">
        <v>0</v>
      </c>
      <c r="D58" s="849">
        <v>44.52</v>
      </c>
      <c r="E58" s="837">
        <v>1</v>
      </c>
      <c r="F58" s="850">
        <v>44.52</v>
      </c>
    </row>
    <row r="59" spans="1:6" ht="14.45" customHeight="1" x14ac:dyDescent="0.2">
      <c r="A59" s="857" t="s">
        <v>2144</v>
      </c>
      <c r="B59" s="849"/>
      <c r="C59" s="837">
        <v>0</v>
      </c>
      <c r="D59" s="849">
        <v>901.61</v>
      </c>
      <c r="E59" s="837">
        <v>1</v>
      </c>
      <c r="F59" s="850">
        <v>901.61</v>
      </c>
    </row>
    <row r="60" spans="1:6" ht="14.45" customHeight="1" x14ac:dyDescent="0.2">
      <c r="A60" s="857" t="s">
        <v>2150</v>
      </c>
      <c r="B60" s="849"/>
      <c r="C60" s="837">
        <v>0</v>
      </c>
      <c r="D60" s="849">
        <v>3549.5099999999993</v>
      </c>
      <c r="E60" s="837">
        <v>1</v>
      </c>
      <c r="F60" s="850">
        <v>3549.5099999999993</v>
      </c>
    </row>
    <row r="61" spans="1:6" ht="14.45" customHeight="1" x14ac:dyDescent="0.2">
      <c r="A61" s="857" t="s">
        <v>4266</v>
      </c>
      <c r="B61" s="849"/>
      <c r="C61" s="837">
        <v>0</v>
      </c>
      <c r="D61" s="849">
        <v>119.7</v>
      </c>
      <c r="E61" s="837">
        <v>1</v>
      </c>
      <c r="F61" s="850">
        <v>119.7</v>
      </c>
    </row>
    <row r="62" spans="1:6" ht="14.45" customHeight="1" x14ac:dyDescent="0.2">
      <c r="A62" s="857" t="s">
        <v>4267</v>
      </c>
      <c r="B62" s="849"/>
      <c r="C62" s="837">
        <v>0</v>
      </c>
      <c r="D62" s="849">
        <v>1385.85</v>
      </c>
      <c r="E62" s="837">
        <v>1</v>
      </c>
      <c r="F62" s="850">
        <v>1385.85</v>
      </c>
    </row>
    <row r="63" spans="1:6" ht="14.45" customHeight="1" x14ac:dyDescent="0.2">
      <c r="A63" s="857" t="s">
        <v>2174</v>
      </c>
      <c r="B63" s="849"/>
      <c r="C63" s="837">
        <v>0</v>
      </c>
      <c r="D63" s="849">
        <v>1100.78</v>
      </c>
      <c r="E63" s="837">
        <v>1</v>
      </c>
      <c r="F63" s="850">
        <v>1100.78</v>
      </c>
    </row>
    <row r="64" spans="1:6" ht="14.45" customHeight="1" x14ac:dyDescent="0.2">
      <c r="A64" s="857" t="s">
        <v>2129</v>
      </c>
      <c r="B64" s="849"/>
      <c r="C64" s="837">
        <v>0</v>
      </c>
      <c r="D64" s="849">
        <v>41663.879999999997</v>
      </c>
      <c r="E64" s="837">
        <v>1</v>
      </c>
      <c r="F64" s="850">
        <v>41663.879999999997</v>
      </c>
    </row>
    <row r="65" spans="1:6" ht="14.45" customHeight="1" x14ac:dyDescent="0.2">
      <c r="A65" s="857" t="s">
        <v>2176</v>
      </c>
      <c r="B65" s="849"/>
      <c r="C65" s="837">
        <v>0</v>
      </c>
      <c r="D65" s="849">
        <v>375.90000000000003</v>
      </c>
      <c r="E65" s="837">
        <v>1</v>
      </c>
      <c r="F65" s="850">
        <v>375.90000000000003</v>
      </c>
    </row>
    <row r="66" spans="1:6" ht="14.45" customHeight="1" x14ac:dyDescent="0.2">
      <c r="A66" s="857" t="s">
        <v>2149</v>
      </c>
      <c r="B66" s="849"/>
      <c r="C66" s="837">
        <v>0</v>
      </c>
      <c r="D66" s="849">
        <v>244.84</v>
      </c>
      <c r="E66" s="837">
        <v>1</v>
      </c>
      <c r="F66" s="850">
        <v>244.84</v>
      </c>
    </row>
    <row r="67" spans="1:6" ht="14.45" customHeight="1" x14ac:dyDescent="0.2">
      <c r="A67" s="857" t="s">
        <v>2142</v>
      </c>
      <c r="B67" s="849">
        <v>0</v>
      </c>
      <c r="C67" s="837">
        <v>0</v>
      </c>
      <c r="D67" s="849">
        <v>1399.0500000000002</v>
      </c>
      <c r="E67" s="837">
        <v>1</v>
      </c>
      <c r="F67" s="850">
        <v>1399.0500000000002</v>
      </c>
    </row>
    <row r="68" spans="1:6" ht="14.45" customHeight="1" x14ac:dyDescent="0.2">
      <c r="A68" s="857" t="s">
        <v>4268</v>
      </c>
      <c r="B68" s="849"/>
      <c r="C68" s="837"/>
      <c r="D68" s="849">
        <v>0</v>
      </c>
      <c r="E68" s="837"/>
      <c r="F68" s="850">
        <v>0</v>
      </c>
    </row>
    <row r="69" spans="1:6" ht="14.45" customHeight="1" x14ac:dyDescent="0.2">
      <c r="A69" s="857" t="s">
        <v>2178</v>
      </c>
      <c r="B69" s="849"/>
      <c r="C69" s="837">
        <v>0</v>
      </c>
      <c r="D69" s="849">
        <v>552.64</v>
      </c>
      <c r="E69" s="837">
        <v>1</v>
      </c>
      <c r="F69" s="850">
        <v>552.64</v>
      </c>
    </row>
    <row r="70" spans="1:6" ht="14.45" customHeight="1" x14ac:dyDescent="0.2">
      <c r="A70" s="857" t="s">
        <v>2194</v>
      </c>
      <c r="B70" s="849">
        <v>0</v>
      </c>
      <c r="C70" s="837"/>
      <c r="D70" s="849">
        <v>0</v>
      </c>
      <c r="E70" s="837"/>
      <c r="F70" s="850">
        <v>0</v>
      </c>
    </row>
    <row r="71" spans="1:6" ht="14.45" customHeight="1" x14ac:dyDescent="0.2">
      <c r="A71" s="857" t="s">
        <v>2179</v>
      </c>
      <c r="B71" s="849"/>
      <c r="C71" s="837">
        <v>0</v>
      </c>
      <c r="D71" s="849">
        <v>3877.92</v>
      </c>
      <c r="E71" s="837">
        <v>1</v>
      </c>
      <c r="F71" s="850">
        <v>3877.92</v>
      </c>
    </row>
    <row r="72" spans="1:6" ht="14.45" customHeight="1" x14ac:dyDescent="0.2">
      <c r="A72" s="857" t="s">
        <v>2195</v>
      </c>
      <c r="B72" s="849"/>
      <c r="C72" s="837">
        <v>0</v>
      </c>
      <c r="D72" s="849">
        <v>396</v>
      </c>
      <c r="E72" s="837">
        <v>1</v>
      </c>
      <c r="F72" s="850">
        <v>396</v>
      </c>
    </row>
    <row r="73" spans="1:6" ht="14.45" customHeight="1" x14ac:dyDescent="0.2">
      <c r="A73" s="857" t="s">
        <v>2181</v>
      </c>
      <c r="B73" s="849"/>
      <c r="C73" s="837"/>
      <c r="D73" s="849">
        <v>0</v>
      </c>
      <c r="E73" s="837"/>
      <c r="F73" s="850">
        <v>0</v>
      </c>
    </row>
    <row r="74" spans="1:6" ht="14.45" customHeight="1" x14ac:dyDescent="0.2">
      <c r="A74" s="857" t="s">
        <v>2132</v>
      </c>
      <c r="B74" s="849"/>
      <c r="C74" s="837">
        <v>0</v>
      </c>
      <c r="D74" s="849">
        <v>400.05</v>
      </c>
      <c r="E74" s="837">
        <v>1</v>
      </c>
      <c r="F74" s="850">
        <v>400.05</v>
      </c>
    </row>
    <row r="75" spans="1:6" ht="14.45" customHeight="1" x14ac:dyDescent="0.2">
      <c r="A75" s="857" t="s">
        <v>2139</v>
      </c>
      <c r="B75" s="849"/>
      <c r="C75" s="837">
        <v>0</v>
      </c>
      <c r="D75" s="849">
        <v>82.63</v>
      </c>
      <c r="E75" s="837">
        <v>1</v>
      </c>
      <c r="F75" s="850">
        <v>82.63</v>
      </c>
    </row>
    <row r="76" spans="1:6" ht="14.45" customHeight="1" x14ac:dyDescent="0.2">
      <c r="A76" s="857" t="s">
        <v>2200</v>
      </c>
      <c r="B76" s="849"/>
      <c r="C76" s="837"/>
      <c r="D76" s="849">
        <v>0</v>
      </c>
      <c r="E76" s="837"/>
      <c r="F76" s="850">
        <v>0</v>
      </c>
    </row>
    <row r="77" spans="1:6" ht="14.45" customHeight="1" x14ac:dyDescent="0.2">
      <c r="A77" s="857" t="s">
        <v>2206</v>
      </c>
      <c r="B77" s="849"/>
      <c r="C77" s="837">
        <v>0</v>
      </c>
      <c r="D77" s="849">
        <v>470.17999999999995</v>
      </c>
      <c r="E77" s="837">
        <v>1</v>
      </c>
      <c r="F77" s="850">
        <v>470.17999999999995</v>
      </c>
    </row>
    <row r="78" spans="1:6" ht="14.45" customHeight="1" x14ac:dyDescent="0.2">
      <c r="A78" s="857" t="s">
        <v>2160</v>
      </c>
      <c r="B78" s="849"/>
      <c r="C78" s="837">
        <v>0</v>
      </c>
      <c r="D78" s="849">
        <v>613.62</v>
      </c>
      <c r="E78" s="837">
        <v>1</v>
      </c>
      <c r="F78" s="850">
        <v>613.62</v>
      </c>
    </row>
    <row r="79" spans="1:6" ht="14.45" customHeight="1" x14ac:dyDescent="0.2">
      <c r="A79" s="857" t="s">
        <v>2211</v>
      </c>
      <c r="B79" s="849"/>
      <c r="C79" s="837">
        <v>0</v>
      </c>
      <c r="D79" s="849">
        <v>80405.569999999992</v>
      </c>
      <c r="E79" s="837">
        <v>1</v>
      </c>
      <c r="F79" s="850">
        <v>80405.569999999992</v>
      </c>
    </row>
    <row r="80" spans="1:6" ht="14.45" customHeight="1" x14ac:dyDescent="0.2">
      <c r="A80" s="857" t="s">
        <v>2162</v>
      </c>
      <c r="B80" s="849"/>
      <c r="C80" s="837">
        <v>0</v>
      </c>
      <c r="D80" s="849">
        <v>170.52</v>
      </c>
      <c r="E80" s="837">
        <v>1</v>
      </c>
      <c r="F80" s="850">
        <v>170.52</v>
      </c>
    </row>
    <row r="81" spans="1:6" ht="14.45" customHeight="1" x14ac:dyDescent="0.2">
      <c r="A81" s="857" t="s">
        <v>2214</v>
      </c>
      <c r="B81" s="849"/>
      <c r="C81" s="837">
        <v>0</v>
      </c>
      <c r="D81" s="849">
        <v>7204.83</v>
      </c>
      <c r="E81" s="837">
        <v>1</v>
      </c>
      <c r="F81" s="850">
        <v>7204.83</v>
      </c>
    </row>
    <row r="82" spans="1:6" ht="14.45" customHeight="1" x14ac:dyDescent="0.2">
      <c r="A82" s="857" t="s">
        <v>2125</v>
      </c>
      <c r="B82" s="849"/>
      <c r="C82" s="837"/>
      <c r="D82" s="849">
        <v>0</v>
      </c>
      <c r="E82" s="837"/>
      <c r="F82" s="850">
        <v>0</v>
      </c>
    </row>
    <row r="83" spans="1:6" ht="14.45" customHeight="1" x14ac:dyDescent="0.2">
      <c r="A83" s="857" t="s">
        <v>2147</v>
      </c>
      <c r="B83" s="849"/>
      <c r="C83" s="837">
        <v>0</v>
      </c>
      <c r="D83" s="849">
        <v>1388.27</v>
      </c>
      <c r="E83" s="837">
        <v>1</v>
      </c>
      <c r="F83" s="850">
        <v>1388.27</v>
      </c>
    </row>
    <row r="84" spans="1:6" ht="14.45" customHeight="1" x14ac:dyDescent="0.2">
      <c r="A84" s="857" t="s">
        <v>2135</v>
      </c>
      <c r="B84" s="849"/>
      <c r="C84" s="837">
        <v>0</v>
      </c>
      <c r="D84" s="849">
        <v>1201.24</v>
      </c>
      <c r="E84" s="837">
        <v>1</v>
      </c>
      <c r="F84" s="850">
        <v>1201.24</v>
      </c>
    </row>
    <row r="85" spans="1:6" ht="14.45" customHeight="1" x14ac:dyDescent="0.2">
      <c r="A85" s="857" t="s">
        <v>2156</v>
      </c>
      <c r="B85" s="849"/>
      <c r="C85" s="837">
        <v>0</v>
      </c>
      <c r="D85" s="849">
        <v>310.60000000000002</v>
      </c>
      <c r="E85" s="837">
        <v>1</v>
      </c>
      <c r="F85" s="850">
        <v>310.60000000000002</v>
      </c>
    </row>
    <row r="86" spans="1:6" ht="14.45" customHeight="1" x14ac:dyDescent="0.2">
      <c r="A86" s="857" t="s">
        <v>2151</v>
      </c>
      <c r="B86" s="849"/>
      <c r="C86" s="837">
        <v>0</v>
      </c>
      <c r="D86" s="849">
        <v>196.58999999999997</v>
      </c>
      <c r="E86" s="837">
        <v>1</v>
      </c>
      <c r="F86" s="850">
        <v>196.58999999999997</v>
      </c>
    </row>
    <row r="87" spans="1:6" ht="14.45" customHeight="1" x14ac:dyDescent="0.2">
      <c r="A87" s="857" t="s">
        <v>2221</v>
      </c>
      <c r="B87" s="849"/>
      <c r="C87" s="837">
        <v>0</v>
      </c>
      <c r="D87" s="849">
        <v>4499.3999999999987</v>
      </c>
      <c r="E87" s="837">
        <v>1</v>
      </c>
      <c r="F87" s="850">
        <v>4499.3999999999987</v>
      </c>
    </row>
    <row r="88" spans="1:6" ht="14.45" customHeight="1" x14ac:dyDescent="0.2">
      <c r="A88" s="857" t="s">
        <v>2222</v>
      </c>
      <c r="B88" s="849"/>
      <c r="C88" s="837">
        <v>0</v>
      </c>
      <c r="D88" s="849">
        <v>672.95</v>
      </c>
      <c r="E88" s="837">
        <v>1</v>
      </c>
      <c r="F88" s="850">
        <v>672.95</v>
      </c>
    </row>
    <row r="89" spans="1:6" ht="14.45" customHeight="1" x14ac:dyDescent="0.2">
      <c r="A89" s="857" t="s">
        <v>4269</v>
      </c>
      <c r="B89" s="849"/>
      <c r="C89" s="837">
        <v>0</v>
      </c>
      <c r="D89" s="849">
        <v>149.69</v>
      </c>
      <c r="E89" s="837">
        <v>1</v>
      </c>
      <c r="F89" s="850">
        <v>149.69</v>
      </c>
    </row>
    <row r="90" spans="1:6" ht="14.45" customHeight="1" x14ac:dyDescent="0.2">
      <c r="A90" s="857" t="s">
        <v>4270</v>
      </c>
      <c r="B90" s="849">
        <v>0</v>
      </c>
      <c r="C90" s="837"/>
      <c r="D90" s="849"/>
      <c r="E90" s="837"/>
      <c r="F90" s="850">
        <v>0</v>
      </c>
    </row>
    <row r="91" spans="1:6" ht="14.45" customHeight="1" x14ac:dyDescent="0.2">
      <c r="A91" s="857" t="s">
        <v>2192</v>
      </c>
      <c r="B91" s="849"/>
      <c r="C91" s="837">
        <v>0</v>
      </c>
      <c r="D91" s="849">
        <v>145.16</v>
      </c>
      <c r="E91" s="837">
        <v>1</v>
      </c>
      <c r="F91" s="850">
        <v>145.16</v>
      </c>
    </row>
    <row r="92" spans="1:6" ht="14.45" customHeight="1" thickBot="1" x14ac:dyDescent="0.25">
      <c r="A92" s="858" t="s">
        <v>2193</v>
      </c>
      <c r="B92" s="853"/>
      <c r="C92" s="854">
        <v>0</v>
      </c>
      <c r="D92" s="853">
        <v>237.11999999999998</v>
      </c>
      <c r="E92" s="854">
        <v>1</v>
      </c>
      <c r="F92" s="855">
        <v>237.11999999999998</v>
      </c>
    </row>
    <row r="93" spans="1:6" ht="14.45" customHeight="1" thickBot="1" x14ac:dyDescent="0.25">
      <c r="A93" s="771" t="s">
        <v>3</v>
      </c>
      <c r="B93" s="772">
        <v>115159.61</v>
      </c>
      <c r="C93" s="773">
        <v>0.16671331064947562</v>
      </c>
      <c r="D93" s="772">
        <v>575604.73</v>
      </c>
      <c r="E93" s="773">
        <v>0.8332866893505243</v>
      </c>
      <c r="F93" s="774">
        <v>690764.34000000008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{62A8088C-35F5-4A79-A450-EF8BA4D7A547}</x14:id>
        </ext>
      </extLst>
    </cfRule>
  </conditionalFormatting>
  <conditionalFormatting sqref="F17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{3B3C78C8-0989-45F4-AEFC-3DC784D62C20}</x14:id>
        </ext>
      </extLst>
    </cfRule>
  </conditionalFormatting>
  <hyperlinks>
    <hyperlink ref="A2" location="Obsah!A1" display="Zpět na Obsah  KL 01  1.-4.měsíc" xr:uid="{A173B588-82AF-4479-A5BF-CB18F6B648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A8088C-35F5-4A79-A450-EF8BA4D7A5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3B3C78C8-0989-45F4-AEFC-3DC784D62C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4285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669</v>
      </c>
      <c r="G3" s="47">
        <f>SUBTOTAL(9,G6:G1048576)</f>
        <v>115159.60999999994</v>
      </c>
      <c r="H3" s="48">
        <f>IF(M3=0,0,G3/M3)</f>
        <v>0.16671331064947537</v>
      </c>
      <c r="I3" s="47">
        <f>SUBTOTAL(9,I6:I1048576)</f>
        <v>4158</v>
      </c>
      <c r="J3" s="47">
        <f>SUBTOTAL(9,J6:J1048576)</f>
        <v>575604.72999999963</v>
      </c>
      <c r="K3" s="48">
        <f>IF(M3=0,0,J3/M3)</f>
        <v>0.83328668935052308</v>
      </c>
      <c r="L3" s="47">
        <f>SUBTOTAL(9,L6:L1048576)</f>
        <v>4827</v>
      </c>
      <c r="M3" s="49">
        <f>SUBTOTAL(9,M6:M1048576)</f>
        <v>690764.34000000067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2911</v>
      </c>
      <c r="B6" s="825" t="s">
        <v>2224</v>
      </c>
      <c r="C6" s="825" t="s">
        <v>2229</v>
      </c>
      <c r="D6" s="825" t="s">
        <v>777</v>
      </c>
      <c r="E6" s="825" t="s">
        <v>2230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5" customHeight="1" x14ac:dyDescent="0.2">
      <c r="A7" s="831" t="s">
        <v>2911</v>
      </c>
      <c r="B7" s="832" t="s">
        <v>2224</v>
      </c>
      <c r="C7" s="832" t="s">
        <v>2227</v>
      </c>
      <c r="D7" s="832" t="s">
        <v>777</v>
      </c>
      <c r="E7" s="832" t="s">
        <v>2228</v>
      </c>
      <c r="F7" s="849"/>
      <c r="G7" s="849"/>
      <c r="H7" s="837">
        <v>0</v>
      </c>
      <c r="I7" s="849">
        <v>10</v>
      </c>
      <c r="J7" s="849">
        <v>161.19999999999999</v>
      </c>
      <c r="K7" s="837">
        <v>1</v>
      </c>
      <c r="L7" s="849">
        <v>10</v>
      </c>
      <c r="M7" s="850">
        <v>161.19999999999999</v>
      </c>
    </row>
    <row r="8" spans="1:13" ht="14.45" customHeight="1" x14ac:dyDescent="0.2">
      <c r="A8" s="831" t="s">
        <v>2911</v>
      </c>
      <c r="B8" s="832" t="s">
        <v>4271</v>
      </c>
      <c r="C8" s="832" t="s">
        <v>3186</v>
      </c>
      <c r="D8" s="832" t="s">
        <v>842</v>
      </c>
      <c r="E8" s="832" t="s">
        <v>3187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5" customHeight="1" x14ac:dyDescent="0.2">
      <c r="A9" s="831" t="s">
        <v>2911</v>
      </c>
      <c r="B9" s="832" t="s">
        <v>2254</v>
      </c>
      <c r="C9" s="832" t="s">
        <v>3082</v>
      </c>
      <c r="D9" s="832" t="s">
        <v>2256</v>
      </c>
      <c r="E9" s="832" t="s">
        <v>3083</v>
      </c>
      <c r="F9" s="849">
        <v>1</v>
      </c>
      <c r="G9" s="849">
        <v>146.9</v>
      </c>
      <c r="H9" s="837">
        <v>1</v>
      </c>
      <c r="I9" s="849"/>
      <c r="J9" s="849"/>
      <c r="K9" s="837">
        <v>0</v>
      </c>
      <c r="L9" s="849">
        <v>1</v>
      </c>
      <c r="M9" s="850">
        <v>146.9</v>
      </c>
    </row>
    <row r="10" spans="1:13" ht="14.45" customHeight="1" x14ac:dyDescent="0.2">
      <c r="A10" s="831" t="s">
        <v>2911</v>
      </c>
      <c r="B10" s="832" t="s">
        <v>2268</v>
      </c>
      <c r="C10" s="832" t="s">
        <v>3169</v>
      </c>
      <c r="D10" s="832" t="s">
        <v>2270</v>
      </c>
      <c r="E10" s="832" t="s">
        <v>3170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5" customHeight="1" x14ac:dyDescent="0.2">
      <c r="A11" s="831" t="s">
        <v>2911</v>
      </c>
      <c r="B11" s="832" t="s">
        <v>2268</v>
      </c>
      <c r="C11" s="832" t="s">
        <v>3171</v>
      </c>
      <c r="D11" s="832" t="s">
        <v>3172</v>
      </c>
      <c r="E11" s="832" t="s">
        <v>3173</v>
      </c>
      <c r="F11" s="849"/>
      <c r="G11" s="849"/>
      <c r="H11" s="837">
        <v>0</v>
      </c>
      <c r="I11" s="849">
        <v>2</v>
      </c>
      <c r="J11" s="849">
        <v>241.22</v>
      </c>
      <c r="K11" s="837">
        <v>1</v>
      </c>
      <c r="L11" s="849">
        <v>2</v>
      </c>
      <c r="M11" s="850">
        <v>241.22</v>
      </c>
    </row>
    <row r="12" spans="1:13" ht="14.45" customHeight="1" x14ac:dyDescent="0.2">
      <c r="A12" s="831" t="s">
        <v>2911</v>
      </c>
      <c r="B12" s="832" t="s">
        <v>2272</v>
      </c>
      <c r="C12" s="832" t="s">
        <v>2283</v>
      </c>
      <c r="D12" s="832" t="s">
        <v>954</v>
      </c>
      <c r="E12" s="832" t="s">
        <v>2284</v>
      </c>
      <c r="F12" s="849"/>
      <c r="G12" s="849"/>
      <c r="H12" s="837">
        <v>0</v>
      </c>
      <c r="I12" s="849">
        <v>4</v>
      </c>
      <c r="J12" s="849">
        <v>1963.56</v>
      </c>
      <c r="K12" s="837">
        <v>1</v>
      </c>
      <c r="L12" s="849">
        <v>4</v>
      </c>
      <c r="M12" s="850">
        <v>1963.56</v>
      </c>
    </row>
    <row r="13" spans="1:13" ht="14.45" customHeight="1" x14ac:dyDescent="0.2">
      <c r="A13" s="831" t="s">
        <v>2911</v>
      </c>
      <c r="B13" s="832" t="s">
        <v>2285</v>
      </c>
      <c r="C13" s="832" t="s">
        <v>2286</v>
      </c>
      <c r="D13" s="832" t="s">
        <v>2287</v>
      </c>
      <c r="E13" s="832" t="s">
        <v>2288</v>
      </c>
      <c r="F13" s="849"/>
      <c r="G13" s="849"/>
      <c r="H13" s="837">
        <v>0</v>
      </c>
      <c r="I13" s="849">
        <v>4</v>
      </c>
      <c r="J13" s="849">
        <v>373.72</v>
      </c>
      <c r="K13" s="837">
        <v>1</v>
      </c>
      <c r="L13" s="849">
        <v>4</v>
      </c>
      <c r="M13" s="850">
        <v>373.72</v>
      </c>
    </row>
    <row r="14" spans="1:13" ht="14.45" customHeight="1" x14ac:dyDescent="0.2">
      <c r="A14" s="831" t="s">
        <v>2911</v>
      </c>
      <c r="B14" s="832" t="s">
        <v>2285</v>
      </c>
      <c r="C14" s="832" t="s">
        <v>3025</v>
      </c>
      <c r="D14" s="832" t="s">
        <v>3026</v>
      </c>
      <c r="E14" s="832" t="s">
        <v>3027</v>
      </c>
      <c r="F14" s="849">
        <v>1</v>
      </c>
      <c r="G14" s="849">
        <v>100.11</v>
      </c>
      <c r="H14" s="837">
        <v>1</v>
      </c>
      <c r="I14" s="849"/>
      <c r="J14" s="849"/>
      <c r="K14" s="837">
        <v>0</v>
      </c>
      <c r="L14" s="849">
        <v>1</v>
      </c>
      <c r="M14" s="850">
        <v>100.11</v>
      </c>
    </row>
    <row r="15" spans="1:13" ht="14.45" customHeight="1" x14ac:dyDescent="0.2">
      <c r="A15" s="831" t="s">
        <v>2911</v>
      </c>
      <c r="B15" s="832" t="s">
        <v>2306</v>
      </c>
      <c r="C15" s="832" t="s">
        <v>2307</v>
      </c>
      <c r="D15" s="832" t="s">
        <v>2308</v>
      </c>
      <c r="E15" s="832" t="s">
        <v>2309</v>
      </c>
      <c r="F15" s="849"/>
      <c r="G15" s="849"/>
      <c r="H15" s="837">
        <v>0</v>
      </c>
      <c r="I15" s="849">
        <v>3</v>
      </c>
      <c r="J15" s="849">
        <v>393.96</v>
      </c>
      <c r="K15" s="837">
        <v>1</v>
      </c>
      <c r="L15" s="849">
        <v>3</v>
      </c>
      <c r="M15" s="850">
        <v>393.96</v>
      </c>
    </row>
    <row r="16" spans="1:13" ht="14.45" customHeight="1" x14ac:dyDescent="0.2">
      <c r="A16" s="831" t="s">
        <v>2911</v>
      </c>
      <c r="B16" s="832" t="s">
        <v>2320</v>
      </c>
      <c r="C16" s="832" t="s">
        <v>2322</v>
      </c>
      <c r="D16" s="832" t="s">
        <v>963</v>
      </c>
      <c r="E16" s="832" t="s">
        <v>2323</v>
      </c>
      <c r="F16" s="849"/>
      <c r="G16" s="849"/>
      <c r="H16" s="837">
        <v>0</v>
      </c>
      <c r="I16" s="849">
        <v>1</v>
      </c>
      <c r="J16" s="849">
        <v>42.51</v>
      </c>
      <c r="K16" s="837">
        <v>1</v>
      </c>
      <c r="L16" s="849">
        <v>1</v>
      </c>
      <c r="M16" s="850">
        <v>42.51</v>
      </c>
    </row>
    <row r="17" spans="1:13" ht="14.45" customHeight="1" x14ac:dyDescent="0.2">
      <c r="A17" s="831" t="s">
        <v>2911</v>
      </c>
      <c r="B17" s="832" t="s">
        <v>2320</v>
      </c>
      <c r="C17" s="832" t="s">
        <v>2988</v>
      </c>
      <c r="D17" s="832" t="s">
        <v>2989</v>
      </c>
      <c r="E17" s="832" t="s">
        <v>2323</v>
      </c>
      <c r="F17" s="849">
        <v>6</v>
      </c>
      <c r="G17" s="849">
        <v>255.05999999999997</v>
      </c>
      <c r="H17" s="837">
        <v>1</v>
      </c>
      <c r="I17" s="849"/>
      <c r="J17" s="849"/>
      <c r="K17" s="837">
        <v>0</v>
      </c>
      <c r="L17" s="849">
        <v>6</v>
      </c>
      <c r="M17" s="850">
        <v>255.05999999999997</v>
      </c>
    </row>
    <row r="18" spans="1:13" ht="14.45" customHeight="1" x14ac:dyDescent="0.2">
      <c r="A18" s="831" t="s">
        <v>2911</v>
      </c>
      <c r="B18" s="832" t="s">
        <v>2351</v>
      </c>
      <c r="C18" s="832" t="s">
        <v>2352</v>
      </c>
      <c r="D18" s="832" t="s">
        <v>2353</v>
      </c>
      <c r="E18" s="832" t="s">
        <v>2354</v>
      </c>
      <c r="F18" s="849"/>
      <c r="G18" s="849"/>
      <c r="H18" s="837">
        <v>0</v>
      </c>
      <c r="I18" s="849">
        <v>1</v>
      </c>
      <c r="J18" s="849">
        <v>65.540000000000006</v>
      </c>
      <c r="K18" s="837">
        <v>1</v>
      </c>
      <c r="L18" s="849">
        <v>1</v>
      </c>
      <c r="M18" s="850">
        <v>65.540000000000006</v>
      </c>
    </row>
    <row r="19" spans="1:13" ht="14.45" customHeight="1" x14ac:dyDescent="0.2">
      <c r="A19" s="831" t="s">
        <v>2911</v>
      </c>
      <c r="B19" s="832" t="s">
        <v>2355</v>
      </c>
      <c r="C19" s="832" t="s">
        <v>2357</v>
      </c>
      <c r="D19" s="832" t="s">
        <v>702</v>
      </c>
      <c r="E19" s="832" t="s">
        <v>710</v>
      </c>
      <c r="F19" s="849">
        <v>4</v>
      </c>
      <c r="G19" s="849">
        <v>140.44</v>
      </c>
      <c r="H19" s="837">
        <v>1</v>
      </c>
      <c r="I19" s="849"/>
      <c r="J19" s="849"/>
      <c r="K19" s="837">
        <v>0</v>
      </c>
      <c r="L19" s="849">
        <v>4</v>
      </c>
      <c r="M19" s="850">
        <v>140.44</v>
      </c>
    </row>
    <row r="20" spans="1:13" ht="14.45" customHeight="1" x14ac:dyDescent="0.2">
      <c r="A20" s="831" t="s">
        <v>2911</v>
      </c>
      <c r="B20" s="832" t="s">
        <v>2355</v>
      </c>
      <c r="C20" s="832" t="s">
        <v>2945</v>
      </c>
      <c r="D20" s="832" t="s">
        <v>2946</v>
      </c>
      <c r="E20" s="832" t="s">
        <v>710</v>
      </c>
      <c r="F20" s="849">
        <v>1</v>
      </c>
      <c r="G20" s="849">
        <v>35.11</v>
      </c>
      <c r="H20" s="837">
        <v>1</v>
      </c>
      <c r="I20" s="849"/>
      <c r="J20" s="849"/>
      <c r="K20" s="837">
        <v>0</v>
      </c>
      <c r="L20" s="849">
        <v>1</v>
      </c>
      <c r="M20" s="850">
        <v>35.11</v>
      </c>
    </row>
    <row r="21" spans="1:13" ht="14.45" customHeight="1" x14ac:dyDescent="0.2">
      <c r="A21" s="831" t="s">
        <v>2911</v>
      </c>
      <c r="B21" s="832" t="s">
        <v>2355</v>
      </c>
      <c r="C21" s="832" t="s">
        <v>2358</v>
      </c>
      <c r="D21" s="832" t="s">
        <v>702</v>
      </c>
      <c r="E21" s="832" t="s">
        <v>703</v>
      </c>
      <c r="F21" s="849"/>
      <c r="G21" s="849"/>
      <c r="H21" s="837">
        <v>0</v>
      </c>
      <c r="I21" s="849">
        <v>1</v>
      </c>
      <c r="J21" s="849">
        <v>70.23</v>
      </c>
      <c r="K21" s="837">
        <v>1</v>
      </c>
      <c r="L21" s="849">
        <v>1</v>
      </c>
      <c r="M21" s="850">
        <v>70.23</v>
      </c>
    </row>
    <row r="22" spans="1:13" ht="14.45" customHeight="1" x14ac:dyDescent="0.2">
      <c r="A22" s="831" t="s">
        <v>2911</v>
      </c>
      <c r="B22" s="832" t="s">
        <v>2355</v>
      </c>
      <c r="C22" s="832" t="s">
        <v>2356</v>
      </c>
      <c r="D22" s="832" t="s">
        <v>702</v>
      </c>
      <c r="E22" s="832" t="s">
        <v>707</v>
      </c>
      <c r="F22" s="849">
        <v>2</v>
      </c>
      <c r="G22" s="849">
        <v>35.119999999999997</v>
      </c>
      <c r="H22" s="837">
        <v>1</v>
      </c>
      <c r="I22" s="849"/>
      <c r="J22" s="849"/>
      <c r="K22" s="837">
        <v>0</v>
      </c>
      <c r="L22" s="849">
        <v>2</v>
      </c>
      <c r="M22" s="850">
        <v>35.119999999999997</v>
      </c>
    </row>
    <row r="23" spans="1:13" ht="14.45" customHeight="1" x14ac:dyDescent="0.2">
      <c r="A23" s="831" t="s">
        <v>2911</v>
      </c>
      <c r="B23" s="832" t="s">
        <v>4272</v>
      </c>
      <c r="C23" s="832" t="s">
        <v>3093</v>
      </c>
      <c r="D23" s="832" t="s">
        <v>3094</v>
      </c>
      <c r="E23" s="832" t="s">
        <v>3095</v>
      </c>
      <c r="F23" s="849">
        <v>1</v>
      </c>
      <c r="G23" s="849">
        <v>32.76</v>
      </c>
      <c r="H23" s="837">
        <v>1</v>
      </c>
      <c r="I23" s="849"/>
      <c r="J23" s="849"/>
      <c r="K23" s="837">
        <v>0</v>
      </c>
      <c r="L23" s="849">
        <v>1</v>
      </c>
      <c r="M23" s="850">
        <v>32.76</v>
      </c>
    </row>
    <row r="24" spans="1:13" ht="14.45" customHeight="1" x14ac:dyDescent="0.2">
      <c r="A24" s="831" t="s">
        <v>2911</v>
      </c>
      <c r="B24" s="832" t="s">
        <v>2363</v>
      </c>
      <c r="C24" s="832" t="s">
        <v>2369</v>
      </c>
      <c r="D24" s="832" t="s">
        <v>2365</v>
      </c>
      <c r="E24" s="832" t="s">
        <v>2370</v>
      </c>
      <c r="F24" s="849"/>
      <c r="G24" s="849"/>
      <c r="H24" s="837">
        <v>0</v>
      </c>
      <c r="I24" s="849">
        <v>5</v>
      </c>
      <c r="J24" s="849">
        <v>155.44999999999999</v>
      </c>
      <c r="K24" s="837">
        <v>1</v>
      </c>
      <c r="L24" s="849">
        <v>5</v>
      </c>
      <c r="M24" s="850">
        <v>155.44999999999999</v>
      </c>
    </row>
    <row r="25" spans="1:13" ht="14.45" customHeight="1" x14ac:dyDescent="0.2">
      <c r="A25" s="831" t="s">
        <v>2911</v>
      </c>
      <c r="B25" s="832" t="s">
        <v>2373</v>
      </c>
      <c r="C25" s="832" t="s">
        <v>2374</v>
      </c>
      <c r="D25" s="832" t="s">
        <v>2375</v>
      </c>
      <c r="E25" s="832" t="s">
        <v>2376</v>
      </c>
      <c r="F25" s="849"/>
      <c r="G25" s="849"/>
      <c r="H25" s="837">
        <v>0</v>
      </c>
      <c r="I25" s="849">
        <v>1</v>
      </c>
      <c r="J25" s="849">
        <v>31.09</v>
      </c>
      <c r="K25" s="837">
        <v>1</v>
      </c>
      <c r="L25" s="849">
        <v>1</v>
      </c>
      <c r="M25" s="850">
        <v>31.09</v>
      </c>
    </row>
    <row r="26" spans="1:13" ht="14.45" customHeight="1" x14ac:dyDescent="0.2">
      <c r="A26" s="831" t="s">
        <v>2911</v>
      </c>
      <c r="B26" s="832" t="s">
        <v>2377</v>
      </c>
      <c r="C26" s="832" t="s">
        <v>2378</v>
      </c>
      <c r="D26" s="832" t="s">
        <v>2379</v>
      </c>
      <c r="E26" s="832" t="s">
        <v>1129</v>
      </c>
      <c r="F26" s="849"/>
      <c r="G26" s="849"/>
      <c r="H26" s="837">
        <v>0</v>
      </c>
      <c r="I26" s="849">
        <v>1</v>
      </c>
      <c r="J26" s="849">
        <v>31.09</v>
      </c>
      <c r="K26" s="837">
        <v>1</v>
      </c>
      <c r="L26" s="849">
        <v>1</v>
      </c>
      <c r="M26" s="850">
        <v>31.09</v>
      </c>
    </row>
    <row r="27" spans="1:13" ht="14.45" customHeight="1" x14ac:dyDescent="0.2">
      <c r="A27" s="831" t="s">
        <v>2911</v>
      </c>
      <c r="B27" s="832" t="s">
        <v>2380</v>
      </c>
      <c r="C27" s="832" t="s">
        <v>2381</v>
      </c>
      <c r="D27" s="832" t="s">
        <v>1343</v>
      </c>
      <c r="E27" s="832" t="s">
        <v>710</v>
      </c>
      <c r="F27" s="849"/>
      <c r="G27" s="849"/>
      <c r="H27" s="837">
        <v>0</v>
      </c>
      <c r="I27" s="849">
        <v>3</v>
      </c>
      <c r="J27" s="849">
        <v>143.10000000000002</v>
      </c>
      <c r="K27" s="837">
        <v>1</v>
      </c>
      <c r="L27" s="849">
        <v>3</v>
      </c>
      <c r="M27" s="850">
        <v>143.10000000000002</v>
      </c>
    </row>
    <row r="28" spans="1:13" ht="14.45" customHeight="1" x14ac:dyDescent="0.2">
      <c r="A28" s="831" t="s">
        <v>2911</v>
      </c>
      <c r="B28" s="832" t="s">
        <v>2385</v>
      </c>
      <c r="C28" s="832" t="s">
        <v>2388</v>
      </c>
      <c r="D28" s="832" t="s">
        <v>2387</v>
      </c>
      <c r="E28" s="832" t="s">
        <v>2389</v>
      </c>
      <c r="F28" s="849"/>
      <c r="G28" s="849"/>
      <c r="H28" s="837">
        <v>0</v>
      </c>
      <c r="I28" s="849">
        <v>2</v>
      </c>
      <c r="J28" s="849">
        <v>20.68</v>
      </c>
      <c r="K28" s="837">
        <v>1</v>
      </c>
      <c r="L28" s="849">
        <v>2</v>
      </c>
      <c r="M28" s="850">
        <v>20.68</v>
      </c>
    </row>
    <row r="29" spans="1:13" ht="14.45" customHeight="1" x14ac:dyDescent="0.2">
      <c r="A29" s="831" t="s">
        <v>2911</v>
      </c>
      <c r="B29" s="832" t="s">
        <v>2385</v>
      </c>
      <c r="C29" s="832" t="s">
        <v>2390</v>
      </c>
      <c r="D29" s="832" t="s">
        <v>2387</v>
      </c>
      <c r="E29" s="832" t="s">
        <v>2391</v>
      </c>
      <c r="F29" s="849"/>
      <c r="G29" s="849"/>
      <c r="H29" s="837">
        <v>0</v>
      </c>
      <c r="I29" s="849">
        <v>1</v>
      </c>
      <c r="J29" s="849">
        <v>15.9</v>
      </c>
      <c r="K29" s="837">
        <v>1</v>
      </c>
      <c r="L29" s="849">
        <v>1</v>
      </c>
      <c r="M29" s="850">
        <v>15.9</v>
      </c>
    </row>
    <row r="30" spans="1:13" ht="14.45" customHeight="1" x14ac:dyDescent="0.2">
      <c r="A30" s="831" t="s">
        <v>2911</v>
      </c>
      <c r="B30" s="832" t="s">
        <v>2385</v>
      </c>
      <c r="C30" s="832" t="s">
        <v>2392</v>
      </c>
      <c r="D30" s="832" t="s">
        <v>2387</v>
      </c>
      <c r="E30" s="832" t="s">
        <v>2370</v>
      </c>
      <c r="F30" s="849"/>
      <c r="G30" s="849"/>
      <c r="H30" s="837">
        <v>0</v>
      </c>
      <c r="I30" s="849">
        <v>1</v>
      </c>
      <c r="J30" s="849">
        <v>47.7</v>
      </c>
      <c r="K30" s="837">
        <v>1</v>
      </c>
      <c r="L30" s="849">
        <v>1</v>
      </c>
      <c r="M30" s="850">
        <v>47.7</v>
      </c>
    </row>
    <row r="31" spans="1:13" ht="14.45" customHeight="1" x14ac:dyDescent="0.2">
      <c r="A31" s="831" t="s">
        <v>2911</v>
      </c>
      <c r="B31" s="832" t="s">
        <v>2401</v>
      </c>
      <c r="C31" s="832" t="s">
        <v>2405</v>
      </c>
      <c r="D31" s="832" t="s">
        <v>2403</v>
      </c>
      <c r="E31" s="832" t="s">
        <v>2406</v>
      </c>
      <c r="F31" s="849"/>
      <c r="G31" s="849"/>
      <c r="H31" s="837">
        <v>0</v>
      </c>
      <c r="I31" s="849">
        <v>1</v>
      </c>
      <c r="J31" s="849">
        <v>234.91</v>
      </c>
      <c r="K31" s="837">
        <v>1</v>
      </c>
      <c r="L31" s="849">
        <v>1</v>
      </c>
      <c r="M31" s="850">
        <v>234.91</v>
      </c>
    </row>
    <row r="32" spans="1:13" ht="14.45" customHeight="1" x14ac:dyDescent="0.2">
      <c r="A32" s="831" t="s">
        <v>2911</v>
      </c>
      <c r="B32" s="832" t="s">
        <v>2401</v>
      </c>
      <c r="C32" s="832" t="s">
        <v>2812</v>
      </c>
      <c r="D32" s="832" t="s">
        <v>2813</v>
      </c>
      <c r="E32" s="832" t="s">
        <v>2814</v>
      </c>
      <c r="F32" s="849"/>
      <c r="G32" s="849"/>
      <c r="H32" s="837">
        <v>0</v>
      </c>
      <c r="I32" s="849">
        <v>1</v>
      </c>
      <c r="J32" s="849">
        <v>78.790000000000006</v>
      </c>
      <c r="K32" s="837">
        <v>1</v>
      </c>
      <c r="L32" s="849">
        <v>1</v>
      </c>
      <c r="M32" s="850">
        <v>78.790000000000006</v>
      </c>
    </row>
    <row r="33" spans="1:13" ht="14.45" customHeight="1" x14ac:dyDescent="0.2">
      <c r="A33" s="831" t="s">
        <v>2911</v>
      </c>
      <c r="B33" s="832" t="s">
        <v>2407</v>
      </c>
      <c r="C33" s="832" t="s">
        <v>2408</v>
      </c>
      <c r="D33" s="832" t="s">
        <v>2409</v>
      </c>
      <c r="E33" s="832" t="s">
        <v>2410</v>
      </c>
      <c r="F33" s="849"/>
      <c r="G33" s="849"/>
      <c r="H33" s="837">
        <v>0</v>
      </c>
      <c r="I33" s="849">
        <v>2</v>
      </c>
      <c r="J33" s="849">
        <v>25.58</v>
      </c>
      <c r="K33" s="837">
        <v>1</v>
      </c>
      <c r="L33" s="849">
        <v>2</v>
      </c>
      <c r="M33" s="850">
        <v>25.58</v>
      </c>
    </row>
    <row r="34" spans="1:13" ht="14.45" customHeight="1" x14ac:dyDescent="0.2">
      <c r="A34" s="831" t="s">
        <v>2911</v>
      </c>
      <c r="B34" s="832" t="s">
        <v>2419</v>
      </c>
      <c r="C34" s="832" t="s">
        <v>2420</v>
      </c>
      <c r="D34" s="832" t="s">
        <v>1169</v>
      </c>
      <c r="E34" s="832" t="s">
        <v>2421</v>
      </c>
      <c r="F34" s="849"/>
      <c r="G34" s="849"/>
      <c r="H34" s="837">
        <v>0</v>
      </c>
      <c r="I34" s="849">
        <v>1</v>
      </c>
      <c r="J34" s="849">
        <v>25.94</v>
      </c>
      <c r="K34" s="837">
        <v>1</v>
      </c>
      <c r="L34" s="849">
        <v>1</v>
      </c>
      <c r="M34" s="850">
        <v>25.94</v>
      </c>
    </row>
    <row r="35" spans="1:13" ht="14.45" customHeight="1" x14ac:dyDescent="0.2">
      <c r="A35" s="831" t="s">
        <v>2911</v>
      </c>
      <c r="B35" s="832" t="s">
        <v>2422</v>
      </c>
      <c r="C35" s="832" t="s">
        <v>3138</v>
      </c>
      <c r="D35" s="832" t="s">
        <v>3139</v>
      </c>
      <c r="E35" s="832" t="s">
        <v>3140</v>
      </c>
      <c r="F35" s="849">
        <v>1</v>
      </c>
      <c r="G35" s="849">
        <v>96.8</v>
      </c>
      <c r="H35" s="837">
        <v>1</v>
      </c>
      <c r="I35" s="849"/>
      <c r="J35" s="849"/>
      <c r="K35" s="837">
        <v>0</v>
      </c>
      <c r="L35" s="849">
        <v>1</v>
      </c>
      <c r="M35" s="850">
        <v>96.8</v>
      </c>
    </row>
    <row r="36" spans="1:13" ht="14.45" customHeight="1" x14ac:dyDescent="0.2">
      <c r="A36" s="831" t="s">
        <v>2911</v>
      </c>
      <c r="B36" s="832" t="s">
        <v>2436</v>
      </c>
      <c r="C36" s="832" t="s">
        <v>2442</v>
      </c>
      <c r="D36" s="832" t="s">
        <v>2440</v>
      </c>
      <c r="E36" s="832" t="s">
        <v>2443</v>
      </c>
      <c r="F36" s="849"/>
      <c r="G36" s="849"/>
      <c r="H36" s="837">
        <v>0</v>
      </c>
      <c r="I36" s="849">
        <v>2</v>
      </c>
      <c r="J36" s="849">
        <v>186.36</v>
      </c>
      <c r="K36" s="837">
        <v>1</v>
      </c>
      <c r="L36" s="849">
        <v>2</v>
      </c>
      <c r="M36" s="850">
        <v>186.36</v>
      </c>
    </row>
    <row r="37" spans="1:13" ht="14.45" customHeight="1" x14ac:dyDescent="0.2">
      <c r="A37" s="831" t="s">
        <v>2911</v>
      </c>
      <c r="B37" s="832" t="s">
        <v>2436</v>
      </c>
      <c r="C37" s="832" t="s">
        <v>2439</v>
      </c>
      <c r="D37" s="832" t="s">
        <v>2440</v>
      </c>
      <c r="E37" s="832" t="s">
        <v>2441</v>
      </c>
      <c r="F37" s="849"/>
      <c r="G37" s="849"/>
      <c r="H37" s="837">
        <v>0</v>
      </c>
      <c r="I37" s="849">
        <v>1</v>
      </c>
      <c r="J37" s="849">
        <v>46.6</v>
      </c>
      <c r="K37" s="837">
        <v>1</v>
      </c>
      <c r="L37" s="849">
        <v>1</v>
      </c>
      <c r="M37" s="850">
        <v>46.6</v>
      </c>
    </row>
    <row r="38" spans="1:13" ht="14.45" customHeight="1" x14ac:dyDescent="0.2">
      <c r="A38" s="831" t="s">
        <v>2911</v>
      </c>
      <c r="B38" s="832" t="s">
        <v>4273</v>
      </c>
      <c r="C38" s="832" t="s">
        <v>3116</v>
      </c>
      <c r="D38" s="832" t="s">
        <v>3117</v>
      </c>
      <c r="E38" s="832" t="s">
        <v>703</v>
      </c>
      <c r="F38" s="849">
        <v>1</v>
      </c>
      <c r="G38" s="849">
        <v>93.18</v>
      </c>
      <c r="H38" s="837">
        <v>1</v>
      </c>
      <c r="I38" s="849"/>
      <c r="J38" s="849"/>
      <c r="K38" s="837">
        <v>0</v>
      </c>
      <c r="L38" s="849">
        <v>1</v>
      </c>
      <c r="M38" s="850">
        <v>93.18</v>
      </c>
    </row>
    <row r="39" spans="1:13" ht="14.45" customHeight="1" x14ac:dyDescent="0.2">
      <c r="A39" s="831" t="s">
        <v>2911</v>
      </c>
      <c r="B39" s="832" t="s">
        <v>2827</v>
      </c>
      <c r="C39" s="832" t="s">
        <v>2830</v>
      </c>
      <c r="D39" s="832" t="s">
        <v>1944</v>
      </c>
      <c r="E39" s="832" t="s">
        <v>1946</v>
      </c>
      <c r="F39" s="849"/>
      <c r="G39" s="849"/>
      <c r="H39" s="837">
        <v>0</v>
      </c>
      <c r="I39" s="849">
        <v>1</v>
      </c>
      <c r="J39" s="849">
        <v>185.34</v>
      </c>
      <c r="K39" s="837">
        <v>1</v>
      </c>
      <c r="L39" s="849">
        <v>1</v>
      </c>
      <c r="M39" s="850">
        <v>185.34</v>
      </c>
    </row>
    <row r="40" spans="1:13" ht="14.45" customHeight="1" x14ac:dyDescent="0.2">
      <c r="A40" s="831" t="s">
        <v>2911</v>
      </c>
      <c r="B40" s="832" t="s">
        <v>2456</v>
      </c>
      <c r="C40" s="832" t="s">
        <v>2467</v>
      </c>
      <c r="D40" s="832" t="s">
        <v>2463</v>
      </c>
      <c r="E40" s="832" t="s">
        <v>2468</v>
      </c>
      <c r="F40" s="849"/>
      <c r="G40" s="849"/>
      <c r="H40" s="837">
        <v>0</v>
      </c>
      <c r="I40" s="849">
        <v>2</v>
      </c>
      <c r="J40" s="849">
        <v>168.36</v>
      </c>
      <c r="K40" s="837">
        <v>1</v>
      </c>
      <c r="L40" s="849">
        <v>2</v>
      </c>
      <c r="M40" s="850">
        <v>168.36</v>
      </c>
    </row>
    <row r="41" spans="1:13" ht="14.45" customHeight="1" x14ac:dyDescent="0.2">
      <c r="A41" s="831" t="s">
        <v>2911</v>
      </c>
      <c r="B41" s="832" t="s">
        <v>2456</v>
      </c>
      <c r="C41" s="832" t="s">
        <v>2469</v>
      </c>
      <c r="D41" s="832" t="s">
        <v>2458</v>
      </c>
      <c r="E41" s="832" t="s">
        <v>2470</v>
      </c>
      <c r="F41" s="849"/>
      <c r="G41" s="849"/>
      <c r="H41" s="837">
        <v>0</v>
      </c>
      <c r="I41" s="849">
        <v>2</v>
      </c>
      <c r="J41" s="849">
        <v>126.28</v>
      </c>
      <c r="K41" s="837">
        <v>1</v>
      </c>
      <c r="L41" s="849">
        <v>2</v>
      </c>
      <c r="M41" s="850">
        <v>126.28</v>
      </c>
    </row>
    <row r="42" spans="1:13" ht="14.45" customHeight="1" x14ac:dyDescent="0.2">
      <c r="A42" s="831" t="s">
        <v>2911</v>
      </c>
      <c r="B42" s="832" t="s">
        <v>2456</v>
      </c>
      <c r="C42" s="832" t="s">
        <v>2471</v>
      </c>
      <c r="D42" s="832" t="s">
        <v>2458</v>
      </c>
      <c r="E42" s="832" t="s">
        <v>2472</v>
      </c>
      <c r="F42" s="849"/>
      <c r="G42" s="849"/>
      <c r="H42" s="837">
        <v>0</v>
      </c>
      <c r="I42" s="849">
        <v>1</v>
      </c>
      <c r="J42" s="849">
        <v>105.23</v>
      </c>
      <c r="K42" s="837">
        <v>1</v>
      </c>
      <c r="L42" s="849">
        <v>1</v>
      </c>
      <c r="M42" s="850">
        <v>105.23</v>
      </c>
    </row>
    <row r="43" spans="1:13" ht="14.45" customHeight="1" x14ac:dyDescent="0.2">
      <c r="A43" s="831" t="s">
        <v>2911</v>
      </c>
      <c r="B43" s="832" t="s">
        <v>2456</v>
      </c>
      <c r="C43" s="832" t="s">
        <v>2473</v>
      </c>
      <c r="D43" s="832" t="s">
        <v>2458</v>
      </c>
      <c r="E43" s="832" t="s">
        <v>2474</v>
      </c>
      <c r="F43" s="849"/>
      <c r="G43" s="849"/>
      <c r="H43" s="837">
        <v>0</v>
      </c>
      <c r="I43" s="849">
        <v>2</v>
      </c>
      <c r="J43" s="849">
        <v>98.16</v>
      </c>
      <c r="K43" s="837">
        <v>1</v>
      </c>
      <c r="L43" s="849">
        <v>2</v>
      </c>
      <c r="M43" s="850">
        <v>98.16</v>
      </c>
    </row>
    <row r="44" spans="1:13" ht="14.45" customHeight="1" x14ac:dyDescent="0.2">
      <c r="A44" s="831" t="s">
        <v>2911</v>
      </c>
      <c r="B44" s="832" t="s">
        <v>2456</v>
      </c>
      <c r="C44" s="832" t="s">
        <v>2465</v>
      </c>
      <c r="D44" s="832" t="s">
        <v>2463</v>
      </c>
      <c r="E44" s="832" t="s">
        <v>2466</v>
      </c>
      <c r="F44" s="849"/>
      <c r="G44" s="849"/>
      <c r="H44" s="837">
        <v>0</v>
      </c>
      <c r="I44" s="849">
        <v>1</v>
      </c>
      <c r="J44" s="849">
        <v>63.14</v>
      </c>
      <c r="K44" s="837">
        <v>1</v>
      </c>
      <c r="L44" s="849">
        <v>1</v>
      </c>
      <c r="M44" s="850">
        <v>63.14</v>
      </c>
    </row>
    <row r="45" spans="1:13" ht="14.45" customHeight="1" x14ac:dyDescent="0.2">
      <c r="A45" s="831" t="s">
        <v>2911</v>
      </c>
      <c r="B45" s="832" t="s">
        <v>2456</v>
      </c>
      <c r="C45" s="832" t="s">
        <v>3190</v>
      </c>
      <c r="D45" s="832" t="s">
        <v>2463</v>
      </c>
      <c r="E45" s="832" t="s">
        <v>3191</v>
      </c>
      <c r="F45" s="849"/>
      <c r="G45" s="849"/>
      <c r="H45" s="837">
        <v>0</v>
      </c>
      <c r="I45" s="849">
        <v>1</v>
      </c>
      <c r="J45" s="849">
        <v>49.08</v>
      </c>
      <c r="K45" s="837">
        <v>1</v>
      </c>
      <c r="L45" s="849">
        <v>1</v>
      </c>
      <c r="M45" s="850">
        <v>49.08</v>
      </c>
    </row>
    <row r="46" spans="1:13" ht="14.45" customHeight="1" x14ac:dyDescent="0.2">
      <c r="A46" s="831" t="s">
        <v>2911</v>
      </c>
      <c r="B46" s="832" t="s">
        <v>2555</v>
      </c>
      <c r="C46" s="832" t="s">
        <v>2924</v>
      </c>
      <c r="D46" s="832" t="s">
        <v>2925</v>
      </c>
      <c r="E46" s="832" t="s">
        <v>2562</v>
      </c>
      <c r="F46" s="849">
        <v>2</v>
      </c>
      <c r="G46" s="849">
        <v>72.540000000000006</v>
      </c>
      <c r="H46" s="837">
        <v>1</v>
      </c>
      <c r="I46" s="849"/>
      <c r="J46" s="849"/>
      <c r="K46" s="837">
        <v>0</v>
      </c>
      <c r="L46" s="849">
        <v>2</v>
      </c>
      <c r="M46" s="850">
        <v>72.540000000000006</v>
      </c>
    </row>
    <row r="47" spans="1:13" ht="14.45" customHeight="1" x14ac:dyDescent="0.2">
      <c r="A47" s="831" t="s">
        <v>2911</v>
      </c>
      <c r="B47" s="832" t="s">
        <v>2555</v>
      </c>
      <c r="C47" s="832" t="s">
        <v>2926</v>
      </c>
      <c r="D47" s="832" t="s">
        <v>626</v>
      </c>
      <c r="E47" s="832" t="s">
        <v>2927</v>
      </c>
      <c r="F47" s="849"/>
      <c r="G47" s="849"/>
      <c r="H47" s="837">
        <v>0</v>
      </c>
      <c r="I47" s="849">
        <v>1</v>
      </c>
      <c r="J47" s="849">
        <v>21.76</v>
      </c>
      <c r="K47" s="837">
        <v>1</v>
      </c>
      <c r="L47" s="849">
        <v>1</v>
      </c>
      <c r="M47" s="850">
        <v>21.76</v>
      </c>
    </row>
    <row r="48" spans="1:13" ht="14.45" customHeight="1" x14ac:dyDescent="0.2">
      <c r="A48" s="831" t="s">
        <v>2911</v>
      </c>
      <c r="B48" s="832" t="s">
        <v>2589</v>
      </c>
      <c r="C48" s="832" t="s">
        <v>2593</v>
      </c>
      <c r="D48" s="832" t="s">
        <v>1270</v>
      </c>
      <c r="E48" s="832" t="s">
        <v>1272</v>
      </c>
      <c r="F48" s="849"/>
      <c r="G48" s="849"/>
      <c r="H48" s="837"/>
      <c r="I48" s="849">
        <v>2</v>
      </c>
      <c r="J48" s="849">
        <v>0</v>
      </c>
      <c r="K48" s="837"/>
      <c r="L48" s="849">
        <v>2</v>
      </c>
      <c r="M48" s="850">
        <v>0</v>
      </c>
    </row>
    <row r="49" spans="1:13" ht="14.45" customHeight="1" x14ac:dyDescent="0.2">
      <c r="A49" s="831" t="s">
        <v>2911</v>
      </c>
      <c r="B49" s="832" t="s">
        <v>2604</v>
      </c>
      <c r="C49" s="832" t="s">
        <v>3060</v>
      </c>
      <c r="D49" s="832" t="s">
        <v>3061</v>
      </c>
      <c r="E49" s="832" t="s">
        <v>3062</v>
      </c>
      <c r="F49" s="849">
        <v>1</v>
      </c>
      <c r="G49" s="849">
        <v>366.31</v>
      </c>
      <c r="H49" s="837">
        <v>1</v>
      </c>
      <c r="I49" s="849"/>
      <c r="J49" s="849"/>
      <c r="K49" s="837">
        <v>0</v>
      </c>
      <c r="L49" s="849">
        <v>1</v>
      </c>
      <c r="M49" s="850">
        <v>366.31</v>
      </c>
    </row>
    <row r="50" spans="1:13" ht="14.45" customHeight="1" x14ac:dyDescent="0.2">
      <c r="A50" s="831" t="s">
        <v>2911</v>
      </c>
      <c r="B50" s="832" t="s">
        <v>2626</v>
      </c>
      <c r="C50" s="832" t="s">
        <v>2627</v>
      </c>
      <c r="D50" s="832" t="s">
        <v>1244</v>
      </c>
      <c r="E50" s="832" t="s">
        <v>2628</v>
      </c>
      <c r="F50" s="849"/>
      <c r="G50" s="849"/>
      <c r="H50" s="837">
        <v>0</v>
      </c>
      <c r="I50" s="849">
        <v>1</v>
      </c>
      <c r="J50" s="849">
        <v>531.12</v>
      </c>
      <c r="K50" s="837">
        <v>1</v>
      </c>
      <c r="L50" s="849">
        <v>1</v>
      </c>
      <c r="M50" s="850">
        <v>531.12</v>
      </c>
    </row>
    <row r="51" spans="1:13" ht="14.45" customHeight="1" x14ac:dyDescent="0.2">
      <c r="A51" s="831" t="s">
        <v>2911</v>
      </c>
      <c r="B51" s="832" t="s">
        <v>2626</v>
      </c>
      <c r="C51" s="832" t="s">
        <v>2629</v>
      </c>
      <c r="D51" s="832" t="s">
        <v>1246</v>
      </c>
      <c r="E51" s="832" t="s">
        <v>2630</v>
      </c>
      <c r="F51" s="849"/>
      <c r="G51" s="849"/>
      <c r="H51" s="837">
        <v>0</v>
      </c>
      <c r="I51" s="849">
        <v>1</v>
      </c>
      <c r="J51" s="849">
        <v>212.45</v>
      </c>
      <c r="K51" s="837">
        <v>1</v>
      </c>
      <c r="L51" s="849">
        <v>1</v>
      </c>
      <c r="M51" s="850">
        <v>212.45</v>
      </c>
    </row>
    <row r="52" spans="1:13" ht="14.45" customHeight="1" x14ac:dyDescent="0.2">
      <c r="A52" s="831" t="s">
        <v>2911</v>
      </c>
      <c r="B52" s="832" t="s">
        <v>2650</v>
      </c>
      <c r="C52" s="832" t="s">
        <v>2651</v>
      </c>
      <c r="D52" s="832" t="s">
        <v>2652</v>
      </c>
      <c r="E52" s="832" t="s">
        <v>2653</v>
      </c>
      <c r="F52" s="849"/>
      <c r="G52" s="849"/>
      <c r="H52" s="837">
        <v>0</v>
      </c>
      <c r="I52" s="849">
        <v>1</v>
      </c>
      <c r="J52" s="849">
        <v>9.4</v>
      </c>
      <c r="K52" s="837">
        <v>1</v>
      </c>
      <c r="L52" s="849">
        <v>1</v>
      </c>
      <c r="M52" s="850">
        <v>9.4</v>
      </c>
    </row>
    <row r="53" spans="1:13" ht="14.45" customHeight="1" x14ac:dyDescent="0.2">
      <c r="A53" s="831" t="s">
        <v>2911</v>
      </c>
      <c r="B53" s="832" t="s">
        <v>2656</v>
      </c>
      <c r="C53" s="832" t="s">
        <v>3175</v>
      </c>
      <c r="D53" s="832" t="s">
        <v>1593</v>
      </c>
      <c r="E53" s="832" t="s">
        <v>2660</v>
      </c>
      <c r="F53" s="849">
        <v>1</v>
      </c>
      <c r="G53" s="849">
        <v>0</v>
      </c>
      <c r="H53" s="837"/>
      <c r="I53" s="849"/>
      <c r="J53" s="849"/>
      <c r="K53" s="837"/>
      <c r="L53" s="849">
        <v>1</v>
      </c>
      <c r="M53" s="850">
        <v>0</v>
      </c>
    </row>
    <row r="54" spans="1:13" ht="14.45" customHeight="1" x14ac:dyDescent="0.2">
      <c r="A54" s="831" t="s">
        <v>2911</v>
      </c>
      <c r="B54" s="832" t="s">
        <v>2656</v>
      </c>
      <c r="C54" s="832" t="s">
        <v>2659</v>
      </c>
      <c r="D54" s="832" t="s">
        <v>1593</v>
      </c>
      <c r="E54" s="832" t="s">
        <v>2660</v>
      </c>
      <c r="F54" s="849"/>
      <c r="G54" s="849"/>
      <c r="H54" s="837"/>
      <c r="I54" s="849">
        <v>2</v>
      </c>
      <c r="J54" s="849">
        <v>0</v>
      </c>
      <c r="K54" s="837"/>
      <c r="L54" s="849">
        <v>2</v>
      </c>
      <c r="M54" s="850">
        <v>0</v>
      </c>
    </row>
    <row r="55" spans="1:13" ht="14.45" customHeight="1" x14ac:dyDescent="0.2">
      <c r="A55" s="831" t="s">
        <v>2911</v>
      </c>
      <c r="B55" s="832" t="s">
        <v>4274</v>
      </c>
      <c r="C55" s="832" t="s">
        <v>2955</v>
      </c>
      <c r="D55" s="832" t="s">
        <v>766</v>
      </c>
      <c r="E55" s="832" t="s">
        <v>703</v>
      </c>
      <c r="F55" s="849"/>
      <c r="G55" s="849"/>
      <c r="H55" s="837">
        <v>0</v>
      </c>
      <c r="I55" s="849">
        <v>1</v>
      </c>
      <c r="J55" s="849">
        <v>65.989999999999995</v>
      </c>
      <c r="K55" s="837">
        <v>1</v>
      </c>
      <c r="L55" s="849">
        <v>1</v>
      </c>
      <c r="M55" s="850">
        <v>65.989999999999995</v>
      </c>
    </row>
    <row r="56" spans="1:13" ht="14.45" customHeight="1" x14ac:dyDescent="0.2">
      <c r="A56" s="831" t="s">
        <v>2911</v>
      </c>
      <c r="B56" s="832" t="s">
        <v>4274</v>
      </c>
      <c r="C56" s="832" t="s">
        <v>2956</v>
      </c>
      <c r="D56" s="832" t="s">
        <v>767</v>
      </c>
      <c r="E56" s="832" t="s">
        <v>768</v>
      </c>
      <c r="F56" s="849"/>
      <c r="G56" s="849"/>
      <c r="H56" s="837">
        <v>0</v>
      </c>
      <c r="I56" s="849">
        <v>1</v>
      </c>
      <c r="J56" s="849">
        <v>132</v>
      </c>
      <c r="K56" s="837">
        <v>1</v>
      </c>
      <c r="L56" s="849">
        <v>1</v>
      </c>
      <c r="M56" s="850">
        <v>132</v>
      </c>
    </row>
    <row r="57" spans="1:13" ht="14.45" customHeight="1" x14ac:dyDescent="0.2">
      <c r="A57" s="831" t="s">
        <v>2911</v>
      </c>
      <c r="B57" s="832" t="s">
        <v>2661</v>
      </c>
      <c r="C57" s="832" t="s">
        <v>2662</v>
      </c>
      <c r="D57" s="832" t="s">
        <v>642</v>
      </c>
      <c r="E57" s="832" t="s">
        <v>768</v>
      </c>
      <c r="F57" s="849"/>
      <c r="G57" s="849"/>
      <c r="H57" s="837">
        <v>0</v>
      </c>
      <c r="I57" s="849">
        <v>1</v>
      </c>
      <c r="J57" s="849">
        <v>132</v>
      </c>
      <c r="K57" s="837">
        <v>1</v>
      </c>
      <c r="L57" s="849">
        <v>1</v>
      </c>
      <c r="M57" s="850">
        <v>132</v>
      </c>
    </row>
    <row r="58" spans="1:13" ht="14.45" customHeight="1" x14ac:dyDescent="0.2">
      <c r="A58" s="831" t="s">
        <v>2911</v>
      </c>
      <c r="B58" s="832" t="s">
        <v>2663</v>
      </c>
      <c r="C58" s="832" t="s">
        <v>2664</v>
      </c>
      <c r="D58" s="832" t="s">
        <v>2665</v>
      </c>
      <c r="E58" s="832" t="s">
        <v>2666</v>
      </c>
      <c r="F58" s="849"/>
      <c r="G58" s="849"/>
      <c r="H58" s="837">
        <v>0</v>
      </c>
      <c r="I58" s="849">
        <v>3</v>
      </c>
      <c r="J58" s="849">
        <v>368.88</v>
      </c>
      <c r="K58" s="837">
        <v>1</v>
      </c>
      <c r="L58" s="849">
        <v>3</v>
      </c>
      <c r="M58" s="850">
        <v>368.88</v>
      </c>
    </row>
    <row r="59" spans="1:13" ht="14.45" customHeight="1" x14ac:dyDescent="0.2">
      <c r="A59" s="831" t="s">
        <v>2911</v>
      </c>
      <c r="B59" s="832" t="s">
        <v>2667</v>
      </c>
      <c r="C59" s="832" t="s">
        <v>2668</v>
      </c>
      <c r="D59" s="832" t="s">
        <v>2669</v>
      </c>
      <c r="E59" s="832" t="s">
        <v>2670</v>
      </c>
      <c r="F59" s="849"/>
      <c r="G59" s="849"/>
      <c r="H59" s="837">
        <v>0</v>
      </c>
      <c r="I59" s="849">
        <v>2</v>
      </c>
      <c r="J59" s="849">
        <v>246.4</v>
      </c>
      <c r="K59" s="837">
        <v>1</v>
      </c>
      <c r="L59" s="849">
        <v>2</v>
      </c>
      <c r="M59" s="850">
        <v>246.4</v>
      </c>
    </row>
    <row r="60" spans="1:13" ht="14.45" customHeight="1" x14ac:dyDescent="0.2">
      <c r="A60" s="831" t="s">
        <v>2911</v>
      </c>
      <c r="B60" s="832" t="s">
        <v>2667</v>
      </c>
      <c r="C60" s="832" t="s">
        <v>2980</v>
      </c>
      <c r="D60" s="832" t="s">
        <v>2981</v>
      </c>
      <c r="E60" s="832" t="s">
        <v>2982</v>
      </c>
      <c r="F60" s="849">
        <v>1</v>
      </c>
      <c r="G60" s="849">
        <v>123.2</v>
      </c>
      <c r="H60" s="837">
        <v>1</v>
      </c>
      <c r="I60" s="849"/>
      <c r="J60" s="849"/>
      <c r="K60" s="837">
        <v>0</v>
      </c>
      <c r="L60" s="849">
        <v>1</v>
      </c>
      <c r="M60" s="850">
        <v>123.2</v>
      </c>
    </row>
    <row r="61" spans="1:13" ht="14.45" customHeight="1" x14ac:dyDescent="0.2">
      <c r="A61" s="831" t="s">
        <v>2911</v>
      </c>
      <c r="B61" s="832" t="s">
        <v>2673</v>
      </c>
      <c r="C61" s="832" t="s">
        <v>2677</v>
      </c>
      <c r="D61" s="832" t="s">
        <v>2678</v>
      </c>
      <c r="E61" s="832" t="s">
        <v>2676</v>
      </c>
      <c r="F61" s="849"/>
      <c r="G61" s="849"/>
      <c r="H61" s="837">
        <v>0</v>
      </c>
      <c r="I61" s="849">
        <v>1</v>
      </c>
      <c r="J61" s="849">
        <v>161.06</v>
      </c>
      <c r="K61" s="837">
        <v>1</v>
      </c>
      <c r="L61" s="849">
        <v>1</v>
      </c>
      <c r="M61" s="850">
        <v>161.06</v>
      </c>
    </row>
    <row r="62" spans="1:13" ht="14.45" customHeight="1" x14ac:dyDescent="0.2">
      <c r="A62" s="831" t="s">
        <v>2911</v>
      </c>
      <c r="B62" s="832" t="s">
        <v>2685</v>
      </c>
      <c r="C62" s="832" t="s">
        <v>2686</v>
      </c>
      <c r="D62" s="832" t="s">
        <v>758</v>
      </c>
      <c r="E62" s="832" t="s">
        <v>2372</v>
      </c>
      <c r="F62" s="849"/>
      <c r="G62" s="849"/>
      <c r="H62" s="837"/>
      <c r="I62" s="849">
        <v>1</v>
      </c>
      <c r="J62" s="849">
        <v>0</v>
      </c>
      <c r="K62" s="837"/>
      <c r="L62" s="849">
        <v>1</v>
      </c>
      <c r="M62" s="850">
        <v>0</v>
      </c>
    </row>
    <row r="63" spans="1:13" ht="14.45" customHeight="1" x14ac:dyDescent="0.2">
      <c r="A63" s="831" t="s">
        <v>2911</v>
      </c>
      <c r="B63" s="832" t="s">
        <v>2687</v>
      </c>
      <c r="C63" s="832" t="s">
        <v>2975</v>
      </c>
      <c r="D63" s="832" t="s">
        <v>1848</v>
      </c>
      <c r="E63" s="832" t="s">
        <v>2670</v>
      </c>
      <c r="F63" s="849"/>
      <c r="G63" s="849"/>
      <c r="H63" s="837">
        <v>0</v>
      </c>
      <c r="I63" s="849">
        <v>1</v>
      </c>
      <c r="J63" s="849">
        <v>528.44000000000005</v>
      </c>
      <c r="K63" s="837">
        <v>1</v>
      </c>
      <c r="L63" s="849">
        <v>1</v>
      </c>
      <c r="M63" s="850">
        <v>528.44000000000005</v>
      </c>
    </row>
    <row r="64" spans="1:13" ht="14.45" customHeight="1" x14ac:dyDescent="0.2">
      <c r="A64" s="831" t="s">
        <v>2911</v>
      </c>
      <c r="B64" s="832" t="s">
        <v>4275</v>
      </c>
      <c r="C64" s="832" t="s">
        <v>3079</v>
      </c>
      <c r="D64" s="832" t="s">
        <v>3077</v>
      </c>
      <c r="E64" s="832" t="s">
        <v>3080</v>
      </c>
      <c r="F64" s="849">
        <v>1</v>
      </c>
      <c r="G64" s="849">
        <v>1096.43</v>
      </c>
      <c r="H64" s="837">
        <v>1</v>
      </c>
      <c r="I64" s="849"/>
      <c r="J64" s="849"/>
      <c r="K64" s="837">
        <v>0</v>
      </c>
      <c r="L64" s="849">
        <v>1</v>
      </c>
      <c r="M64" s="850">
        <v>1096.43</v>
      </c>
    </row>
    <row r="65" spans="1:13" ht="14.45" customHeight="1" x14ac:dyDescent="0.2">
      <c r="A65" s="831" t="s">
        <v>2911</v>
      </c>
      <c r="B65" s="832" t="s">
        <v>2291</v>
      </c>
      <c r="C65" s="832" t="s">
        <v>3177</v>
      </c>
      <c r="D65" s="832" t="s">
        <v>867</v>
      </c>
      <c r="E65" s="832" t="s">
        <v>3178</v>
      </c>
      <c r="F65" s="849"/>
      <c r="G65" s="849"/>
      <c r="H65" s="837">
        <v>0</v>
      </c>
      <c r="I65" s="849">
        <v>2</v>
      </c>
      <c r="J65" s="849">
        <v>4753.8599999999997</v>
      </c>
      <c r="K65" s="837">
        <v>1</v>
      </c>
      <c r="L65" s="849">
        <v>2</v>
      </c>
      <c r="M65" s="850">
        <v>4753.8599999999997</v>
      </c>
    </row>
    <row r="66" spans="1:13" ht="14.45" customHeight="1" x14ac:dyDescent="0.2">
      <c r="A66" s="831" t="s">
        <v>2911</v>
      </c>
      <c r="B66" s="832" t="s">
        <v>2585</v>
      </c>
      <c r="C66" s="832" t="s">
        <v>2586</v>
      </c>
      <c r="D66" s="832" t="s">
        <v>2587</v>
      </c>
      <c r="E66" s="832" t="s">
        <v>2588</v>
      </c>
      <c r="F66" s="849">
        <v>4</v>
      </c>
      <c r="G66" s="849">
        <v>201.28</v>
      </c>
      <c r="H66" s="837">
        <v>1</v>
      </c>
      <c r="I66" s="849"/>
      <c r="J66" s="849"/>
      <c r="K66" s="837">
        <v>0</v>
      </c>
      <c r="L66" s="849">
        <v>4</v>
      </c>
      <c r="M66" s="850">
        <v>201.28</v>
      </c>
    </row>
    <row r="67" spans="1:13" ht="14.45" customHeight="1" x14ac:dyDescent="0.2">
      <c r="A67" s="831" t="s">
        <v>2912</v>
      </c>
      <c r="B67" s="832" t="s">
        <v>4276</v>
      </c>
      <c r="C67" s="832" t="s">
        <v>3419</v>
      </c>
      <c r="D67" s="832" t="s">
        <v>996</v>
      </c>
      <c r="E67" s="832" t="s">
        <v>3420</v>
      </c>
      <c r="F67" s="849">
        <v>3</v>
      </c>
      <c r="G67" s="849">
        <v>311.01</v>
      </c>
      <c r="H67" s="837">
        <v>1</v>
      </c>
      <c r="I67" s="849"/>
      <c r="J67" s="849"/>
      <c r="K67" s="837">
        <v>0</v>
      </c>
      <c r="L67" s="849">
        <v>3</v>
      </c>
      <c r="M67" s="850">
        <v>311.01</v>
      </c>
    </row>
    <row r="68" spans="1:13" ht="14.45" customHeight="1" x14ac:dyDescent="0.2">
      <c r="A68" s="831" t="s">
        <v>2912</v>
      </c>
      <c r="B68" s="832" t="s">
        <v>2224</v>
      </c>
      <c r="C68" s="832" t="s">
        <v>3427</v>
      </c>
      <c r="D68" s="832" t="s">
        <v>3428</v>
      </c>
      <c r="E68" s="832" t="s">
        <v>3429</v>
      </c>
      <c r="F68" s="849">
        <v>2</v>
      </c>
      <c r="G68" s="849">
        <v>112.9</v>
      </c>
      <c r="H68" s="837">
        <v>1</v>
      </c>
      <c r="I68" s="849"/>
      <c r="J68" s="849"/>
      <c r="K68" s="837">
        <v>0</v>
      </c>
      <c r="L68" s="849">
        <v>2</v>
      </c>
      <c r="M68" s="850">
        <v>112.9</v>
      </c>
    </row>
    <row r="69" spans="1:13" ht="14.45" customHeight="1" x14ac:dyDescent="0.2">
      <c r="A69" s="831" t="s">
        <v>2912</v>
      </c>
      <c r="B69" s="832" t="s">
        <v>2224</v>
      </c>
      <c r="C69" s="832" t="s">
        <v>2229</v>
      </c>
      <c r="D69" s="832" t="s">
        <v>777</v>
      </c>
      <c r="E69" s="832" t="s">
        <v>2230</v>
      </c>
      <c r="F69" s="849"/>
      <c r="G69" s="849"/>
      <c r="H69" s="837">
        <v>0</v>
      </c>
      <c r="I69" s="849">
        <v>2</v>
      </c>
      <c r="J69" s="849">
        <v>115.2</v>
      </c>
      <c r="K69" s="837">
        <v>1</v>
      </c>
      <c r="L69" s="849">
        <v>2</v>
      </c>
      <c r="M69" s="850">
        <v>115.2</v>
      </c>
    </row>
    <row r="70" spans="1:13" ht="14.45" customHeight="1" x14ac:dyDescent="0.2">
      <c r="A70" s="831" t="s">
        <v>2912</v>
      </c>
      <c r="B70" s="832" t="s">
        <v>2224</v>
      </c>
      <c r="C70" s="832" t="s">
        <v>2227</v>
      </c>
      <c r="D70" s="832" t="s">
        <v>777</v>
      </c>
      <c r="E70" s="832" t="s">
        <v>2228</v>
      </c>
      <c r="F70" s="849"/>
      <c r="G70" s="849"/>
      <c r="H70" s="837">
        <v>0</v>
      </c>
      <c r="I70" s="849">
        <v>9</v>
      </c>
      <c r="J70" s="849">
        <v>145.07999999999998</v>
      </c>
      <c r="K70" s="837">
        <v>1</v>
      </c>
      <c r="L70" s="849">
        <v>9</v>
      </c>
      <c r="M70" s="850">
        <v>145.07999999999998</v>
      </c>
    </row>
    <row r="71" spans="1:13" ht="14.45" customHeight="1" x14ac:dyDescent="0.2">
      <c r="A71" s="831" t="s">
        <v>2912</v>
      </c>
      <c r="B71" s="832" t="s">
        <v>2243</v>
      </c>
      <c r="C71" s="832" t="s">
        <v>2245</v>
      </c>
      <c r="D71" s="832" t="s">
        <v>2246</v>
      </c>
      <c r="E71" s="832" t="s">
        <v>2247</v>
      </c>
      <c r="F71" s="849"/>
      <c r="G71" s="849"/>
      <c r="H71" s="837">
        <v>0</v>
      </c>
      <c r="I71" s="849">
        <v>1</v>
      </c>
      <c r="J71" s="849">
        <v>672.95</v>
      </c>
      <c r="K71" s="837">
        <v>1</v>
      </c>
      <c r="L71" s="849">
        <v>1</v>
      </c>
      <c r="M71" s="850">
        <v>672.95</v>
      </c>
    </row>
    <row r="72" spans="1:13" ht="14.45" customHeight="1" x14ac:dyDescent="0.2">
      <c r="A72" s="831" t="s">
        <v>2912</v>
      </c>
      <c r="B72" s="832" t="s">
        <v>2254</v>
      </c>
      <c r="C72" s="832" t="s">
        <v>2255</v>
      </c>
      <c r="D72" s="832" t="s">
        <v>2256</v>
      </c>
      <c r="E72" s="832" t="s">
        <v>2257</v>
      </c>
      <c r="F72" s="849"/>
      <c r="G72" s="849"/>
      <c r="H72" s="837">
        <v>0</v>
      </c>
      <c r="I72" s="849">
        <v>2</v>
      </c>
      <c r="J72" s="849">
        <v>172.82</v>
      </c>
      <c r="K72" s="837">
        <v>1</v>
      </c>
      <c r="L72" s="849">
        <v>2</v>
      </c>
      <c r="M72" s="850">
        <v>172.82</v>
      </c>
    </row>
    <row r="73" spans="1:13" ht="14.45" customHeight="1" x14ac:dyDescent="0.2">
      <c r="A73" s="831" t="s">
        <v>2912</v>
      </c>
      <c r="B73" s="832" t="s">
        <v>2254</v>
      </c>
      <c r="C73" s="832" t="s">
        <v>2258</v>
      </c>
      <c r="D73" s="832" t="s">
        <v>2256</v>
      </c>
      <c r="E73" s="832" t="s">
        <v>1420</v>
      </c>
      <c r="F73" s="849"/>
      <c r="G73" s="849"/>
      <c r="H73" s="837">
        <v>0</v>
      </c>
      <c r="I73" s="849">
        <v>1</v>
      </c>
      <c r="J73" s="849">
        <v>86.43</v>
      </c>
      <c r="K73" s="837">
        <v>1</v>
      </c>
      <c r="L73" s="849">
        <v>1</v>
      </c>
      <c r="M73" s="850">
        <v>86.43</v>
      </c>
    </row>
    <row r="74" spans="1:13" ht="14.45" customHeight="1" x14ac:dyDescent="0.2">
      <c r="A74" s="831" t="s">
        <v>2912</v>
      </c>
      <c r="B74" s="832" t="s">
        <v>2254</v>
      </c>
      <c r="C74" s="832" t="s">
        <v>3385</v>
      </c>
      <c r="D74" s="832" t="s">
        <v>2256</v>
      </c>
      <c r="E74" s="832" t="s">
        <v>2257</v>
      </c>
      <c r="F74" s="849">
        <v>2</v>
      </c>
      <c r="G74" s="849">
        <v>172.82</v>
      </c>
      <c r="H74" s="837">
        <v>1</v>
      </c>
      <c r="I74" s="849"/>
      <c r="J74" s="849"/>
      <c r="K74" s="837">
        <v>0</v>
      </c>
      <c r="L74" s="849">
        <v>2</v>
      </c>
      <c r="M74" s="850">
        <v>172.82</v>
      </c>
    </row>
    <row r="75" spans="1:13" ht="14.45" customHeight="1" x14ac:dyDescent="0.2">
      <c r="A75" s="831" t="s">
        <v>2912</v>
      </c>
      <c r="B75" s="832" t="s">
        <v>2254</v>
      </c>
      <c r="C75" s="832" t="s">
        <v>3386</v>
      </c>
      <c r="D75" s="832" t="s">
        <v>3387</v>
      </c>
      <c r="E75" s="832" t="s">
        <v>2971</v>
      </c>
      <c r="F75" s="849">
        <v>2</v>
      </c>
      <c r="G75" s="849">
        <v>86.42</v>
      </c>
      <c r="H75" s="837">
        <v>1</v>
      </c>
      <c r="I75" s="849"/>
      <c r="J75" s="849"/>
      <c r="K75" s="837">
        <v>0</v>
      </c>
      <c r="L75" s="849">
        <v>2</v>
      </c>
      <c r="M75" s="850">
        <v>86.42</v>
      </c>
    </row>
    <row r="76" spans="1:13" ht="14.45" customHeight="1" x14ac:dyDescent="0.2">
      <c r="A76" s="831" t="s">
        <v>2912</v>
      </c>
      <c r="B76" s="832" t="s">
        <v>2268</v>
      </c>
      <c r="C76" s="832" t="s">
        <v>3548</v>
      </c>
      <c r="D76" s="832" t="s">
        <v>3172</v>
      </c>
      <c r="E76" s="832" t="s">
        <v>2394</v>
      </c>
      <c r="F76" s="849">
        <v>1</v>
      </c>
      <c r="G76" s="849">
        <v>184.74</v>
      </c>
      <c r="H76" s="837">
        <v>1</v>
      </c>
      <c r="I76" s="849"/>
      <c r="J76" s="849"/>
      <c r="K76" s="837">
        <v>0</v>
      </c>
      <c r="L76" s="849">
        <v>1</v>
      </c>
      <c r="M76" s="850">
        <v>184.74</v>
      </c>
    </row>
    <row r="77" spans="1:13" ht="14.45" customHeight="1" x14ac:dyDescent="0.2">
      <c r="A77" s="831" t="s">
        <v>2912</v>
      </c>
      <c r="B77" s="832" t="s">
        <v>2272</v>
      </c>
      <c r="C77" s="832" t="s">
        <v>2283</v>
      </c>
      <c r="D77" s="832" t="s">
        <v>954</v>
      </c>
      <c r="E77" s="832" t="s">
        <v>2284</v>
      </c>
      <c r="F77" s="849"/>
      <c r="G77" s="849"/>
      <c r="H77" s="837">
        <v>0</v>
      </c>
      <c r="I77" s="849">
        <v>1</v>
      </c>
      <c r="J77" s="849">
        <v>490.89</v>
      </c>
      <c r="K77" s="837">
        <v>1</v>
      </c>
      <c r="L77" s="849">
        <v>1</v>
      </c>
      <c r="M77" s="850">
        <v>490.89</v>
      </c>
    </row>
    <row r="78" spans="1:13" ht="14.45" customHeight="1" x14ac:dyDescent="0.2">
      <c r="A78" s="831" t="s">
        <v>2912</v>
      </c>
      <c r="B78" s="832" t="s">
        <v>2272</v>
      </c>
      <c r="C78" s="832" t="s">
        <v>2277</v>
      </c>
      <c r="D78" s="832" t="s">
        <v>954</v>
      </c>
      <c r="E78" s="832" t="s">
        <v>2278</v>
      </c>
      <c r="F78" s="849"/>
      <c r="G78" s="849"/>
      <c r="H78" s="837">
        <v>0</v>
      </c>
      <c r="I78" s="849">
        <v>13</v>
      </c>
      <c r="J78" s="849">
        <v>12008.62</v>
      </c>
      <c r="K78" s="837">
        <v>1</v>
      </c>
      <c r="L78" s="849">
        <v>13</v>
      </c>
      <c r="M78" s="850">
        <v>12008.62</v>
      </c>
    </row>
    <row r="79" spans="1:13" ht="14.45" customHeight="1" x14ac:dyDescent="0.2">
      <c r="A79" s="831" t="s">
        <v>2912</v>
      </c>
      <c r="B79" s="832" t="s">
        <v>2285</v>
      </c>
      <c r="C79" s="832" t="s">
        <v>3315</v>
      </c>
      <c r="D79" s="832" t="s">
        <v>3026</v>
      </c>
      <c r="E79" s="832" t="s">
        <v>3316</v>
      </c>
      <c r="F79" s="849">
        <v>2</v>
      </c>
      <c r="G79" s="849">
        <v>600.66</v>
      </c>
      <c r="H79" s="837">
        <v>1</v>
      </c>
      <c r="I79" s="849"/>
      <c r="J79" s="849"/>
      <c r="K79" s="837">
        <v>0</v>
      </c>
      <c r="L79" s="849">
        <v>2</v>
      </c>
      <c r="M79" s="850">
        <v>600.66</v>
      </c>
    </row>
    <row r="80" spans="1:13" ht="14.45" customHeight="1" x14ac:dyDescent="0.2">
      <c r="A80" s="831" t="s">
        <v>2912</v>
      </c>
      <c r="B80" s="832" t="s">
        <v>2285</v>
      </c>
      <c r="C80" s="832" t="s">
        <v>2289</v>
      </c>
      <c r="D80" s="832" t="s">
        <v>2287</v>
      </c>
      <c r="E80" s="832" t="s">
        <v>2290</v>
      </c>
      <c r="F80" s="849"/>
      <c r="G80" s="849"/>
      <c r="H80" s="837">
        <v>0</v>
      </c>
      <c r="I80" s="849">
        <v>2</v>
      </c>
      <c r="J80" s="849">
        <v>373.74</v>
      </c>
      <c r="K80" s="837">
        <v>1</v>
      </c>
      <c r="L80" s="849">
        <v>2</v>
      </c>
      <c r="M80" s="850">
        <v>373.74</v>
      </c>
    </row>
    <row r="81" spans="1:13" ht="14.45" customHeight="1" x14ac:dyDescent="0.2">
      <c r="A81" s="831" t="s">
        <v>2912</v>
      </c>
      <c r="B81" s="832" t="s">
        <v>2295</v>
      </c>
      <c r="C81" s="832" t="s">
        <v>3449</v>
      </c>
      <c r="D81" s="832" t="s">
        <v>3450</v>
      </c>
      <c r="E81" s="832" t="s">
        <v>2298</v>
      </c>
      <c r="F81" s="849">
        <v>1</v>
      </c>
      <c r="G81" s="849">
        <v>160.1</v>
      </c>
      <c r="H81" s="837">
        <v>1</v>
      </c>
      <c r="I81" s="849"/>
      <c r="J81" s="849"/>
      <c r="K81" s="837">
        <v>0</v>
      </c>
      <c r="L81" s="849">
        <v>1</v>
      </c>
      <c r="M81" s="850">
        <v>160.1</v>
      </c>
    </row>
    <row r="82" spans="1:13" ht="14.45" customHeight="1" x14ac:dyDescent="0.2">
      <c r="A82" s="831" t="s">
        <v>2912</v>
      </c>
      <c r="B82" s="832" t="s">
        <v>2316</v>
      </c>
      <c r="C82" s="832" t="s">
        <v>2317</v>
      </c>
      <c r="D82" s="832" t="s">
        <v>2318</v>
      </c>
      <c r="E82" s="832" t="s">
        <v>2319</v>
      </c>
      <c r="F82" s="849"/>
      <c r="G82" s="849"/>
      <c r="H82" s="837">
        <v>0</v>
      </c>
      <c r="I82" s="849">
        <v>1</v>
      </c>
      <c r="J82" s="849">
        <v>300.31</v>
      </c>
      <c r="K82" s="837">
        <v>1</v>
      </c>
      <c r="L82" s="849">
        <v>1</v>
      </c>
      <c r="M82" s="850">
        <v>300.31</v>
      </c>
    </row>
    <row r="83" spans="1:13" ht="14.45" customHeight="1" x14ac:dyDescent="0.2">
      <c r="A83" s="831" t="s">
        <v>2912</v>
      </c>
      <c r="B83" s="832" t="s">
        <v>2320</v>
      </c>
      <c r="C83" s="832" t="s">
        <v>2322</v>
      </c>
      <c r="D83" s="832" t="s">
        <v>963</v>
      </c>
      <c r="E83" s="832" t="s">
        <v>2323</v>
      </c>
      <c r="F83" s="849"/>
      <c r="G83" s="849"/>
      <c r="H83" s="837">
        <v>0</v>
      </c>
      <c r="I83" s="849">
        <v>4</v>
      </c>
      <c r="J83" s="849">
        <v>170.04</v>
      </c>
      <c r="K83" s="837">
        <v>1</v>
      </c>
      <c r="L83" s="849">
        <v>4</v>
      </c>
      <c r="M83" s="850">
        <v>170.04</v>
      </c>
    </row>
    <row r="84" spans="1:13" ht="14.45" customHeight="1" x14ac:dyDescent="0.2">
      <c r="A84" s="831" t="s">
        <v>2912</v>
      </c>
      <c r="B84" s="832" t="s">
        <v>2335</v>
      </c>
      <c r="C84" s="832" t="s">
        <v>3396</v>
      </c>
      <c r="D84" s="832" t="s">
        <v>1544</v>
      </c>
      <c r="E84" s="832" t="s">
        <v>2337</v>
      </c>
      <c r="F84" s="849">
        <v>1</v>
      </c>
      <c r="G84" s="849">
        <v>41.32</v>
      </c>
      <c r="H84" s="837">
        <v>1</v>
      </c>
      <c r="I84" s="849"/>
      <c r="J84" s="849"/>
      <c r="K84" s="837">
        <v>0</v>
      </c>
      <c r="L84" s="849">
        <v>1</v>
      </c>
      <c r="M84" s="850">
        <v>41.32</v>
      </c>
    </row>
    <row r="85" spans="1:13" ht="14.45" customHeight="1" x14ac:dyDescent="0.2">
      <c r="A85" s="831" t="s">
        <v>2912</v>
      </c>
      <c r="B85" s="832" t="s">
        <v>2335</v>
      </c>
      <c r="C85" s="832" t="s">
        <v>2345</v>
      </c>
      <c r="D85" s="832" t="s">
        <v>685</v>
      </c>
      <c r="E85" s="832" t="s">
        <v>688</v>
      </c>
      <c r="F85" s="849"/>
      <c r="G85" s="849"/>
      <c r="H85" s="837">
        <v>0</v>
      </c>
      <c r="I85" s="849">
        <v>6</v>
      </c>
      <c r="J85" s="849">
        <v>63.900000000000006</v>
      </c>
      <c r="K85" s="837">
        <v>1</v>
      </c>
      <c r="L85" s="849">
        <v>6</v>
      </c>
      <c r="M85" s="850">
        <v>63.900000000000006</v>
      </c>
    </row>
    <row r="86" spans="1:13" ht="14.45" customHeight="1" x14ac:dyDescent="0.2">
      <c r="A86" s="831" t="s">
        <v>2912</v>
      </c>
      <c r="B86" s="832" t="s">
        <v>2335</v>
      </c>
      <c r="C86" s="832" t="s">
        <v>3397</v>
      </c>
      <c r="D86" s="832" t="s">
        <v>685</v>
      </c>
      <c r="E86" s="832" t="s">
        <v>689</v>
      </c>
      <c r="F86" s="849">
        <v>12</v>
      </c>
      <c r="G86" s="849">
        <v>210.71999999999997</v>
      </c>
      <c r="H86" s="837">
        <v>1</v>
      </c>
      <c r="I86" s="849"/>
      <c r="J86" s="849"/>
      <c r="K86" s="837">
        <v>0</v>
      </c>
      <c r="L86" s="849">
        <v>12</v>
      </c>
      <c r="M86" s="850">
        <v>210.71999999999997</v>
      </c>
    </row>
    <row r="87" spans="1:13" ht="14.45" customHeight="1" x14ac:dyDescent="0.2">
      <c r="A87" s="831" t="s">
        <v>2912</v>
      </c>
      <c r="B87" s="832" t="s">
        <v>2335</v>
      </c>
      <c r="C87" s="832" t="s">
        <v>3398</v>
      </c>
      <c r="D87" s="832" t="s">
        <v>685</v>
      </c>
      <c r="E87" s="832" t="s">
        <v>687</v>
      </c>
      <c r="F87" s="849"/>
      <c r="G87" s="849"/>
      <c r="H87" s="837">
        <v>0</v>
      </c>
      <c r="I87" s="849">
        <v>3</v>
      </c>
      <c r="J87" s="849">
        <v>175.56</v>
      </c>
      <c r="K87" s="837">
        <v>1</v>
      </c>
      <c r="L87" s="849">
        <v>3</v>
      </c>
      <c r="M87" s="850">
        <v>175.56</v>
      </c>
    </row>
    <row r="88" spans="1:13" ht="14.45" customHeight="1" x14ac:dyDescent="0.2">
      <c r="A88" s="831" t="s">
        <v>2912</v>
      </c>
      <c r="B88" s="832" t="s">
        <v>2335</v>
      </c>
      <c r="C88" s="832" t="s">
        <v>2343</v>
      </c>
      <c r="D88" s="832" t="s">
        <v>685</v>
      </c>
      <c r="E88" s="832" t="s">
        <v>689</v>
      </c>
      <c r="F88" s="849"/>
      <c r="G88" s="849"/>
      <c r="H88" s="837">
        <v>0</v>
      </c>
      <c r="I88" s="849">
        <v>3</v>
      </c>
      <c r="J88" s="849">
        <v>52.679999999999993</v>
      </c>
      <c r="K88" s="837">
        <v>1</v>
      </c>
      <c r="L88" s="849">
        <v>3</v>
      </c>
      <c r="M88" s="850">
        <v>52.679999999999993</v>
      </c>
    </row>
    <row r="89" spans="1:13" ht="14.45" customHeight="1" x14ac:dyDescent="0.2">
      <c r="A89" s="831" t="s">
        <v>2912</v>
      </c>
      <c r="B89" s="832" t="s">
        <v>2351</v>
      </c>
      <c r="C89" s="832" t="s">
        <v>2352</v>
      </c>
      <c r="D89" s="832" t="s">
        <v>2353</v>
      </c>
      <c r="E89" s="832" t="s">
        <v>2354</v>
      </c>
      <c r="F89" s="849"/>
      <c r="G89" s="849"/>
      <c r="H89" s="837">
        <v>0</v>
      </c>
      <c r="I89" s="849">
        <v>3</v>
      </c>
      <c r="J89" s="849">
        <v>196.62</v>
      </c>
      <c r="K89" s="837">
        <v>1</v>
      </c>
      <c r="L89" s="849">
        <v>3</v>
      </c>
      <c r="M89" s="850">
        <v>196.62</v>
      </c>
    </row>
    <row r="90" spans="1:13" ht="14.45" customHeight="1" x14ac:dyDescent="0.2">
      <c r="A90" s="831" t="s">
        <v>2912</v>
      </c>
      <c r="B90" s="832" t="s">
        <v>2351</v>
      </c>
      <c r="C90" s="832" t="s">
        <v>2796</v>
      </c>
      <c r="D90" s="832" t="s">
        <v>2353</v>
      </c>
      <c r="E90" s="832" t="s">
        <v>2797</v>
      </c>
      <c r="F90" s="849"/>
      <c r="G90" s="849"/>
      <c r="H90" s="837">
        <v>0</v>
      </c>
      <c r="I90" s="849">
        <v>3</v>
      </c>
      <c r="J90" s="849">
        <v>688.14</v>
      </c>
      <c r="K90" s="837">
        <v>1</v>
      </c>
      <c r="L90" s="849">
        <v>3</v>
      </c>
      <c r="M90" s="850">
        <v>688.14</v>
      </c>
    </row>
    <row r="91" spans="1:13" ht="14.45" customHeight="1" x14ac:dyDescent="0.2">
      <c r="A91" s="831" t="s">
        <v>2912</v>
      </c>
      <c r="B91" s="832" t="s">
        <v>2351</v>
      </c>
      <c r="C91" s="832" t="s">
        <v>3217</v>
      </c>
      <c r="D91" s="832" t="s">
        <v>3218</v>
      </c>
      <c r="E91" s="832" t="s">
        <v>2797</v>
      </c>
      <c r="F91" s="849">
        <v>1</v>
      </c>
      <c r="G91" s="849">
        <v>229.38</v>
      </c>
      <c r="H91" s="837">
        <v>1</v>
      </c>
      <c r="I91" s="849"/>
      <c r="J91" s="849"/>
      <c r="K91" s="837">
        <v>0</v>
      </c>
      <c r="L91" s="849">
        <v>1</v>
      </c>
      <c r="M91" s="850">
        <v>229.38</v>
      </c>
    </row>
    <row r="92" spans="1:13" ht="14.45" customHeight="1" x14ac:dyDescent="0.2">
      <c r="A92" s="831" t="s">
        <v>2912</v>
      </c>
      <c r="B92" s="832" t="s">
        <v>2355</v>
      </c>
      <c r="C92" s="832" t="s">
        <v>2357</v>
      </c>
      <c r="D92" s="832" t="s">
        <v>702</v>
      </c>
      <c r="E92" s="832" t="s">
        <v>710</v>
      </c>
      <c r="F92" s="849">
        <v>1</v>
      </c>
      <c r="G92" s="849">
        <v>35.11</v>
      </c>
      <c r="H92" s="837">
        <v>1</v>
      </c>
      <c r="I92" s="849"/>
      <c r="J92" s="849"/>
      <c r="K92" s="837">
        <v>0</v>
      </c>
      <c r="L92" s="849">
        <v>1</v>
      </c>
      <c r="M92" s="850">
        <v>35.11</v>
      </c>
    </row>
    <row r="93" spans="1:13" ht="14.45" customHeight="1" x14ac:dyDescent="0.2">
      <c r="A93" s="831" t="s">
        <v>2912</v>
      </c>
      <c r="B93" s="832" t="s">
        <v>2355</v>
      </c>
      <c r="C93" s="832" t="s">
        <v>3219</v>
      </c>
      <c r="D93" s="832" t="s">
        <v>2946</v>
      </c>
      <c r="E93" s="832" t="s">
        <v>3220</v>
      </c>
      <c r="F93" s="849">
        <v>1</v>
      </c>
      <c r="G93" s="849">
        <v>105.32</v>
      </c>
      <c r="H93" s="837">
        <v>1</v>
      </c>
      <c r="I93" s="849"/>
      <c r="J93" s="849"/>
      <c r="K93" s="837">
        <v>0</v>
      </c>
      <c r="L93" s="849">
        <v>1</v>
      </c>
      <c r="M93" s="850">
        <v>105.32</v>
      </c>
    </row>
    <row r="94" spans="1:13" ht="14.45" customHeight="1" x14ac:dyDescent="0.2">
      <c r="A94" s="831" t="s">
        <v>2912</v>
      </c>
      <c r="B94" s="832" t="s">
        <v>2355</v>
      </c>
      <c r="C94" s="832" t="s">
        <v>3221</v>
      </c>
      <c r="D94" s="832" t="s">
        <v>3222</v>
      </c>
      <c r="E94" s="832" t="s">
        <v>3223</v>
      </c>
      <c r="F94" s="849">
        <v>4</v>
      </c>
      <c r="G94" s="849">
        <v>65.52</v>
      </c>
      <c r="H94" s="837">
        <v>1</v>
      </c>
      <c r="I94" s="849"/>
      <c r="J94" s="849"/>
      <c r="K94" s="837">
        <v>0</v>
      </c>
      <c r="L94" s="849">
        <v>4</v>
      </c>
      <c r="M94" s="850">
        <v>65.52</v>
      </c>
    </row>
    <row r="95" spans="1:13" ht="14.45" customHeight="1" x14ac:dyDescent="0.2">
      <c r="A95" s="831" t="s">
        <v>2912</v>
      </c>
      <c r="B95" s="832" t="s">
        <v>2355</v>
      </c>
      <c r="C95" s="832" t="s">
        <v>3224</v>
      </c>
      <c r="D95" s="832" t="s">
        <v>3225</v>
      </c>
      <c r="E95" s="832" t="s">
        <v>710</v>
      </c>
      <c r="F95" s="849">
        <v>15</v>
      </c>
      <c r="G95" s="849">
        <v>526.65</v>
      </c>
      <c r="H95" s="837">
        <v>1</v>
      </c>
      <c r="I95" s="849"/>
      <c r="J95" s="849"/>
      <c r="K95" s="837">
        <v>0</v>
      </c>
      <c r="L95" s="849">
        <v>15</v>
      </c>
      <c r="M95" s="850">
        <v>526.65</v>
      </c>
    </row>
    <row r="96" spans="1:13" ht="14.45" customHeight="1" x14ac:dyDescent="0.2">
      <c r="A96" s="831" t="s">
        <v>2912</v>
      </c>
      <c r="B96" s="832" t="s">
        <v>2355</v>
      </c>
      <c r="C96" s="832" t="s">
        <v>2356</v>
      </c>
      <c r="D96" s="832" t="s">
        <v>702</v>
      </c>
      <c r="E96" s="832" t="s">
        <v>707</v>
      </c>
      <c r="F96" s="849">
        <v>12</v>
      </c>
      <c r="G96" s="849">
        <v>210.71999999999997</v>
      </c>
      <c r="H96" s="837">
        <v>1</v>
      </c>
      <c r="I96" s="849"/>
      <c r="J96" s="849"/>
      <c r="K96" s="837">
        <v>0</v>
      </c>
      <c r="L96" s="849">
        <v>12</v>
      </c>
      <c r="M96" s="850">
        <v>210.71999999999997</v>
      </c>
    </row>
    <row r="97" spans="1:13" ht="14.45" customHeight="1" x14ac:dyDescent="0.2">
      <c r="A97" s="831" t="s">
        <v>2912</v>
      </c>
      <c r="B97" s="832" t="s">
        <v>2355</v>
      </c>
      <c r="C97" s="832" t="s">
        <v>3226</v>
      </c>
      <c r="D97" s="832" t="s">
        <v>3225</v>
      </c>
      <c r="E97" s="832" t="s">
        <v>710</v>
      </c>
      <c r="F97" s="849">
        <v>3</v>
      </c>
      <c r="G97" s="849">
        <v>105.33</v>
      </c>
      <c r="H97" s="837">
        <v>1</v>
      </c>
      <c r="I97" s="849"/>
      <c r="J97" s="849"/>
      <c r="K97" s="837">
        <v>0</v>
      </c>
      <c r="L97" s="849">
        <v>3</v>
      </c>
      <c r="M97" s="850">
        <v>105.33</v>
      </c>
    </row>
    <row r="98" spans="1:13" ht="14.45" customHeight="1" x14ac:dyDescent="0.2">
      <c r="A98" s="831" t="s">
        <v>2912</v>
      </c>
      <c r="B98" s="832" t="s">
        <v>4272</v>
      </c>
      <c r="C98" s="832" t="s">
        <v>3402</v>
      </c>
      <c r="D98" s="832" t="s">
        <v>3094</v>
      </c>
      <c r="E98" s="832" t="s">
        <v>2366</v>
      </c>
      <c r="F98" s="849">
        <v>1</v>
      </c>
      <c r="G98" s="849">
        <v>105.32</v>
      </c>
      <c r="H98" s="837">
        <v>1</v>
      </c>
      <c r="I98" s="849"/>
      <c r="J98" s="849"/>
      <c r="K98" s="837">
        <v>0</v>
      </c>
      <c r="L98" s="849">
        <v>1</v>
      </c>
      <c r="M98" s="850">
        <v>105.32</v>
      </c>
    </row>
    <row r="99" spans="1:13" ht="14.45" customHeight="1" x14ac:dyDescent="0.2">
      <c r="A99" s="831" t="s">
        <v>2912</v>
      </c>
      <c r="B99" s="832" t="s">
        <v>2363</v>
      </c>
      <c r="C99" s="832" t="s">
        <v>2364</v>
      </c>
      <c r="D99" s="832" t="s">
        <v>2365</v>
      </c>
      <c r="E99" s="832" t="s">
        <v>2366</v>
      </c>
      <c r="F99" s="849"/>
      <c r="G99" s="849"/>
      <c r="H99" s="837">
        <v>0</v>
      </c>
      <c r="I99" s="849">
        <v>2</v>
      </c>
      <c r="J99" s="849">
        <v>186.54</v>
      </c>
      <c r="K99" s="837">
        <v>1</v>
      </c>
      <c r="L99" s="849">
        <v>2</v>
      </c>
      <c r="M99" s="850">
        <v>186.54</v>
      </c>
    </row>
    <row r="100" spans="1:13" ht="14.45" customHeight="1" x14ac:dyDescent="0.2">
      <c r="A100" s="831" t="s">
        <v>2912</v>
      </c>
      <c r="B100" s="832" t="s">
        <v>2363</v>
      </c>
      <c r="C100" s="832" t="s">
        <v>2369</v>
      </c>
      <c r="D100" s="832" t="s">
        <v>2365</v>
      </c>
      <c r="E100" s="832" t="s">
        <v>2370</v>
      </c>
      <c r="F100" s="849"/>
      <c r="G100" s="849"/>
      <c r="H100" s="837">
        <v>0</v>
      </c>
      <c r="I100" s="849">
        <v>1</v>
      </c>
      <c r="J100" s="849">
        <v>31.09</v>
      </c>
      <c r="K100" s="837">
        <v>1</v>
      </c>
      <c r="L100" s="849">
        <v>1</v>
      </c>
      <c r="M100" s="850">
        <v>31.09</v>
      </c>
    </row>
    <row r="101" spans="1:13" ht="14.45" customHeight="1" x14ac:dyDescent="0.2">
      <c r="A101" s="831" t="s">
        <v>2912</v>
      </c>
      <c r="B101" s="832" t="s">
        <v>2363</v>
      </c>
      <c r="C101" s="832" t="s">
        <v>3210</v>
      </c>
      <c r="D101" s="832" t="s">
        <v>3211</v>
      </c>
      <c r="E101" s="832" t="s">
        <v>2370</v>
      </c>
      <c r="F101" s="849">
        <v>3</v>
      </c>
      <c r="G101" s="849">
        <v>0</v>
      </c>
      <c r="H101" s="837"/>
      <c r="I101" s="849"/>
      <c r="J101" s="849"/>
      <c r="K101" s="837"/>
      <c r="L101" s="849">
        <v>3</v>
      </c>
      <c r="M101" s="850">
        <v>0</v>
      </c>
    </row>
    <row r="102" spans="1:13" ht="14.45" customHeight="1" x14ac:dyDescent="0.2">
      <c r="A102" s="831" t="s">
        <v>2912</v>
      </c>
      <c r="B102" s="832" t="s">
        <v>2373</v>
      </c>
      <c r="C102" s="832" t="s">
        <v>2374</v>
      </c>
      <c r="D102" s="832" t="s">
        <v>2375</v>
      </c>
      <c r="E102" s="832" t="s">
        <v>2376</v>
      </c>
      <c r="F102" s="849"/>
      <c r="G102" s="849"/>
      <c r="H102" s="837">
        <v>0</v>
      </c>
      <c r="I102" s="849">
        <v>6</v>
      </c>
      <c r="J102" s="849">
        <v>186.54</v>
      </c>
      <c r="K102" s="837">
        <v>1</v>
      </c>
      <c r="L102" s="849">
        <v>6</v>
      </c>
      <c r="M102" s="850">
        <v>186.54</v>
      </c>
    </row>
    <row r="103" spans="1:13" ht="14.45" customHeight="1" x14ac:dyDescent="0.2">
      <c r="A103" s="831" t="s">
        <v>2912</v>
      </c>
      <c r="B103" s="832" t="s">
        <v>2373</v>
      </c>
      <c r="C103" s="832" t="s">
        <v>3411</v>
      </c>
      <c r="D103" s="832" t="s">
        <v>2375</v>
      </c>
      <c r="E103" s="832" t="s">
        <v>3412</v>
      </c>
      <c r="F103" s="849"/>
      <c r="G103" s="849"/>
      <c r="H103" s="837">
        <v>0</v>
      </c>
      <c r="I103" s="849">
        <v>1</v>
      </c>
      <c r="J103" s="849">
        <v>103.64</v>
      </c>
      <c r="K103" s="837">
        <v>1</v>
      </c>
      <c r="L103" s="849">
        <v>1</v>
      </c>
      <c r="M103" s="850">
        <v>103.64</v>
      </c>
    </row>
    <row r="104" spans="1:13" ht="14.45" customHeight="1" x14ac:dyDescent="0.2">
      <c r="A104" s="831" t="s">
        <v>2912</v>
      </c>
      <c r="B104" s="832" t="s">
        <v>2373</v>
      </c>
      <c r="C104" s="832" t="s">
        <v>3413</v>
      </c>
      <c r="D104" s="832" t="s">
        <v>3414</v>
      </c>
      <c r="E104" s="832" t="s">
        <v>3415</v>
      </c>
      <c r="F104" s="849">
        <v>3</v>
      </c>
      <c r="G104" s="849">
        <v>304.68</v>
      </c>
      <c r="H104" s="837">
        <v>1</v>
      </c>
      <c r="I104" s="849"/>
      <c r="J104" s="849"/>
      <c r="K104" s="837">
        <v>0</v>
      </c>
      <c r="L104" s="849">
        <v>3</v>
      </c>
      <c r="M104" s="850">
        <v>304.68</v>
      </c>
    </row>
    <row r="105" spans="1:13" ht="14.45" customHeight="1" x14ac:dyDescent="0.2">
      <c r="A105" s="831" t="s">
        <v>2912</v>
      </c>
      <c r="B105" s="832" t="s">
        <v>2377</v>
      </c>
      <c r="C105" s="832" t="s">
        <v>2799</v>
      </c>
      <c r="D105" s="832" t="s">
        <v>2379</v>
      </c>
      <c r="E105" s="832" t="s">
        <v>2800</v>
      </c>
      <c r="F105" s="849"/>
      <c r="G105" s="849"/>
      <c r="H105" s="837">
        <v>0</v>
      </c>
      <c r="I105" s="849">
        <v>3</v>
      </c>
      <c r="J105" s="849">
        <v>186.54</v>
      </c>
      <c r="K105" s="837">
        <v>1</v>
      </c>
      <c r="L105" s="849">
        <v>3</v>
      </c>
      <c r="M105" s="850">
        <v>186.54</v>
      </c>
    </row>
    <row r="106" spans="1:13" ht="14.45" customHeight="1" x14ac:dyDescent="0.2">
      <c r="A106" s="831" t="s">
        <v>2912</v>
      </c>
      <c r="B106" s="832" t="s">
        <v>2801</v>
      </c>
      <c r="C106" s="832" t="s">
        <v>3541</v>
      </c>
      <c r="D106" s="832" t="s">
        <v>3542</v>
      </c>
      <c r="E106" s="832" t="s">
        <v>3543</v>
      </c>
      <c r="F106" s="849">
        <v>1</v>
      </c>
      <c r="G106" s="849">
        <v>145.82</v>
      </c>
      <c r="H106" s="837">
        <v>1</v>
      </c>
      <c r="I106" s="849"/>
      <c r="J106" s="849"/>
      <c r="K106" s="837">
        <v>0</v>
      </c>
      <c r="L106" s="849">
        <v>1</v>
      </c>
      <c r="M106" s="850">
        <v>145.82</v>
      </c>
    </row>
    <row r="107" spans="1:13" ht="14.45" customHeight="1" x14ac:dyDescent="0.2">
      <c r="A107" s="831" t="s">
        <v>2912</v>
      </c>
      <c r="B107" s="832" t="s">
        <v>2380</v>
      </c>
      <c r="C107" s="832" t="s">
        <v>2382</v>
      </c>
      <c r="D107" s="832" t="s">
        <v>1343</v>
      </c>
      <c r="E107" s="832" t="s">
        <v>2383</v>
      </c>
      <c r="F107" s="849"/>
      <c r="G107" s="849"/>
      <c r="H107" s="837">
        <v>0</v>
      </c>
      <c r="I107" s="849">
        <v>4</v>
      </c>
      <c r="J107" s="849">
        <v>572.36</v>
      </c>
      <c r="K107" s="837">
        <v>1</v>
      </c>
      <c r="L107" s="849">
        <v>4</v>
      </c>
      <c r="M107" s="850">
        <v>572.36</v>
      </c>
    </row>
    <row r="108" spans="1:13" ht="14.45" customHeight="1" x14ac:dyDescent="0.2">
      <c r="A108" s="831" t="s">
        <v>2912</v>
      </c>
      <c r="B108" s="832" t="s">
        <v>2385</v>
      </c>
      <c r="C108" s="832" t="s">
        <v>2388</v>
      </c>
      <c r="D108" s="832" t="s">
        <v>2387</v>
      </c>
      <c r="E108" s="832" t="s">
        <v>2389</v>
      </c>
      <c r="F108" s="849"/>
      <c r="G108" s="849"/>
      <c r="H108" s="837">
        <v>0</v>
      </c>
      <c r="I108" s="849">
        <v>14</v>
      </c>
      <c r="J108" s="849">
        <v>144.76</v>
      </c>
      <c r="K108" s="837">
        <v>1</v>
      </c>
      <c r="L108" s="849">
        <v>14</v>
      </c>
      <c r="M108" s="850">
        <v>144.76</v>
      </c>
    </row>
    <row r="109" spans="1:13" ht="14.45" customHeight="1" x14ac:dyDescent="0.2">
      <c r="A109" s="831" t="s">
        <v>2912</v>
      </c>
      <c r="B109" s="832" t="s">
        <v>2385</v>
      </c>
      <c r="C109" s="832" t="s">
        <v>2390</v>
      </c>
      <c r="D109" s="832" t="s">
        <v>2387</v>
      </c>
      <c r="E109" s="832" t="s">
        <v>2391</v>
      </c>
      <c r="F109" s="849"/>
      <c r="G109" s="849"/>
      <c r="H109" s="837">
        <v>0</v>
      </c>
      <c r="I109" s="849">
        <v>29</v>
      </c>
      <c r="J109" s="849">
        <v>461.1</v>
      </c>
      <c r="K109" s="837">
        <v>1</v>
      </c>
      <c r="L109" s="849">
        <v>29</v>
      </c>
      <c r="M109" s="850">
        <v>461.1</v>
      </c>
    </row>
    <row r="110" spans="1:13" ht="14.45" customHeight="1" x14ac:dyDescent="0.2">
      <c r="A110" s="831" t="s">
        <v>2912</v>
      </c>
      <c r="B110" s="832" t="s">
        <v>2385</v>
      </c>
      <c r="C110" s="832" t="s">
        <v>2392</v>
      </c>
      <c r="D110" s="832" t="s">
        <v>2387</v>
      </c>
      <c r="E110" s="832" t="s">
        <v>2370</v>
      </c>
      <c r="F110" s="849"/>
      <c r="G110" s="849"/>
      <c r="H110" s="837">
        <v>0</v>
      </c>
      <c r="I110" s="849">
        <v>4</v>
      </c>
      <c r="J110" s="849">
        <v>190.8</v>
      </c>
      <c r="K110" s="837">
        <v>1</v>
      </c>
      <c r="L110" s="849">
        <v>4</v>
      </c>
      <c r="M110" s="850">
        <v>190.8</v>
      </c>
    </row>
    <row r="111" spans="1:13" ht="14.45" customHeight="1" x14ac:dyDescent="0.2">
      <c r="A111" s="831" t="s">
        <v>2912</v>
      </c>
      <c r="B111" s="832" t="s">
        <v>4277</v>
      </c>
      <c r="C111" s="832" t="s">
        <v>3456</v>
      </c>
      <c r="D111" s="832" t="s">
        <v>3457</v>
      </c>
      <c r="E111" s="832" t="s">
        <v>3458</v>
      </c>
      <c r="F111" s="849">
        <v>3</v>
      </c>
      <c r="G111" s="849">
        <v>307.38</v>
      </c>
      <c r="H111" s="837">
        <v>1</v>
      </c>
      <c r="I111" s="849"/>
      <c r="J111" s="849"/>
      <c r="K111" s="837">
        <v>0</v>
      </c>
      <c r="L111" s="849">
        <v>3</v>
      </c>
      <c r="M111" s="850">
        <v>307.38</v>
      </c>
    </row>
    <row r="112" spans="1:13" ht="14.45" customHeight="1" x14ac:dyDescent="0.2">
      <c r="A112" s="831" t="s">
        <v>2912</v>
      </c>
      <c r="B112" s="832" t="s">
        <v>2401</v>
      </c>
      <c r="C112" s="832" t="s">
        <v>2806</v>
      </c>
      <c r="D112" s="832" t="s">
        <v>2403</v>
      </c>
      <c r="E112" s="832" t="s">
        <v>2807</v>
      </c>
      <c r="F112" s="849"/>
      <c r="G112" s="849"/>
      <c r="H112" s="837">
        <v>0</v>
      </c>
      <c r="I112" s="849">
        <v>1</v>
      </c>
      <c r="J112" s="849">
        <v>352.37</v>
      </c>
      <c r="K112" s="837">
        <v>1</v>
      </c>
      <c r="L112" s="849">
        <v>1</v>
      </c>
      <c r="M112" s="850">
        <v>352.37</v>
      </c>
    </row>
    <row r="113" spans="1:13" ht="14.45" customHeight="1" x14ac:dyDescent="0.2">
      <c r="A113" s="831" t="s">
        <v>2912</v>
      </c>
      <c r="B113" s="832" t="s">
        <v>2419</v>
      </c>
      <c r="C113" s="832" t="s">
        <v>3357</v>
      </c>
      <c r="D113" s="832" t="s">
        <v>3358</v>
      </c>
      <c r="E113" s="832" t="s">
        <v>3359</v>
      </c>
      <c r="F113" s="849">
        <v>9</v>
      </c>
      <c r="G113" s="849">
        <v>551.16</v>
      </c>
      <c r="H113" s="837">
        <v>1</v>
      </c>
      <c r="I113" s="849"/>
      <c r="J113" s="849"/>
      <c r="K113" s="837">
        <v>0</v>
      </c>
      <c r="L113" s="849">
        <v>9</v>
      </c>
      <c r="M113" s="850">
        <v>551.16</v>
      </c>
    </row>
    <row r="114" spans="1:13" ht="14.45" customHeight="1" x14ac:dyDescent="0.2">
      <c r="A114" s="831" t="s">
        <v>2912</v>
      </c>
      <c r="B114" s="832" t="s">
        <v>2419</v>
      </c>
      <c r="C114" s="832" t="s">
        <v>2420</v>
      </c>
      <c r="D114" s="832" t="s">
        <v>1169</v>
      </c>
      <c r="E114" s="832" t="s">
        <v>2421</v>
      </c>
      <c r="F114" s="849"/>
      <c r="G114" s="849"/>
      <c r="H114" s="837">
        <v>0</v>
      </c>
      <c r="I114" s="849">
        <v>1</v>
      </c>
      <c r="J114" s="849">
        <v>25.94</v>
      </c>
      <c r="K114" s="837">
        <v>1</v>
      </c>
      <c r="L114" s="849">
        <v>1</v>
      </c>
      <c r="M114" s="850">
        <v>25.94</v>
      </c>
    </row>
    <row r="115" spans="1:13" ht="14.45" customHeight="1" x14ac:dyDescent="0.2">
      <c r="A115" s="831" t="s">
        <v>2912</v>
      </c>
      <c r="B115" s="832" t="s">
        <v>2419</v>
      </c>
      <c r="C115" s="832" t="s">
        <v>3360</v>
      </c>
      <c r="D115" s="832" t="s">
        <v>1169</v>
      </c>
      <c r="E115" s="832" t="s">
        <v>3361</v>
      </c>
      <c r="F115" s="849"/>
      <c r="G115" s="849"/>
      <c r="H115" s="837">
        <v>0</v>
      </c>
      <c r="I115" s="849">
        <v>1</v>
      </c>
      <c r="J115" s="849">
        <v>77.790000000000006</v>
      </c>
      <c r="K115" s="837">
        <v>1</v>
      </c>
      <c r="L115" s="849">
        <v>1</v>
      </c>
      <c r="M115" s="850">
        <v>77.790000000000006</v>
      </c>
    </row>
    <row r="116" spans="1:13" ht="14.45" customHeight="1" x14ac:dyDescent="0.2">
      <c r="A116" s="831" t="s">
        <v>2912</v>
      </c>
      <c r="B116" s="832" t="s">
        <v>2419</v>
      </c>
      <c r="C116" s="832" t="s">
        <v>3362</v>
      </c>
      <c r="D116" s="832" t="s">
        <v>3358</v>
      </c>
      <c r="E116" s="832" t="s">
        <v>3363</v>
      </c>
      <c r="F116" s="849">
        <v>3</v>
      </c>
      <c r="G116" s="849">
        <v>146.52000000000001</v>
      </c>
      <c r="H116" s="837">
        <v>1</v>
      </c>
      <c r="I116" s="849"/>
      <c r="J116" s="849"/>
      <c r="K116" s="837">
        <v>0</v>
      </c>
      <c r="L116" s="849">
        <v>3</v>
      </c>
      <c r="M116" s="850">
        <v>146.52000000000001</v>
      </c>
    </row>
    <row r="117" spans="1:13" ht="14.45" customHeight="1" x14ac:dyDescent="0.2">
      <c r="A117" s="831" t="s">
        <v>2912</v>
      </c>
      <c r="B117" s="832" t="s">
        <v>2422</v>
      </c>
      <c r="C117" s="832" t="s">
        <v>3508</v>
      </c>
      <c r="D117" s="832" t="s">
        <v>3509</v>
      </c>
      <c r="E117" s="832" t="s">
        <v>1461</v>
      </c>
      <c r="F117" s="849">
        <v>3</v>
      </c>
      <c r="G117" s="849">
        <v>290.39999999999998</v>
      </c>
      <c r="H117" s="837">
        <v>1</v>
      </c>
      <c r="I117" s="849"/>
      <c r="J117" s="849"/>
      <c r="K117" s="837">
        <v>0</v>
      </c>
      <c r="L117" s="849">
        <v>3</v>
      </c>
      <c r="M117" s="850">
        <v>290.39999999999998</v>
      </c>
    </row>
    <row r="118" spans="1:13" ht="14.45" customHeight="1" x14ac:dyDescent="0.2">
      <c r="A118" s="831" t="s">
        <v>2912</v>
      </c>
      <c r="B118" s="832" t="s">
        <v>2422</v>
      </c>
      <c r="C118" s="832" t="s">
        <v>3510</v>
      </c>
      <c r="D118" s="832" t="s">
        <v>3509</v>
      </c>
      <c r="E118" s="832" t="s">
        <v>3511</v>
      </c>
      <c r="F118" s="849">
        <v>1</v>
      </c>
      <c r="G118" s="849">
        <v>80.94</v>
      </c>
      <c r="H118" s="837">
        <v>1</v>
      </c>
      <c r="I118" s="849"/>
      <c r="J118" s="849"/>
      <c r="K118" s="837">
        <v>0</v>
      </c>
      <c r="L118" s="849">
        <v>1</v>
      </c>
      <c r="M118" s="850">
        <v>80.94</v>
      </c>
    </row>
    <row r="119" spans="1:13" ht="14.45" customHeight="1" x14ac:dyDescent="0.2">
      <c r="A119" s="831" t="s">
        <v>2912</v>
      </c>
      <c r="B119" s="832" t="s">
        <v>2430</v>
      </c>
      <c r="C119" s="832" t="s">
        <v>2431</v>
      </c>
      <c r="D119" s="832" t="s">
        <v>1411</v>
      </c>
      <c r="E119" s="832" t="s">
        <v>1413</v>
      </c>
      <c r="F119" s="849"/>
      <c r="G119" s="849"/>
      <c r="H119" s="837">
        <v>0</v>
      </c>
      <c r="I119" s="849">
        <v>1</v>
      </c>
      <c r="J119" s="849">
        <v>155.30000000000001</v>
      </c>
      <c r="K119" s="837">
        <v>1</v>
      </c>
      <c r="L119" s="849">
        <v>1</v>
      </c>
      <c r="M119" s="850">
        <v>155.30000000000001</v>
      </c>
    </row>
    <row r="120" spans="1:13" ht="14.45" customHeight="1" x14ac:dyDescent="0.2">
      <c r="A120" s="831" t="s">
        <v>2912</v>
      </c>
      <c r="B120" s="832" t="s">
        <v>2436</v>
      </c>
      <c r="C120" s="832" t="s">
        <v>2823</v>
      </c>
      <c r="D120" s="832" t="s">
        <v>2440</v>
      </c>
      <c r="E120" s="832" t="s">
        <v>2824</v>
      </c>
      <c r="F120" s="849"/>
      <c r="G120" s="849"/>
      <c r="H120" s="837">
        <v>0</v>
      </c>
      <c r="I120" s="849">
        <v>7</v>
      </c>
      <c r="J120" s="849">
        <v>978.3900000000001</v>
      </c>
      <c r="K120" s="837">
        <v>1</v>
      </c>
      <c r="L120" s="849">
        <v>7</v>
      </c>
      <c r="M120" s="850">
        <v>978.3900000000001</v>
      </c>
    </row>
    <row r="121" spans="1:13" ht="14.45" customHeight="1" x14ac:dyDescent="0.2">
      <c r="A121" s="831" t="s">
        <v>2912</v>
      </c>
      <c r="B121" s="832" t="s">
        <v>2436</v>
      </c>
      <c r="C121" s="832" t="s">
        <v>2825</v>
      </c>
      <c r="D121" s="832" t="s">
        <v>2440</v>
      </c>
      <c r="E121" s="832" t="s">
        <v>2826</v>
      </c>
      <c r="F121" s="849"/>
      <c r="G121" s="849"/>
      <c r="H121" s="837">
        <v>0</v>
      </c>
      <c r="I121" s="849">
        <v>7</v>
      </c>
      <c r="J121" s="849">
        <v>1956.7099999999998</v>
      </c>
      <c r="K121" s="837">
        <v>1</v>
      </c>
      <c r="L121" s="849">
        <v>7</v>
      </c>
      <c r="M121" s="850">
        <v>1956.7099999999998</v>
      </c>
    </row>
    <row r="122" spans="1:13" ht="14.45" customHeight="1" x14ac:dyDescent="0.2">
      <c r="A122" s="831" t="s">
        <v>2912</v>
      </c>
      <c r="B122" s="832" t="s">
        <v>2436</v>
      </c>
      <c r="C122" s="832" t="s">
        <v>3214</v>
      </c>
      <c r="D122" s="832" t="s">
        <v>2438</v>
      </c>
      <c r="E122" s="832" t="s">
        <v>703</v>
      </c>
      <c r="F122" s="849">
        <v>6</v>
      </c>
      <c r="G122" s="849">
        <v>353.1</v>
      </c>
      <c r="H122" s="837">
        <v>1</v>
      </c>
      <c r="I122" s="849"/>
      <c r="J122" s="849"/>
      <c r="K122" s="837">
        <v>0</v>
      </c>
      <c r="L122" s="849">
        <v>6</v>
      </c>
      <c r="M122" s="850">
        <v>353.1</v>
      </c>
    </row>
    <row r="123" spans="1:13" ht="14.45" customHeight="1" x14ac:dyDescent="0.2">
      <c r="A123" s="831" t="s">
        <v>2912</v>
      </c>
      <c r="B123" s="832" t="s">
        <v>2436</v>
      </c>
      <c r="C123" s="832" t="s">
        <v>3215</v>
      </c>
      <c r="D123" s="832" t="s">
        <v>2932</v>
      </c>
      <c r="E123" s="832" t="s">
        <v>3216</v>
      </c>
      <c r="F123" s="849">
        <v>1</v>
      </c>
      <c r="G123" s="849">
        <v>279.52999999999997</v>
      </c>
      <c r="H123" s="837">
        <v>1</v>
      </c>
      <c r="I123" s="849"/>
      <c r="J123" s="849"/>
      <c r="K123" s="837">
        <v>0</v>
      </c>
      <c r="L123" s="849">
        <v>1</v>
      </c>
      <c r="M123" s="850">
        <v>279.52999999999997</v>
      </c>
    </row>
    <row r="124" spans="1:13" ht="14.45" customHeight="1" x14ac:dyDescent="0.2">
      <c r="A124" s="831" t="s">
        <v>2912</v>
      </c>
      <c r="B124" s="832" t="s">
        <v>4273</v>
      </c>
      <c r="C124" s="832" t="s">
        <v>3472</v>
      </c>
      <c r="D124" s="832" t="s">
        <v>3117</v>
      </c>
      <c r="E124" s="832" t="s">
        <v>3216</v>
      </c>
      <c r="F124" s="849">
        <v>4</v>
      </c>
      <c r="G124" s="849">
        <v>1720.2</v>
      </c>
      <c r="H124" s="837">
        <v>1</v>
      </c>
      <c r="I124" s="849"/>
      <c r="J124" s="849"/>
      <c r="K124" s="837">
        <v>0</v>
      </c>
      <c r="L124" s="849">
        <v>4</v>
      </c>
      <c r="M124" s="850">
        <v>1720.2</v>
      </c>
    </row>
    <row r="125" spans="1:13" ht="14.45" customHeight="1" x14ac:dyDescent="0.2">
      <c r="A125" s="831" t="s">
        <v>2912</v>
      </c>
      <c r="B125" s="832" t="s">
        <v>4273</v>
      </c>
      <c r="C125" s="832" t="s">
        <v>3473</v>
      </c>
      <c r="D125" s="832" t="s">
        <v>3474</v>
      </c>
      <c r="E125" s="832" t="s">
        <v>3216</v>
      </c>
      <c r="F125" s="849">
        <v>1</v>
      </c>
      <c r="G125" s="849">
        <v>430.05</v>
      </c>
      <c r="H125" s="837">
        <v>1</v>
      </c>
      <c r="I125" s="849"/>
      <c r="J125" s="849"/>
      <c r="K125" s="837">
        <v>0</v>
      </c>
      <c r="L125" s="849">
        <v>1</v>
      </c>
      <c r="M125" s="850">
        <v>430.05</v>
      </c>
    </row>
    <row r="126" spans="1:13" ht="14.45" customHeight="1" x14ac:dyDescent="0.2">
      <c r="A126" s="831" t="s">
        <v>2912</v>
      </c>
      <c r="B126" s="832" t="s">
        <v>4273</v>
      </c>
      <c r="C126" s="832" t="s">
        <v>3475</v>
      </c>
      <c r="D126" s="832" t="s">
        <v>3476</v>
      </c>
      <c r="E126" s="832" t="s">
        <v>3216</v>
      </c>
      <c r="F126" s="849">
        <v>1</v>
      </c>
      <c r="G126" s="849">
        <v>430.05</v>
      </c>
      <c r="H126" s="837">
        <v>1</v>
      </c>
      <c r="I126" s="849"/>
      <c r="J126" s="849"/>
      <c r="K126" s="837">
        <v>0</v>
      </c>
      <c r="L126" s="849">
        <v>1</v>
      </c>
      <c r="M126" s="850">
        <v>430.05</v>
      </c>
    </row>
    <row r="127" spans="1:13" ht="14.45" customHeight="1" x14ac:dyDescent="0.2">
      <c r="A127" s="831" t="s">
        <v>2912</v>
      </c>
      <c r="B127" s="832" t="s">
        <v>4273</v>
      </c>
      <c r="C127" s="832" t="s">
        <v>3477</v>
      </c>
      <c r="D127" s="832" t="s">
        <v>3478</v>
      </c>
      <c r="E127" s="832" t="s">
        <v>3216</v>
      </c>
      <c r="F127" s="849">
        <v>2</v>
      </c>
      <c r="G127" s="849">
        <v>860.1</v>
      </c>
      <c r="H127" s="837">
        <v>1</v>
      </c>
      <c r="I127" s="849"/>
      <c r="J127" s="849"/>
      <c r="K127" s="837">
        <v>0</v>
      </c>
      <c r="L127" s="849">
        <v>2</v>
      </c>
      <c r="M127" s="850">
        <v>860.1</v>
      </c>
    </row>
    <row r="128" spans="1:13" ht="14.45" customHeight="1" x14ac:dyDescent="0.2">
      <c r="A128" s="831" t="s">
        <v>2912</v>
      </c>
      <c r="B128" s="832" t="s">
        <v>2827</v>
      </c>
      <c r="C128" s="832" t="s">
        <v>3268</v>
      </c>
      <c r="D128" s="832" t="s">
        <v>1944</v>
      </c>
      <c r="E128" s="832" t="s">
        <v>1945</v>
      </c>
      <c r="F128" s="849"/>
      <c r="G128" s="849"/>
      <c r="H128" s="837">
        <v>0</v>
      </c>
      <c r="I128" s="849">
        <v>4</v>
      </c>
      <c r="J128" s="849">
        <v>2087.3199999999997</v>
      </c>
      <c r="K128" s="837">
        <v>1</v>
      </c>
      <c r="L128" s="849">
        <v>4</v>
      </c>
      <c r="M128" s="850">
        <v>2087.3199999999997</v>
      </c>
    </row>
    <row r="129" spans="1:13" ht="14.45" customHeight="1" x14ac:dyDescent="0.2">
      <c r="A129" s="831" t="s">
        <v>2912</v>
      </c>
      <c r="B129" s="832" t="s">
        <v>2449</v>
      </c>
      <c r="C129" s="832" t="s">
        <v>3393</v>
      </c>
      <c r="D129" s="832" t="s">
        <v>2454</v>
      </c>
      <c r="E129" s="832" t="s">
        <v>3394</v>
      </c>
      <c r="F129" s="849"/>
      <c r="G129" s="849"/>
      <c r="H129" s="837">
        <v>0</v>
      </c>
      <c r="I129" s="849">
        <v>3</v>
      </c>
      <c r="J129" s="849">
        <v>98.609999999999985</v>
      </c>
      <c r="K129" s="837">
        <v>1</v>
      </c>
      <c r="L129" s="849">
        <v>3</v>
      </c>
      <c r="M129" s="850">
        <v>98.609999999999985</v>
      </c>
    </row>
    <row r="130" spans="1:13" ht="14.45" customHeight="1" x14ac:dyDescent="0.2">
      <c r="A130" s="831" t="s">
        <v>2912</v>
      </c>
      <c r="B130" s="832" t="s">
        <v>2456</v>
      </c>
      <c r="C130" s="832" t="s">
        <v>2460</v>
      </c>
      <c r="D130" s="832" t="s">
        <v>2458</v>
      </c>
      <c r="E130" s="832" t="s">
        <v>2461</v>
      </c>
      <c r="F130" s="849"/>
      <c r="G130" s="849"/>
      <c r="H130" s="837">
        <v>0</v>
      </c>
      <c r="I130" s="849">
        <v>2</v>
      </c>
      <c r="J130" s="849">
        <v>230.66</v>
      </c>
      <c r="K130" s="837">
        <v>1</v>
      </c>
      <c r="L130" s="849">
        <v>2</v>
      </c>
      <c r="M130" s="850">
        <v>230.66</v>
      </c>
    </row>
    <row r="131" spans="1:13" ht="14.45" customHeight="1" x14ac:dyDescent="0.2">
      <c r="A131" s="831" t="s">
        <v>2912</v>
      </c>
      <c r="B131" s="832" t="s">
        <v>2456</v>
      </c>
      <c r="C131" s="832" t="s">
        <v>2467</v>
      </c>
      <c r="D131" s="832" t="s">
        <v>2463</v>
      </c>
      <c r="E131" s="832" t="s">
        <v>2468</v>
      </c>
      <c r="F131" s="849"/>
      <c r="G131" s="849"/>
      <c r="H131" s="837">
        <v>0</v>
      </c>
      <c r="I131" s="849">
        <v>1</v>
      </c>
      <c r="J131" s="849">
        <v>84.18</v>
      </c>
      <c r="K131" s="837">
        <v>1</v>
      </c>
      <c r="L131" s="849">
        <v>1</v>
      </c>
      <c r="M131" s="850">
        <v>84.18</v>
      </c>
    </row>
    <row r="132" spans="1:13" ht="14.45" customHeight="1" x14ac:dyDescent="0.2">
      <c r="A132" s="831" t="s">
        <v>2912</v>
      </c>
      <c r="B132" s="832" t="s">
        <v>2456</v>
      </c>
      <c r="C132" s="832" t="s">
        <v>2473</v>
      </c>
      <c r="D132" s="832" t="s">
        <v>2458</v>
      </c>
      <c r="E132" s="832" t="s">
        <v>2474</v>
      </c>
      <c r="F132" s="849"/>
      <c r="G132" s="849"/>
      <c r="H132" s="837">
        <v>0</v>
      </c>
      <c r="I132" s="849">
        <v>1</v>
      </c>
      <c r="J132" s="849">
        <v>49.08</v>
      </c>
      <c r="K132" s="837">
        <v>1</v>
      </c>
      <c r="L132" s="849">
        <v>1</v>
      </c>
      <c r="M132" s="850">
        <v>49.08</v>
      </c>
    </row>
    <row r="133" spans="1:13" ht="14.45" customHeight="1" x14ac:dyDescent="0.2">
      <c r="A133" s="831" t="s">
        <v>2912</v>
      </c>
      <c r="B133" s="832" t="s">
        <v>2456</v>
      </c>
      <c r="C133" s="832" t="s">
        <v>3587</v>
      </c>
      <c r="D133" s="832" t="s">
        <v>2458</v>
      </c>
      <c r="E133" s="832" t="s">
        <v>3588</v>
      </c>
      <c r="F133" s="849"/>
      <c r="G133" s="849"/>
      <c r="H133" s="837">
        <v>0</v>
      </c>
      <c r="I133" s="849">
        <v>2</v>
      </c>
      <c r="J133" s="849">
        <v>168.36</v>
      </c>
      <c r="K133" s="837">
        <v>1</v>
      </c>
      <c r="L133" s="849">
        <v>2</v>
      </c>
      <c r="M133" s="850">
        <v>168.36</v>
      </c>
    </row>
    <row r="134" spans="1:13" ht="14.45" customHeight="1" x14ac:dyDescent="0.2">
      <c r="A134" s="831" t="s">
        <v>2912</v>
      </c>
      <c r="B134" s="832" t="s">
        <v>2456</v>
      </c>
      <c r="C134" s="832" t="s">
        <v>2465</v>
      </c>
      <c r="D134" s="832" t="s">
        <v>2463</v>
      </c>
      <c r="E134" s="832" t="s">
        <v>2466</v>
      </c>
      <c r="F134" s="849"/>
      <c r="G134" s="849"/>
      <c r="H134" s="837">
        <v>0</v>
      </c>
      <c r="I134" s="849">
        <v>2</v>
      </c>
      <c r="J134" s="849">
        <v>126.28</v>
      </c>
      <c r="K134" s="837">
        <v>1</v>
      </c>
      <c r="L134" s="849">
        <v>2</v>
      </c>
      <c r="M134" s="850">
        <v>126.28</v>
      </c>
    </row>
    <row r="135" spans="1:13" ht="14.45" customHeight="1" x14ac:dyDescent="0.2">
      <c r="A135" s="831" t="s">
        <v>2912</v>
      </c>
      <c r="B135" s="832" t="s">
        <v>2479</v>
      </c>
      <c r="C135" s="832" t="s">
        <v>2480</v>
      </c>
      <c r="D135" s="832" t="s">
        <v>1673</v>
      </c>
      <c r="E135" s="832" t="s">
        <v>2481</v>
      </c>
      <c r="F135" s="849"/>
      <c r="G135" s="849"/>
      <c r="H135" s="837">
        <v>0</v>
      </c>
      <c r="I135" s="849">
        <v>1</v>
      </c>
      <c r="J135" s="849">
        <v>154.36000000000001</v>
      </c>
      <c r="K135" s="837">
        <v>1</v>
      </c>
      <c r="L135" s="849">
        <v>1</v>
      </c>
      <c r="M135" s="850">
        <v>154.36000000000001</v>
      </c>
    </row>
    <row r="136" spans="1:13" ht="14.45" customHeight="1" x14ac:dyDescent="0.2">
      <c r="A136" s="831" t="s">
        <v>2912</v>
      </c>
      <c r="B136" s="832" t="s">
        <v>2479</v>
      </c>
      <c r="C136" s="832" t="s">
        <v>3582</v>
      </c>
      <c r="D136" s="832" t="s">
        <v>1673</v>
      </c>
      <c r="E136" s="832" t="s">
        <v>2481</v>
      </c>
      <c r="F136" s="849">
        <v>1</v>
      </c>
      <c r="G136" s="849">
        <v>154.36000000000001</v>
      </c>
      <c r="H136" s="837">
        <v>1</v>
      </c>
      <c r="I136" s="849"/>
      <c r="J136" s="849"/>
      <c r="K136" s="837">
        <v>0</v>
      </c>
      <c r="L136" s="849">
        <v>1</v>
      </c>
      <c r="M136" s="850">
        <v>154.36000000000001</v>
      </c>
    </row>
    <row r="137" spans="1:13" ht="14.45" customHeight="1" x14ac:dyDescent="0.2">
      <c r="A137" s="831" t="s">
        <v>2912</v>
      </c>
      <c r="B137" s="832" t="s">
        <v>2479</v>
      </c>
      <c r="C137" s="832" t="s">
        <v>3583</v>
      </c>
      <c r="D137" s="832" t="s">
        <v>1673</v>
      </c>
      <c r="E137" s="832" t="s">
        <v>3584</v>
      </c>
      <c r="F137" s="849">
        <v>1</v>
      </c>
      <c r="G137" s="849">
        <v>225.06</v>
      </c>
      <c r="H137" s="837">
        <v>1</v>
      </c>
      <c r="I137" s="849"/>
      <c r="J137" s="849"/>
      <c r="K137" s="837">
        <v>0</v>
      </c>
      <c r="L137" s="849">
        <v>1</v>
      </c>
      <c r="M137" s="850">
        <v>225.06</v>
      </c>
    </row>
    <row r="138" spans="1:13" ht="14.45" customHeight="1" x14ac:dyDescent="0.2">
      <c r="A138" s="831" t="s">
        <v>2912</v>
      </c>
      <c r="B138" s="832" t="s">
        <v>4278</v>
      </c>
      <c r="C138" s="832" t="s">
        <v>3310</v>
      </c>
      <c r="D138" s="832" t="s">
        <v>1729</v>
      </c>
      <c r="E138" s="832" t="s">
        <v>2083</v>
      </c>
      <c r="F138" s="849">
        <v>1</v>
      </c>
      <c r="G138" s="849">
        <v>111.72</v>
      </c>
      <c r="H138" s="837">
        <v>1</v>
      </c>
      <c r="I138" s="849"/>
      <c r="J138" s="849"/>
      <c r="K138" s="837">
        <v>0</v>
      </c>
      <c r="L138" s="849">
        <v>1</v>
      </c>
      <c r="M138" s="850">
        <v>111.72</v>
      </c>
    </row>
    <row r="139" spans="1:13" ht="14.45" customHeight="1" x14ac:dyDescent="0.2">
      <c r="A139" s="831" t="s">
        <v>2912</v>
      </c>
      <c r="B139" s="832" t="s">
        <v>2551</v>
      </c>
      <c r="C139" s="832" t="s">
        <v>3376</v>
      </c>
      <c r="D139" s="832" t="s">
        <v>2553</v>
      </c>
      <c r="E139" s="832" t="s">
        <v>3377</v>
      </c>
      <c r="F139" s="849"/>
      <c r="G139" s="849"/>
      <c r="H139" s="837">
        <v>0</v>
      </c>
      <c r="I139" s="849">
        <v>1</v>
      </c>
      <c r="J139" s="849">
        <v>140.96</v>
      </c>
      <c r="K139" s="837">
        <v>1</v>
      </c>
      <c r="L139" s="849">
        <v>1</v>
      </c>
      <c r="M139" s="850">
        <v>140.96</v>
      </c>
    </row>
    <row r="140" spans="1:13" ht="14.45" customHeight="1" x14ac:dyDescent="0.2">
      <c r="A140" s="831" t="s">
        <v>2912</v>
      </c>
      <c r="B140" s="832" t="s">
        <v>2555</v>
      </c>
      <c r="C140" s="832" t="s">
        <v>2924</v>
      </c>
      <c r="D140" s="832" t="s">
        <v>2925</v>
      </c>
      <c r="E140" s="832" t="s">
        <v>2562</v>
      </c>
      <c r="F140" s="849">
        <v>1</v>
      </c>
      <c r="G140" s="849">
        <v>36.270000000000003</v>
      </c>
      <c r="H140" s="837">
        <v>1</v>
      </c>
      <c r="I140" s="849"/>
      <c r="J140" s="849"/>
      <c r="K140" s="837">
        <v>0</v>
      </c>
      <c r="L140" s="849">
        <v>1</v>
      </c>
      <c r="M140" s="850">
        <v>36.270000000000003</v>
      </c>
    </row>
    <row r="141" spans="1:13" ht="14.45" customHeight="1" x14ac:dyDescent="0.2">
      <c r="A141" s="831" t="s">
        <v>2912</v>
      </c>
      <c r="B141" s="832" t="s">
        <v>2555</v>
      </c>
      <c r="C141" s="832" t="s">
        <v>3209</v>
      </c>
      <c r="D141" s="832" t="s">
        <v>2560</v>
      </c>
      <c r="E141" s="832" t="s">
        <v>627</v>
      </c>
      <c r="F141" s="849">
        <v>1</v>
      </c>
      <c r="G141" s="849">
        <v>72.55</v>
      </c>
      <c r="H141" s="837">
        <v>1</v>
      </c>
      <c r="I141" s="849"/>
      <c r="J141" s="849"/>
      <c r="K141" s="837">
        <v>0</v>
      </c>
      <c r="L141" s="849">
        <v>1</v>
      </c>
      <c r="M141" s="850">
        <v>72.55</v>
      </c>
    </row>
    <row r="142" spans="1:13" ht="14.45" customHeight="1" x14ac:dyDescent="0.2">
      <c r="A142" s="831" t="s">
        <v>2912</v>
      </c>
      <c r="B142" s="832" t="s">
        <v>2555</v>
      </c>
      <c r="C142" s="832" t="s">
        <v>2557</v>
      </c>
      <c r="D142" s="832" t="s">
        <v>626</v>
      </c>
      <c r="E142" s="832" t="s">
        <v>625</v>
      </c>
      <c r="F142" s="849"/>
      <c r="G142" s="849"/>
      <c r="H142" s="837">
        <v>0</v>
      </c>
      <c r="I142" s="849">
        <v>18</v>
      </c>
      <c r="J142" s="849">
        <v>1175.04</v>
      </c>
      <c r="K142" s="837">
        <v>1</v>
      </c>
      <c r="L142" s="849">
        <v>18</v>
      </c>
      <c r="M142" s="850">
        <v>1175.04</v>
      </c>
    </row>
    <row r="143" spans="1:13" ht="14.45" customHeight="1" x14ac:dyDescent="0.2">
      <c r="A143" s="831" t="s">
        <v>2912</v>
      </c>
      <c r="B143" s="832" t="s">
        <v>2555</v>
      </c>
      <c r="C143" s="832" t="s">
        <v>2926</v>
      </c>
      <c r="D143" s="832" t="s">
        <v>626</v>
      </c>
      <c r="E143" s="832" t="s">
        <v>2927</v>
      </c>
      <c r="F143" s="849"/>
      <c r="G143" s="849"/>
      <c r="H143" s="837">
        <v>0</v>
      </c>
      <c r="I143" s="849">
        <v>3</v>
      </c>
      <c r="J143" s="849">
        <v>65.28</v>
      </c>
      <c r="K143" s="837">
        <v>1</v>
      </c>
      <c r="L143" s="849">
        <v>3</v>
      </c>
      <c r="M143" s="850">
        <v>65.28</v>
      </c>
    </row>
    <row r="144" spans="1:13" ht="14.45" customHeight="1" x14ac:dyDescent="0.2">
      <c r="A144" s="831" t="s">
        <v>2912</v>
      </c>
      <c r="B144" s="832" t="s">
        <v>2573</v>
      </c>
      <c r="C144" s="832" t="s">
        <v>2579</v>
      </c>
      <c r="D144" s="832" t="s">
        <v>2575</v>
      </c>
      <c r="E144" s="832" t="s">
        <v>2580</v>
      </c>
      <c r="F144" s="849"/>
      <c r="G144" s="849"/>
      <c r="H144" s="837">
        <v>0</v>
      </c>
      <c r="I144" s="849">
        <v>2</v>
      </c>
      <c r="J144" s="849">
        <v>1938.96</v>
      </c>
      <c r="K144" s="837">
        <v>1</v>
      </c>
      <c r="L144" s="849">
        <v>2</v>
      </c>
      <c r="M144" s="850">
        <v>1938.96</v>
      </c>
    </row>
    <row r="145" spans="1:13" ht="14.45" customHeight="1" x14ac:dyDescent="0.2">
      <c r="A145" s="831" t="s">
        <v>2912</v>
      </c>
      <c r="B145" s="832" t="s">
        <v>2589</v>
      </c>
      <c r="C145" s="832" t="s">
        <v>2593</v>
      </c>
      <c r="D145" s="832" t="s">
        <v>1270</v>
      </c>
      <c r="E145" s="832" t="s">
        <v>1272</v>
      </c>
      <c r="F145" s="849"/>
      <c r="G145" s="849"/>
      <c r="H145" s="837"/>
      <c r="I145" s="849">
        <v>18</v>
      </c>
      <c r="J145" s="849">
        <v>0</v>
      </c>
      <c r="K145" s="837"/>
      <c r="L145" s="849">
        <v>18</v>
      </c>
      <c r="M145" s="850">
        <v>0</v>
      </c>
    </row>
    <row r="146" spans="1:13" ht="14.45" customHeight="1" x14ac:dyDescent="0.2">
      <c r="A146" s="831" t="s">
        <v>2912</v>
      </c>
      <c r="B146" s="832" t="s">
        <v>2608</v>
      </c>
      <c r="C146" s="832" t="s">
        <v>2614</v>
      </c>
      <c r="D146" s="832" t="s">
        <v>2610</v>
      </c>
      <c r="E146" s="832" t="s">
        <v>1883</v>
      </c>
      <c r="F146" s="849"/>
      <c r="G146" s="849"/>
      <c r="H146" s="837">
        <v>0</v>
      </c>
      <c r="I146" s="849">
        <v>1</v>
      </c>
      <c r="J146" s="849">
        <v>339.47</v>
      </c>
      <c r="K146" s="837">
        <v>1</v>
      </c>
      <c r="L146" s="849">
        <v>1</v>
      </c>
      <c r="M146" s="850">
        <v>339.47</v>
      </c>
    </row>
    <row r="147" spans="1:13" ht="14.45" customHeight="1" x14ac:dyDescent="0.2">
      <c r="A147" s="831" t="s">
        <v>2912</v>
      </c>
      <c r="B147" s="832" t="s">
        <v>2641</v>
      </c>
      <c r="C147" s="832" t="s">
        <v>3326</v>
      </c>
      <c r="D147" s="832" t="s">
        <v>3327</v>
      </c>
      <c r="E147" s="832" t="s">
        <v>3328</v>
      </c>
      <c r="F147" s="849">
        <v>1</v>
      </c>
      <c r="G147" s="849">
        <v>393.63</v>
      </c>
      <c r="H147" s="837">
        <v>1</v>
      </c>
      <c r="I147" s="849"/>
      <c r="J147" s="849"/>
      <c r="K147" s="837">
        <v>0</v>
      </c>
      <c r="L147" s="849">
        <v>1</v>
      </c>
      <c r="M147" s="850">
        <v>393.63</v>
      </c>
    </row>
    <row r="148" spans="1:13" ht="14.45" customHeight="1" x14ac:dyDescent="0.2">
      <c r="A148" s="831" t="s">
        <v>2912</v>
      </c>
      <c r="B148" s="832" t="s">
        <v>2641</v>
      </c>
      <c r="C148" s="832" t="s">
        <v>3332</v>
      </c>
      <c r="D148" s="832" t="s">
        <v>3196</v>
      </c>
      <c r="E148" s="832"/>
      <c r="F148" s="849">
        <v>2</v>
      </c>
      <c r="G148" s="849">
        <v>489</v>
      </c>
      <c r="H148" s="837">
        <v>1</v>
      </c>
      <c r="I148" s="849"/>
      <c r="J148" s="849"/>
      <c r="K148" s="837">
        <v>0</v>
      </c>
      <c r="L148" s="849">
        <v>2</v>
      </c>
      <c r="M148" s="850">
        <v>489</v>
      </c>
    </row>
    <row r="149" spans="1:13" ht="14.45" customHeight="1" x14ac:dyDescent="0.2">
      <c r="A149" s="831" t="s">
        <v>2912</v>
      </c>
      <c r="B149" s="832" t="s">
        <v>2641</v>
      </c>
      <c r="C149" s="832" t="s">
        <v>3335</v>
      </c>
      <c r="D149" s="832" t="s">
        <v>3196</v>
      </c>
      <c r="E149" s="832"/>
      <c r="F149" s="849">
        <v>1</v>
      </c>
      <c r="G149" s="849">
        <v>122.25</v>
      </c>
      <c r="H149" s="837">
        <v>1</v>
      </c>
      <c r="I149" s="849"/>
      <c r="J149" s="849"/>
      <c r="K149" s="837">
        <v>0</v>
      </c>
      <c r="L149" s="849">
        <v>1</v>
      </c>
      <c r="M149" s="850">
        <v>122.25</v>
      </c>
    </row>
    <row r="150" spans="1:13" ht="14.45" customHeight="1" x14ac:dyDescent="0.2">
      <c r="A150" s="831" t="s">
        <v>2912</v>
      </c>
      <c r="B150" s="832" t="s">
        <v>2647</v>
      </c>
      <c r="C150" s="832" t="s">
        <v>2648</v>
      </c>
      <c r="D150" s="832" t="s">
        <v>2649</v>
      </c>
      <c r="E150" s="832" t="s">
        <v>2350</v>
      </c>
      <c r="F150" s="849"/>
      <c r="G150" s="849"/>
      <c r="H150" s="837">
        <v>0</v>
      </c>
      <c r="I150" s="849">
        <v>1</v>
      </c>
      <c r="J150" s="849">
        <v>72.58</v>
      </c>
      <c r="K150" s="837">
        <v>1</v>
      </c>
      <c r="L150" s="849">
        <v>1</v>
      </c>
      <c r="M150" s="850">
        <v>72.58</v>
      </c>
    </row>
    <row r="151" spans="1:13" ht="14.45" customHeight="1" x14ac:dyDescent="0.2">
      <c r="A151" s="831" t="s">
        <v>2912</v>
      </c>
      <c r="B151" s="832" t="s">
        <v>2650</v>
      </c>
      <c r="C151" s="832" t="s">
        <v>2651</v>
      </c>
      <c r="D151" s="832" t="s">
        <v>2652</v>
      </c>
      <c r="E151" s="832" t="s">
        <v>2653</v>
      </c>
      <c r="F151" s="849"/>
      <c r="G151" s="849"/>
      <c r="H151" s="837">
        <v>0</v>
      </c>
      <c r="I151" s="849">
        <v>11</v>
      </c>
      <c r="J151" s="849">
        <v>131.4</v>
      </c>
      <c r="K151" s="837">
        <v>1</v>
      </c>
      <c r="L151" s="849">
        <v>11</v>
      </c>
      <c r="M151" s="850">
        <v>131.4</v>
      </c>
    </row>
    <row r="152" spans="1:13" ht="14.45" customHeight="1" x14ac:dyDescent="0.2">
      <c r="A152" s="831" t="s">
        <v>2912</v>
      </c>
      <c r="B152" s="832" t="s">
        <v>2650</v>
      </c>
      <c r="C152" s="832" t="s">
        <v>2654</v>
      </c>
      <c r="D152" s="832" t="s">
        <v>2652</v>
      </c>
      <c r="E152" s="832" t="s">
        <v>2655</v>
      </c>
      <c r="F152" s="849"/>
      <c r="G152" s="849"/>
      <c r="H152" s="837">
        <v>0</v>
      </c>
      <c r="I152" s="849">
        <v>5</v>
      </c>
      <c r="J152" s="849">
        <v>23.5</v>
      </c>
      <c r="K152" s="837">
        <v>1</v>
      </c>
      <c r="L152" s="849">
        <v>5</v>
      </c>
      <c r="M152" s="850">
        <v>23.5</v>
      </c>
    </row>
    <row r="153" spans="1:13" ht="14.45" customHeight="1" x14ac:dyDescent="0.2">
      <c r="A153" s="831" t="s">
        <v>2912</v>
      </c>
      <c r="B153" s="832" t="s">
        <v>2656</v>
      </c>
      <c r="C153" s="832" t="s">
        <v>3175</v>
      </c>
      <c r="D153" s="832" t="s">
        <v>1593</v>
      </c>
      <c r="E153" s="832" t="s">
        <v>2660</v>
      </c>
      <c r="F153" s="849">
        <v>6</v>
      </c>
      <c r="G153" s="849">
        <v>0</v>
      </c>
      <c r="H153" s="837"/>
      <c r="I153" s="849"/>
      <c r="J153" s="849"/>
      <c r="K153" s="837"/>
      <c r="L153" s="849">
        <v>6</v>
      </c>
      <c r="M153" s="850">
        <v>0</v>
      </c>
    </row>
    <row r="154" spans="1:13" ht="14.45" customHeight="1" x14ac:dyDescent="0.2">
      <c r="A154" s="831" t="s">
        <v>2912</v>
      </c>
      <c r="B154" s="832" t="s">
        <v>2656</v>
      </c>
      <c r="C154" s="832" t="s">
        <v>3549</v>
      </c>
      <c r="D154" s="832" t="s">
        <v>1593</v>
      </c>
      <c r="E154" s="832" t="s">
        <v>2660</v>
      </c>
      <c r="F154" s="849">
        <v>1</v>
      </c>
      <c r="G154" s="849">
        <v>0</v>
      </c>
      <c r="H154" s="837"/>
      <c r="I154" s="849"/>
      <c r="J154" s="849"/>
      <c r="K154" s="837"/>
      <c r="L154" s="849">
        <v>1</v>
      </c>
      <c r="M154" s="850">
        <v>0</v>
      </c>
    </row>
    <row r="155" spans="1:13" ht="14.45" customHeight="1" x14ac:dyDescent="0.2">
      <c r="A155" s="831" t="s">
        <v>2912</v>
      </c>
      <c r="B155" s="832" t="s">
        <v>2656</v>
      </c>
      <c r="C155" s="832" t="s">
        <v>2657</v>
      </c>
      <c r="D155" s="832" t="s">
        <v>1593</v>
      </c>
      <c r="E155" s="832" t="s">
        <v>2658</v>
      </c>
      <c r="F155" s="849">
        <v>9</v>
      </c>
      <c r="G155" s="849">
        <v>0</v>
      </c>
      <c r="H155" s="837"/>
      <c r="I155" s="849"/>
      <c r="J155" s="849"/>
      <c r="K155" s="837"/>
      <c r="L155" s="849">
        <v>9</v>
      </c>
      <c r="M155" s="850">
        <v>0</v>
      </c>
    </row>
    <row r="156" spans="1:13" ht="14.45" customHeight="1" x14ac:dyDescent="0.2">
      <c r="A156" s="831" t="s">
        <v>2912</v>
      </c>
      <c r="B156" s="832" t="s">
        <v>2656</v>
      </c>
      <c r="C156" s="832" t="s">
        <v>2659</v>
      </c>
      <c r="D156" s="832" t="s">
        <v>1593</v>
      </c>
      <c r="E156" s="832" t="s">
        <v>2660</v>
      </c>
      <c r="F156" s="849"/>
      <c r="G156" s="849"/>
      <c r="H156" s="837"/>
      <c r="I156" s="849">
        <v>3</v>
      </c>
      <c r="J156" s="849">
        <v>0</v>
      </c>
      <c r="K156" s="837"/>
      <c r="L156" s="849">
        <v>3</v>
      </c>
      <c r="M156" s="850">
        <v>0</v>
      </c>
    </row>
    <row r="157" spans="1:13" ht="14.45" customHeight="1" x14ac:dyDescent="0.2">
      <c r="A157" s="831" t="s">
        <v>2912</v>
      </c>
      <c r="B157" s="832" t="s">
        <v>4274</v>
      </c>
      <c r="C157" s="832" t="s">
        <v>2955</v>
      </c>
      <c r="D157" s="832" t="s">
        <v>766</v>
      </c>
      <c r="E157" s="832" t="s">
        <v>703</v>
      </c>
      <c r="F157" s="849"/>
      <c r="G157" s="849"/>
      <c r="H157" s="837">
        <v>0</v>
      </c>
      <c r="I157" s="849">
        <v>5</v>
      </c>
      <c r="J157" s="849">
        <v>329.94999999999993</v>
      </c>
      <c r="K157" s="837">
        <v>1</v>
      </c>
      <c r="L157" s="849">
        <v>5</v>
      </c>
      <c r="M157" s="850">
        <v>329.94999999999993</v>
      </c>
    </row>
    <row r="158" spans="1:13" ht="14.45" customHeight="1" x14ac:dyDescent="0.2">
      <c r="A158" s="831" t="s">
        <v>2912</v>
      </c>
      <c r="B158" s="832" t="s">
        <v>2667</v>
      </c>
      <c r="C158" s="832" t="s">
        <v>3266</v>
      </c>
      <c r="D158" s="832" t="s">
        <v>2669</v>
      </c>
      <c r="E158" s="832" t="s">
        <v>2721</v>
      </c>
      <c r="F158" s="849">
        <v>1</v>
      </c>
      <c r="G158" s="849">
        <v>395.98</v>
      </c>
      <c r="H158" s="837">
        <v>1</v>
      </c>
      <c r="I158" s="849"/>
      <c r="J158" s="849"/>
      <c r="K158" s="837">
        <v>0</v>
      </c>
      <c r="L158" s="849">
        <v>1</v>
      </c>
      <c r="M158" s="850">
        <v>395.98</v>
      </c>
    </row>
    <row r="159" spans="1:13" ht="14.45" customHeight="1" x14ac:dyDescent="0.2">
      <c r="A159" s="831" t="s">
        <v>2912</v>
      </c>
      <c r="B159" s="832" t="s">
        <v>2667</v>
      </c>
      <c r="C159" s="832" t="s">
        <v>3267</v>
      </c>
      <c r="D159" s="832" t="s">
        <v>2669</v>
      </c>
      <c r="E159" s="832" t="s">
        <v>2354</v>
      </c>
      <c r="F159" s="849"/>
      <c r="G159" s="849"/>
      <c r="H159" s="837">
        <v>0</v>
      </c>
      <c r="I159" s="849">
        <v>3</v>
      </c>
      <c r="J159" s="849">
        <v>739.17</v>
      </c>
      <c r="K159" s="837">
        <v>1</v>
      </c>
      <c r="L159" s="849">
        <v>3</v>
      </c>
      <c r="M159" s="850">
        <v>739.17</v>
      </c>
    </row>
    <row r="160" spans="1:13" ht="14.45" customHeight="1" x14ac:dyDescent="0.2">
      <c r="A160" s="831" t="s">
        <v>2912</v>
      </c>
      <c r="B160" s="832" t="s">
        <v>2685</v>
      </c>
      <c r="C160" s="832" t="s">
        <v>3544</v>
      </c>
      <c r="D160" s="832" t="s">
        <v>1812</v>
      </c>
      <c r="E160" s="832" t="s">
        <v>3545</v>
      </c>
      <c r="F160" s="849"/>
      <c r="G160" s="849"/>
      <c r="H160" s="837"/>
      <c r="I160" s="849">
        <v>2</v>
      </c>
      <c r="J160" s="849">
        <v>0</v>
      </c>
      <c r="K160" s="837"/>
      <c r="L160" s="849">
        <v>2</v>
      </c>
      <c r="M160" s="850">
        <v>0</v>
      </c>
    </row>
    <row r="161" spans="1:13" ht="14.45" customHeight="1" x14ac:dyDescent="0.2">
      <c r="A161" s="831" t="s">
        <v>2912</v>
      </c>
      <c r="B161" s="832" t="s">
        <v>2687</v>
      </c>
      <c r="C161" s="832" t="s">
        <v>2875</v>
      </c>
      <c r="D161" s="832" t="s">
        <v>1848</v>
      </c>
      <c r="E161" s="832" t="s">
        <v>2670</v>
      </c>
      <c r="F161" s="849">
        <v>3</v>
      </c>
      <c r="G161" s="849">
        <v>1585.3200000000002</v>
      </c>
      <c r="H161" s="837">
        <v>1</v>
      </c>
      <c r="I161" s="849"/>
      <c r="J161" s="849"/>
      <c r="K161" s="837">
        <v>0</v>
      </c>
      <c r="L161" s="849">
        <v>3</v>
      </c>
      <c r="M161" s="850">
        <v>1585.3200000000002</v>
      </c>
    </row>
    <row r="162" spans="1:13" ht="14.45" customHeight="1" x14ac:dyDescent="0.2">
      <c r="A162" s="831" t="s">
        <v>2912</v>
      </c>
      <c r="B162" s="832" t="s">
        <v>2687</v>
      </c>
      <c r="C162" s="832" t="s">
        <v>2689</v>
      </c>
      <c r="D162" s="832" t="s">
        <v>1848</v>
      </c>
      <c r="E162" s="832" t="s">
        <v>2690</v>
      </c>
      <c r="F162" s="849"/>
      <c r="G162" s="849"/>
      <c r="H162" s="837">
        <v>0</v>
      </c>
      <c r="I162" s="849">
        <v>3</v>
      </c>
      <c r="J162" s="849">
        <v>1585.3200000000002</v>
      </c>
      <c r="K162" s="837">
        <v>1</v>
      </c>
      <c r="L162" s="849">
        <v>3</v>
      </c>
      <c r="M162" s="850">
        <v>1585.3200000000002</v>
      </c>
    </row>
    <row r="163" spans="1:13" ht="14.45" customHeight="1" x14ac:dyDescent="0.2">
      <c r="A163" s="831" t="s">
        <v>2912</v>
      </c>
      <c r="B163" s="832" t="s">
        <v>4275</v>
      </c>
      <c r="C163" s="832" t="s">
        <v>3380</v>
      </c>
      <c r="D163" s="832" t="s">
        <v>3381</v>
      </c>
      <c r="E163" s="832" t="s">
        <v>2871</v>
      </c>
      <c r="F163" s="849">
        <v>1</v>
      </c>
      <c r="G163" s="849">
        <v>2149.0100000000002</v>
      </c>
      <c r="H163" s="837">
        <v>1</v>
      </c>
      <c r="I163" s="849"/>
      <c r="J163" s="849"/>
      <c r="K163" s="837">
        <v>0</v>
      </c>
      <c r="L163" s="849">
        <v>1</v>
      </c>
      <c r="M163" s="850">
        <v>2149.0100000000002</v>
      </c>
    </row>
    <row r="164" spans="1:13" ht="14.45" customHeight="1" x14ac:dyDescent="0.2">
      <c r="A164" s="831" t="s">
        <v>2912</v>
      </c>
      <c r="B164" s="832" t="s">
        <v>2716</v>
      </c>
      <c r="C164" s="832" t="s">
        <v>2717</v>
      </c>
      <c r="D164" s="832" t="s">
        <v>1587</v>
      </c>
      <c r="E164" s="832" t="s">
        <v>2718</v>
      </c>
      <c r="F164" s="849"/>
      <c r="G164" s="849"/>
      <c r="H164" s="837"/>
      <c r="I164" s="849">
        <v>3</v>
      </c>
      <c r="J164" s="849">
        <v>0</v>
      </c>
      <c r="K164" s="837"/>
      <c r="L164" s="849">
        <v>3</v>
      </c>
      <c r="M164" s="850">
        <v>0</v>
      </c>
    </row>
    <row r="165" spans="1:13" ht="14.45" customHeight="1" x14ac:dyDescent="0.2">
      <c r="A165" s="831" t="s">
        <v>2912</v>
      </c>
      <c r="B165" s="832" t="s">
        <v>2716</v>
      </c>
      <c r="C165" s="832" t="s">
        <v>2719</v>
      </c>
      <c r="D165" s="832" t="s">
        <v>1587</v>
      </c>
      <c r="E165" s="832" t="s">
        <v>703</v>
      </c>
      <c r="F165" s="849"/>
      <c r="G165" s="849"/>
      <c r="H165" s="837">
        <v>0</v>
      </c>
      <c r="I165" s="849">
        <v>3</v>
      </c>
      <c r="J165" s="849">
        <v>176.31</v>
      </c>
      <c r="K165" s="837">
        <v>1</v>
      </c>
      <c r="L165" s="849">
        <v>3</v>
      </c>
      <c r="M165" s="850">
        <v>176.31</v>
      </c>
    </row>
    <row r="166" spans="1:13" ht="14.45" customHeight="1" x14ac:dyDescent="0.2">
      <c r="A166" s="831" t="s">
        <v>2912</v>
      </c>
      <c r="B166" s="832" t="s">
        <v>2291</v>
      </c>
      <c r="C166" s="832" t="s">
        <v>3177</v>
      </c>
      <c r="D166" s="832" t="s">
        <v>867</v>
      </c>
      <c r="E166" s="832" t="s">
        <v>3178</v>
      </c>
      <c r="F166" s="849"/>
      <c r="G166" s="849"/>
      <c r="H166" s="837">
        <v>0</v>
      </c>
      <c r="I166" s="849">
        <v>5</v>
      </c>
      <c r="J166" s="849">
        <v>10220.77</v>
      </c>
      <c r="K166" s="837">
        <v>1</v>
      </c>
      <c r="L166" s="849">
        <v>5</v>
      </c>
      <c r="M166" s="850">
        <v>10220.77</v>
      </c>
    </row>
    <row r="167" spans="1:13" ht="14.45" customHeight="1" x14ac:dyDescent="0.2">
      <c r="A167" s="831" t="s">
        <v>2912</v>
      </c>
      <c r="B167" s="832" t="s">
        <v>2291</v>
      </c>
      <c r="C167" s="832" t="s">
        <v>3558</v>
      </c>
      <c r="D167" s="832" t="s">
        <v>867</v>
      </c>
      <c r="E167" s="832" t="s">
        <v>3559</v>
      </c>
      <c r="F167" s="849"/>
      <c r="G167" s="849"/>
      <c r="H167" s="837">
        <v>0</v>
      </c>
      <c r="I167" s="849">
        <v>1</v>
      </c>
      <c r="J167" s="849">
        <v>5339.52</v>
      </c>
      <c r="K167" s="837">
        <v>1</v>
      </c>
      <c r="L167" s="849">
        <v>1</v>
      </c>
      <c r="M167" s="850">
        <v>5339.52</v>
      </c>
    </row>
    <row r="168" spans="1:13" ht="14.45" customHeight="1" x14ac:dyDescent="0.2">
      <c r="A168" s="831" t="s">
        <v>2912</v>
      </c>
      <c r="B168" s="832" t="s">
        <v>2291</v>
      </c>
      <c r="C168" s="832" t="s">
        <v>2786</v>
      </c>
      <c r="D168" s="832" t="s">
        <v>867</v>
      </c>
      <c r="E168" s="832" t="s">
        <v>2787</v>
      </c>
      <c r="F168" s="849"/>
      <c r="G168" s="849"/>
      <c r="H168" s="837">
        <v>0</v>
      </c>
      <c r="I168" s="849">
        <v>1</v>
      </c>
      <c r="J168" s="849">
        <v>2669.75</v>
      </c>
      <c r="K168" s="837">
        <v>1</v>
      </c>
      <c r="L168" s="849">
        <v>1</v>
      </c>
      <c r="M168" s="850">
        <v>2669.75</v>
      </c>
    </row>
    <row r="169" spans="1:13" ht="14.45" customHeight="1" x14ac:dyDescent="0.2">
      <c r="A169" s="831" t="s">
        <v>2912</v>
      </c>
      <c r="B169" s="832" t="s">
        <v>4279</v>
      </c>
      <c r="C169" s="832" t="s">
        <v>3566</v>
      </c>
      <c r="D169" s="832" t="s">
        <v>3567</v>
      </c>
      <c r="E169" s="832" t="s">
        <v>3568</v>
      </c>
      <c r="F169" s="849">
        <v>1</v>
      </c>
      <c r="G169" s="849">
        <v>327.49</v>
      </c>
      <c r="H169" s="837">
        <v>1</v>
      </c>
      <c r="I169" s="849"/>
      <c r="J169" s="849"/>
      <c r="K169" s="837">
        <v>0</v>
      </c>
      <c r="L169" s="849">
        <v>1</v>
      </c>
      <c r="M169" s="850">
        <v>327.49</v>
      </c>
    </row>
    <row r="170" spans="1:13" ht="14.45" customHeight="1" x14ac:dyDescent="0.2">
      <c r="A170" s="831" t="s">
        <v>2912</v>
      </c>
      <c r="B170" s="832" t="s">
        <v>2234</v>
      </c>
      <c r="C170" s="832" t="s">
        <v>2772</v>
      </c>
      <c r="D170" s="832" t="s">
        <v>1921</v>
      </c>
      <c r="E170" s="832" t="s">
        <v>2773</v>
      </c>
      <c r="F170" s="849"/>
      <c r="G170" s="849"/>
      <c r="H170" s="837">
        <v>0</v>
      </c>
      <c r="I170" s="849">
        <v>4</v>
      </c>
      <c r="J170" s="849">
        <v>1656.28</v>
      </c>
      <c r="K170" s="837">
        <v>1</v>
      </c>
      <c r="L170" s="849">
        <v>4</v>
      </c>
      <c r="M170" s="850">
        <v>1656.28</v>
      </c>
    </row>
    <row r="171" spans="1:13" ht="14.45" customHeight="1" x14ac:dyDescent="0.2">
      <c r="A171" s="831" t="s">
        <v>2912</v>
      </c>
      <c r="B171" s="832" t="s">
        <v>2585</v>
      </c>
      <c r="C171" s="832" t="s">
        <v>3573</v>
      </c>
      <c r="D171" s="832" t="s">
        <v>3574</v>
      </c>
      <c r="E171" s="832" t="s">
        <v>3575</v>
      </c>
      <c r="F171" s="849">
        <v>1</v>
      </c>
      <c r="G171" s="849">
        <v>150.94</v>
      </c>
      <c r="H171" s="837">
        <v>1</v>
      </c>
      <c r="I171" s="849"/>
      <c r="J171" s="849"/>
      <c r="K171" s="837">
        <v>0</v>
      </c>
      <c r="L171" s="849">
        <v>1</v>
      </c>
      <c r="M171" s="850">
        <v>150.94</v>
      </c>
    </row>
    <row r="172" spans="1:13" ht="14.45" customHeight="1" x14ac:dyDescent="0.2">
      <c r="A172" s="831" t="s">
        <v>2913</v>
      </c>
      <c r="B172" s="832" t="s">
        <v>2224</v>
      </c>
      <c r="C172" s="832" t="s">
        <v>2227</v>
      </c>
      <c r="D172" s="832" t="s">
        <v>777</v>
      </c>
      <c r="E172" s="832" t="s">
        <v>2228</v>
      </c>
      <c r="F172" s="849"/>
      <c r="G172" s="849"/>
      <c r="H172" s="837">
        <v>0</v>
      </c>
      <c r="I172" s="849">
        <v>8</v>
      </c>
      <c r="J172" s="849">
        <v>128.96</v>
      </c>
      <c r="K172" s="837">
        <v>1</v>
      </c>
      <c r="L172" s="849">
        <v>8</v>
      </c>
      <c r="M172" s="850">
        <v>128.96</v>
      </c>
    </row>
    <row r="173" spans="1:13" ht="14.45" customHeight="1" x14ac:dyDescent="0.2">
      <c r="A173" s="831" t="s">
        <v>2913</v>
      </c>
      <c r="B173" s="832" t="s">
        <v>2268</v>
      </c>
      <c r="C173" s="832" t="s">
        <v>2269</v>
      </c>
      <c r="D173" s="832" t="s">
        <v>2270</v>
      </c>
      <c r="E173" s="832" t="s">
        <v>2271</v>
      </c>
      <c r="F173" s="849"/>
      <c r="G173" s="849"/>
      <c r="H173" s="837">
        <v>0</v>
      </c>
      <c r="I173" s="849">
        <v>1</v>
      </c>
      <c r="J173" s="849">
        <v>93.75</v>
      </c>
      <c r="K173" s="837">
        <v>1</v>
      </c>
      <c r="L173" s="849">
        <v>1</v>
      </c>
      <c r="M173" s="850">
        <v>93.75</v>
      </c>
    </row>
    <row r="174" spans="1:13" ht="14.45" customHeight="1" x14ac:dyDescent="0.2">
      <c r="A174" s="831" t="s">
        <v>2913</v>
      </c>
      <c r="B174" s="832" t="s">
        <v>2268</v>
      </c>
      <c r="C174" s="832" t="s">
        <v>3169</v>
      </c>
      <c r="D174" s="832" t="s">
        <v>2270</v>
      </c>
      <c r="E174" s="832" t="s">
        <v>3170</v>
      </c>
      <c r="F174" s="849"/>
      <c r="G174" s="849"/>
      <c r="H174" s="837">
        <v>0</v>
      </c>
      <c r="I174" s="849">
        <v>3</v>
      </c>
      <c r="J174" s="849">
        <v>554.22</v>
      </c>
      <c r="K174" s="837">
        <v>1</v>
      </c>
      <c r="L174" s="849">
        <v>3</v>
      </c>
      <c r="M174" s="850">
        <v>554.22</v>
      </c>
    </row>
    <row r="175" spans="1:13" ht="14.45" customHeight="1" x14ac:dyDescent="0.2">
      <c r="A175" s="831" t="s">
        <v>2913</v>
      </c>
      <c r="B175" s="832" t="s">
        <v>2272</v>
      </c>
      <c r="C175" s="832" t="s">
        <v>2275</v>
      </c>
      <c r="D175" s="832" t="s">
        <v>959</v>
      </c>
      <c r="E175" s="832" t="s">
        <v>2276</v>
      </c>
      <c r="F175" s="849"/>
      <c r="G175" s="849"/>
      <c r="H175" s="837">
        <v>0</v>
      </c>
      <c r="I175" s="849">
        <v>1</v>
      </c>
      <c r="J175" s="849">
        <v>1385.62</v>
      </c>
      <c r="K175" s="837">
        <v>1</v>
      </c>
      <c r="L175" s="849">
        <v>1</v>
      </c>
      <c r="M175" s="850">
        <v>1385.62</v>
      </c>
    </row>
    <row r="176" spans="1:13" ht="14.45" customHeight="1" x14ac:dyDescent="0.2">
      <c r="A176" s="831" t="s">
        <v>2913</v>
      </c>
      <c r="B176" s="832" t="s">
        <v>2272</v>
      </c>
      <c r="C176" s="832" t="s">
        <v>2279</v>
      </c>
      <c r="D176" s="832" t="s">
        <v>954</v>
      </c>
      <c r="E176" s="832" t="s">
        <v>2280</v>
      </c>
      <c r="F176" s="849"/>
      <c r="G176" s="849"/>
      <c r="H176" s="837">
        <v>0</v>
      </c>
      <c r="I176" s="849">
        <v>4</v>
      </c>
      <c r="J176" s="849">
        <v>1472.64</v>
      </c>
      <c r="K176" s="837">
        <v>1</v>
      </c>
      <c r="L176" s="849">
        <v>4</v>
      </c>
      <c r="M176" s="850">
        <v>1472.64</v>
      </c>
    </row>
    <row r="177" spans="1:13" ht="14.45" customHeight="1" x14ac:dyDescent="0.2">
      <c r="A177" s="831" t="s">
        <v>2913</v>
      </c>
      <c r="B177" s="832" t="s">
        <v>2272</v>
      </c>
      <c r="C177" s="832" t="s">
        <v>2281</v>
      </c>
      <c r="D177" s="832" t="s">
        <v>954</v>
      </c>
      <c r="E177" s="832" t="s">
        <v>2282</v>
      </c>
      <c r="F177" s="849"/>
      <c r="G177" s="849"/>
      <c r="H177" s="837">
        <v>0</v>
      </c>
      <c r="I177" s="849">
        <v>4</v>
      </c>
      <c r="J177" s="849">
        <v>2945.32</v>
      </c>
      <c r="K177" s="837">
        <v>1</v>
      </c>
      <c r="L177" s="849">
        <v>4</v>
      </c>
      <c r="M177" s="850">
        <v>2945.32</v>
      </c>
    </row>
    <row r="178" spans="1:13" ht="14.45" customHeight="1" x14ac:dyDescent="0.2">
      <c r="A178" s="831" t="s">
        <v>2913</v>
      </c>
      <c r="B178" s="832" t="s">
        <v>2272</v>
      </c>
      <c r="C178" s="832" t="s">
        <v>2283</v>
      </c>
      <c r="D178" s="832" t="s">
        <v>954</v>
      </c>
      <c r="E178" s="832" t="s">
        <v>2284</v>
      </c>
      <c r="F178" s="849"/>
      <c r="G178" s="849"/>
      <c r="H178" s="837">
        <v>0</v>
      </c>
      <c r="I178" s="849">
        <v>1</v>
      </c>
      <c r="J178" s="849">
        <v>490.89</v>
      </c>
      <c r="K178" s="837">
        <v>1</v>
      </c>
      <c r="L178" s="849">
        <v>1</v>
      </c>
      <c r="M178" s="850">
        <v>490.89</v>
      </c>
    </row>
    <row r="179" spans="1:13" ht="14.45" customHeight="1" x14ac:dyDescent="0.2">
      <c r="A179" s="831" t="s">
        <v>2913</v>
      </c>
      <c r="B179" s="832" t="s">
        <v>2272</v>
      </c>
      <c r="C179" s="832" t="s">
        <v>4177</v>
      </c>
      <c r="D179" s="832" t="s">
        <v>959</v>
      </c>
      <c r="E179" s="832" t="s">
        <v>4178</v>
      </c>
      <c r="F179" s="849"/>
      <c r="G179" s="849"/>
      <c r="H179" s="837">
        <v>0</v>
      </c>
      <c r="I179" s="849">
        <v>3</v>
      </c>
      <c r="J179" s="849">
        <v>831.36</v>
      </c>
      <c r="K179" s="837">
        <v>1</v>
      </c>
      <c r="L179" s="849">
        <v>3</v>
      </c>
      <c r="M179" s="850">
        <v>831.36</v>
      </c>
    </row>
    <row r="180" spans="1:13" ht="14.45" customHeight="1" x14ac:dyDescent="0.2">
      <c r="A180" s="831" t="s">
        <v>2913</v>
      </c>
      <c r="B180" s="832" t="s">
        <v>2285</v>
      </c>
      <c r="C180" s="832" t="s">
        <v>2286</v>
      </c>
      <c r="D180" s="832" t="s">
        <v>2287</v>
      </c>
      <c r="E180" s="832" t="s">
        <v>2288</v>
      </c>
      <c r="F180" s="849"/>
      <c r="G180" s="849"/>
      <c r="H180" s="837">
        <v>0</v>
      </c>
      <c r="I180" s="849">
        <v>3</v>
      </c>
      <c r="J180" s="849">
        <v>280.29000000000002</v>
      </c>
      <c r="K180" s="837">
        <v>1</v>
      </c>
      <c r="L180" s="849">
        <v>3</v>
      </c>
      <c r="M180" s="850">
        <v>280.29000000000002</v>
      </c>
    </row>
    <row r="181" spans="1:13" ht="14.45" customHeight="1" x14ac:dyDescent="0.2">
      <c r="A181" s="831" t="s">
        <v>2913</v>
      </c>
      <c r="B181" s="832" t="s">
        <v>2295</v>
      </c>
      <c r="C181" s="832" t="s">
        <v>2296</v>
      </c>
      <c r="D181" s="832" t="s">
        <v>2297</v>
      </c>
      <c r="E181" s="832" t="s">
        <v>2298</v>
      </c>
      <c r="F181" s="849"/>
      <c r="G181" s="849"/>
      <c r="H181" s="837">
        <v>0</v>
      </c>
      <c r="I181" s="849">
        <v>1</v>
      </c>
      <c r="J181" s="849">
        <v>160.1</v>
      </c>
      <c r="K181" s="837">
        <v>1</v>
      </c>
      <c r="L181" s="849">
        <v>1</v>
      </c>
      <c r="M181" s="850">
        <v>160.1</v>
      </c>
    </row>
    <row r="182" spans="1:13" ht="14.45" customHeight="1" x14ac:dyDescent="0.2">
      <c r="A182" s="831" t="s">
        <v>2913</v>
      </c>
      <c r="B182" s="832" t="s">
        <v>2299</v>
      </c>
      <c r="C182" s="832" t="s">
        <v>2302</v>
      </c>
      <c r="D182" s="832" t="s">
        <v>786</v>
      </c>
      <c r="E182" s="832" t="s">
        <v>2303</v>
      </c>
      <c r="F182" s="849"/>
      <c r="G182" s="849"/>
      <c r="H182" s="837">
        <v>0</v>
      </c>
      <c r="I182" s="849">
        <v>2</v>
      </c>
      <c r="J182" s="849">
        <v>160.02000000000001</v>
      </c>
      <c r="K182" s="837">
        <v>1</v>
      </c>
      <c r="L182" s="849">
        <v>2</v>
      </c>
      <c r="M182" s="850">
        <v>160.02000000000001</v>
      </c>
    </row>
    <row r="183" spans="1:13" ht="14.45" customHeight="1" x14ac:dyDescent="0.2">
      <c r="A183" s="831" t="s">
        <v>2913</v>
      </c>
      <c r="B183" s="832" t="s">
        <v>2306</v>
      </c>
      <c r="C183" s="832" t="s">
        <v>2307</v>
      </c>
      <c r="D183" s="832" t="s">
        <v>2308</v>
      </c>
      <c r="E183" s="832" t="s">
        <v>2309</v>
      </c>
      <c r="F183" s="849"/>
      <c r="G183" s="849"/>
      <c r="H183" s="837">
        <v>0</v>
      </c>
      <c r="I183" s="849">
        <v>1</v>
      </c>
      <c r="J183" s="849">
        <v>131.32</v>
      </c>
      <c r="K183" s="837">
        <v>1</v>
      </c>
      <c r="L183" s="849">
        <v>1</v>
      </c>
      <c r="M183" s="850">
        <v>131.32</v>
      </c>
    </row>
    <row r="184" spans="1:13" ht="14.45" customHeight="1" x14ac:dyDescent="0.2">
      <c r="A184" s="831" t="s">
        <v>2913</v>
      </c>
      <c r="B184" s="832" t="s">
        <v>2310</v>
      </c>
      <c r="C184" s="832" t="s">
        <v>2311</v>
      </c>
      <c r="D184" s="832" t="s">
        <v>2312</v>
      </c>
      <c r="E184" s="832" t="s">
        <v>2313</v>
      </c>
      <c r="F184" s="849"/>
      <c r="G184" s="849"/>
      <c r="H184" s="837">
        <v>0</v>
      </c>
      <c r="I184" s="849">
        <v>1</v>
      </c>
      <c r="J184" s="849">
        <v>70.3</v>
      </c>
      <c r="K184" s="837">
        <v>1</v>
      </c>
      <c r="L184" s="849">
        <v>1</v>
      </c>
      <c r="M184" s="850">
        <v>70.3</v>
      </c>
    </row>
    <row r="185" spans="1:13" ht="14.45" customHeight="1" x14ac:dyDescent="0.2">
      <c r="A185" s="831" t="s">
        <v>2913</v>
      </c>
      <c r="B185" s="832" t="s">
        <v>2320</v>
      </c>
      <c r="C185" s="832" t="s">
        <v>2322</v>
      </c>
      <c r="D185" s="832" t="s">
        <v>963</v>
      </c>
      <c r="E185" s="832" t="s">
        <v>2323</v>
      </c>
      <c r="F185" s="849"/>
      <c r="G185" s="849"/>
      <c r="H185" s="837">
        <v>0</v>
      </c>
      <c r="I185" s="849">
        <v>8</v>
      </c>
      <c r="J185" s="849">
        <v>340.08</v>
      </c>
      <c r="K185" s="837">
        <v>1</v>
      </c>
      <c r="L185" s="849">
        <v>8</v>
      </c>
      <c r="M185" s="850">
        <v>340.08</v>
      </c>
    </row>
    <row r="186" spans="1:13" ht="14.45" customHeight="1" x14ac:dyDescent="0.2">
      <c r="A186" s="831" t="s">
        <v>2913</v>
      </c>
      <c r="B186" s="832" t="s">
        <v>2335</v>
      </c>
      <c r="C186" s="832" t="s">
        <v>2345</v>
      </c>
      <c r="D186" s="832" t="s">
        <v>685</v>
      </c>
      <c r="E186" s="832" t="s">
        <v>688</v>
      </c>
      <c r="F186" s="849"/>
      <c r="G186" s="849"/>
      <c r="H186" s="837">
        <v>0</v>
      </c>
      <c r="I186" s="849">
        <v>3</v>
      </c>
      <c r="J186" s="849">
        <v>31.950000000000003</v>
      </c>
      <c r="K186" s="837">
        <v>1</v>
      </c>
      <c r="L186" s="849">
        <v>3</v>
      </c>
      <c r="M186" s="850">
        <v>31.950000000000003</v>
      </c>
    </row>
    <row r="187" spans="1:13" ht="14.45" customHeight="1" x14ac:dyDescent="0.2">
      <c r="A187" s="831" t="s">
        <v>2913</v>
      </c>
      <c r="B187" s="832" t="s">
        <v>2335</v>
      </c>
      <c r="C187" s="832" t="s">
        <v>3397</v>
      </c>
      <c r="D187" s="832" t="s">
        <v>685</v>
      </c>
      <c r="E187" s="832" t="s">
        <v>689</v>
      </c>
      <c r="F187" s="849">
        <v>2</v>
      </c>
      <c r="G187" s="849">
        <v>35.119999999999997</v>
      </c>
      <c r="H187" s="837">
        <v>1</v>
      </c>
      <c r="I187" s="849"/>
      <c r="J187" s="849"/>
      <c r="K187" s="837">
        <v>0</v>
      </c>
      <c r="L187" s="849">
        <v>2</v>
      </c>
      <c r="M187" s="850">
        <v>35.119999999999997</v>
      </c>
    </row>
    <row r="188" spans="1:13" ht="14.45" customHeight="1" x14ac:dyDescent="0.2">
      <c r="A188" s="831" t="s">
        <v>2913</v>
      </c>
      <c r="B188" s="832" t="s">
        <v>2351</v>
      </c>
      <c r="C188" s="832" t="s">
        <v>2352</v>
      </c>
      <c r="D188" s="832" t="s">
        <v>2353</v>
      </c>
      <c r="E188" s="832" t="s">
        <v>2354</v>
      </c>
      <c r="F188" s="849"/>
      <c r="G188" s="849"/>
      <c r="H188" s="837">
        <v>0</v>
      </c>
      <c r="I188" s="849">
        <v>1</v>
      </c>
      <c r="J188" s="849">
        <v>65.540000000000006</v>
      </c>
      <c r="K188" s="837">
        <v>1</v>
      </c>
      <c r="L188" s="849">
        <v>1</v>
      </c>
      <c r="M188" s="850">
        <v>65.540000000000006</v>
      </c>
    </row>
    <row r="189" spans="1:13" ht="14.45" customHeight="1" x14ac:dyDescent="0.2">
      <c r="A189" s="831" t="s">
        <v>2913</v>
      </c>
      <c r="B189" s="832" t="s">
        <v>2355</v>
      </c>
      <c r="C189" s="832" t="s">
        <v>2358</v>
      </c>
      <c r="D189" s="832" t="s">
        <v>702</v>
      </c>
      <c r="E189" s="832" t="s">
        <v>703</v>
      </c>
      <c r="F189" s="849"/>
      <c r="G189" s="849"/>
      <c r="H189" s="837">
        <v>0</v>
      </c>
      <c r="I189" s="849">
        <v>2</v>
      </c>
      <c r="J189" s="849">
        <v>140.46</v>
      </c>
      <c r="K189" s="837">
        <v>1</v>
      </c>
      <c r="L189" s="849">
        <v>2</v>
      </c>
      <c r="M189" s="850">
        <v>140.46</v>
      </c>
    </row>
    <row r="190" spans="1:13" ht="14.45" customHeight="1" x14ac:dyDescent="0.2">
      <c r="A190" s="831" t="s">
        <v>2913</v>
      </c>
      <c r="B190" s="832" t="s">
        <v>2355</v>
      </c>
      <c r="C190" s="832" t="s">
        <v>3797</v>
      </c>
      <c r="D190" s="832" t="s">
        <v>702</v>
      </c>
      <c r="E190" s="832" t="s">
        <v>710</v>
      </c>
      <c r="F190" s="849"/>
      <c r="G190" s="849"/>
      <c r="H190" s="837">
        <v>0</v>
      </c>
      <c r="I190" s="849">
        <v>3</v>
      </c>
      <c r="J190" s="849">
        <v>105.33</v>
      </c>
      <c r="K190" s="837">
        <v>1</v>
      </c>
      <c r="L190" s="849">
        <v>3</v>
      </c>
      <c r="M190" s="850">
        <v>105.33</v>
      </c>
    </row>
    <row r="191" spans="1:13" ht="14.45" customHeight="1" x14ac:dyDescent="0.2">
      <c r="A191" s="831" t="s">
        <v>2913</v>
      </c>
      <c r="B191" s="832" t="s">
        <v>2363</v>
      </c>
      <c r="C191" s="832" t="s">
        <v>2369</v>
      </c>
      <c r="D191" s="832" t="s">
        <v>2365</v>
      </c>
      <c r="E191" s="832" t="s">
        <v>2370</v>
      </c>
      <c r="F191" s="849"/>
      <c r="G191" s="849"/>
      <c r="H191" s="837">
        <v>0</v>
      </c>
      <c r="I191" s="849">
        <v>2</v>
      </c>
      <c r="J191" s="849">
        <v>62.18</v>
      </c>
      <c r="K191" s="837">
        <v>1</v>
      </c>
      <c r="L191" s="849">
        <v>2</v>
      </c>
      <c r="M191" s="850">
        <v>62.18</v>
      </c>
    </row>
    <row r="192" spans="1:13" ht="14.45" customHeight="1" x14ac:dyDescent="0.2">
      <c r="A192" s="831" t="s">
        <v>2913</v>
      </c>
      <c r="B192" s="832" t="s">
        <v>2377</v>
      </c>
      <c r="C192" s="832" t="s">
        <v>2378</v>
      </c>
      <c r="D192" s="832" t="s">
        <v>2379</v>
      </c>
      <c r="E192" s="832" t="s">
        <v>1129</v>
      </c>
      <c r="F192" s="849"/>
      <c r="G192" s="849"/>
      <c r="H192" s="837">
        <v>0</v>
      </c>
      <c r="I192" s="849">
        <v>2</v>
      </c>
      <c r="J192" s="849">
        <v>62.18</v>
      </c>
      <c r="K192" s="837">
        <v>1</v>
      </c>
      <c r="L192" s="849">
        <v>2</v>
      </c>
      <c r="M192" s="850">
        <v>62.18</v>
      </c>
    </row>
    <row r="193" spans="1:13" ht="14.45" customHeight="1" x14ac:dyDescent="0.2">
      <c r="A193" s="831" t="s">
        <v>2913</v>
      </c>
      <c r="B193" s="832" t="s">
        <v>2380</v>
      </c>
      <c r="C193" s="832" t="s">
        <v>2381</v>
      </c>
      <c r="D193" s="832" t="s">
        <v>1343</v>
      </c>
      <c r="E193" s="832" t="s">
        <v>710</v>
      </c>
      <c r="F193" s="849"/>
      <c r="G193" s="849"/>
      <c r="H193" s="837">
        <v>0</v>
      </c>
      <c r="I193" s="849">
        <v>3</v>
      </c>
      <c r="J193" s="849">
        <v>143.10000000000002</v>
      </c>
      <c r="K193" s="837">
        <v>1</v>
      </c>
      <c r="L193" s="849">
        <v>3</v>
      </c>
      <c r="M193" s="850">
        <v>143.10000000000002</v>
      </c>
    </row>
    <row r="194" spans="1:13" ht="14.45" customHeight="1" x14ac:dyDescent="0.2">
      <c r="A194" s="831" t="s">
        <v>2913</v>
      </c>
      <c r="B194" s="832" t="s">
        <v>2385</v>
      </c>
      <c r="C194" s="832" t="s">
        <v>2388</v>
      </c>
      <c r="D194" s="832" t="s">
        <v>2387</v>
      </c>
      <c r="E194" s="832" t="s">
        <v>2389</v>
      </c>
      <c r="F194" s="849"/>
      <c r="G194" s="849"/>
      <c r="H194" s="837">
        <v>0</v>
      </c>
      <c r="I194" s="849">
        <v>1</v>
      </c>
      <c r="J194" s="849">
        <v>10.34</v>
      </c>
      <c r="K194" s="837">
        <v>1</v>
      </c>
      <c r="L194" s="849">
        <v>1</v>
      </c>
      <c r="M194" s="850">
        <v>10.34</v>
      </c>
    </row>
    <row r="195" spans="1:13" ht="14.45" customHeight="1" x14ac:dyDescent="0.2">
      <c r="A195" s="831" t="s">
        <v>2913</v>
      </c>
      <c r="B195" s="832" t="s">
        <v>2385</v>
      </c>
      <c r="C195" s="832" t="s">
        <v>2390</v>
      </c>
      <c r="D195" s="832" t="s">
        <v>2387</v>
      </c>
      <c r="E195" s="832" t="s">
        <v>2391</v>
      </c>
      <c r="F195" s="849"/>
      <c r="G195" s="849"/>
      <c r="H195" s="837">
        <v>0</v>
      </c>
      <c r="I195" s="849">
        <v>1</v>
      </c>
      <c r="J195" s="849">
        <v>15.9</v>
      </c>
      <c r="K195" s="837">
        <v>1</v>
      </c>
      <c r="L195" s="849">
        <v>1</v>
      </c>
      <c r="M195" s="850">
        <v>15.9</v>
      </c>
    </row>
    <row r="196" spans="1:13" ht="14.45" customHeight="1" x14ac:dyDescent="0.2">
      <c r="A196" s="831" t="s">
        <v>2913</v>
      </c>
      <c r="B196" s="832" t="s">
        <v>2401</v>
      </c>
      <c r="C196" s="832" t="s">
        <v>2402</v>
      </c>
      <c r="D196" s="832" t="s">
        <v>2403</v>
      </c>
      <c r="E196" s="832" t="s">
        <v>2404</v>
      </c>
      <c r="F196" s="849"/>
      <c r="G196" s="849"/>
      <c r="H196" s="837">
        <v>0</v>
      </c>
      <c r="I196" s="849">
        <v>1</v>
      </c>
      <c r="J196" s="849">
        <v>117.46</v>
      </c>
      <c r="K196" s="837">
        <v>1</v>
      </c>
      <c r="L196" s="849">
        <v>1</v>
      </c>
      <c r="M196" s="850">
        <v>117.46</v>
      </c>
    </row>
    <row r="197" spans="1:13" ht="14.45" customHeight="1" x14ac:dyDescent="0.2">
      <c r="A197" s="831" t="s">
        <v>2913</v>
      </c>
      <c r="B197" s="832" t="s">
        <v>2407</v>
      </c>
      <c r="C197" s="832" t="s">
        <v>2408</v>
      </c>
      <c r="D197" s="832" t="s">
        <v>2409</v>
      </c>
      <c r="E197" s="832" t="s">
        <v>2410</v>
      </c>
      <c r="F197" s="849"/>
      <c r="G197" s="849"/>
      <c r="H197" s="837">
        <v>0</v>
      </c>
      <c r="I197" s="849">
        <v>1</v>
      </c>
      <c r="J197" s="849">
        <v>12.79</v>
      </c>
      <c r="K197" s="837">
        <v>1</v>
      </c>
      <c r="L197" s="849">
        <v>1</v>
      </c>
      <c r="M197" s="850">
        <v>12.79</v>
      </c>
    </row>
    <row r="198" spans="1:13" ht="14.45" customHeight="1" x14ac:dyDescent="0.2">
      <c r="A198" s="831" t="s">
        <v>2913</v>
      </c>
      <c r="B198" s="832" t="s">
        <v>2436</v>
      </c>
      <c r="C198" s="832" t="s">
        <v>2439</v>
      </c>
      <c r="D198" s="832" t="s">
        <v>2440</v>
      </c>
      <c r="E198" s="832" t="s">
        <v>2441</v>
      </c>
      <c r="F198" s="849"/>
      <c r="G198" s="849"/>
      <c r="H198" s="837">
        <v>0</v>
      </c>
      <c r="I198" s="849">
        <v>4</v>
      </c>
      <c r="J198" s="849">
        <v>186.4</v>
      </c>
      <c r="K198" s="837">
        <v>1</v>
      </c>
      <c r="L198" s="849">
        <v>4</v>
      </c>
      <c r="M198" s="850">
        <v>186.4</v>
      </c>
    </row>
    <row r="199" spans="1:13" ht="14.45" customHeight="1" x14ac:dyDescent="0.2">
      <c r="A199" s="831" t="s">
        <v>2913</v>
      </c>
      <c r="B199" s="832" t="s">
        <v>2449</v>
      </c>
      <c r="C199" s="832" t="s">
        <v>3393</v>
      </c>
      <c r="D199" s="832" t="s">
        <v>2454</v>
      </c>
      <c r="E199" s="832" t="s">
        <v>3394</v>
      </c>
      <c r="F199" s="849"/>
      <c r="G199" s="849"/>
      <c r="H199" s="837">
        <v>0</v>
      </c>
      <c r="I199" s="849">
        <v>2</v>
      </c>
      <c r="J199" s="849">
        <v>65.739999999999995</v>
      </c>
      <c r="K199" s="837">
        <v>1</v>
      </c>
      <c r="L199" s="849">
        <v>2</v>
      </c>
      <c r="M199" s="850">
        <v>65.739999999999995</v>
      </c>
    </row>
    <row r="200" spans="1:13" ht="14.45" customHeight="1" x14ac:dyDescent="0.2">
      <c r="A200" s="831" t="s">
        <v>2913</v>
      </c>
      <c r="B200" s="832" t="s">
        <v>2456</v>
      </c>
      <c r="C200" s="832" t="s">
        <v>2833</v>
      </c>
      <c r="D200" s="832" t="s">
        <v>2458</v>
      </c>
      <c r="E200" s="832" t="s">
        <v>2834</v>
      </c>
      <c r="F200" s="849"/>
      <c r="G200" s="849"/>
      <c r="H200" s="837">
        <v>0</v>
      </c>
      <c r="I200" s="849">
        <v>1</v>
      </c>
      <c r="J200" s="849">
        <v>74.08</v>
      </c>
      <c r="K200" s="837">
        <v>1</v>
      </c>
      <c r="L200" s="849">
        <v>1</v>
      </c>
      <c r="M200" s="850">
        <v>74.08</v>
      </c>
    </row>
    <row r="201" spans="1:13" ht="14.45" customHeight="1" x14ac:dyDescent="0.2">
      <c r="A201" s="831" t="s">
        <v>2913</v>
      </c>
      <c r="B201" s="832" t="s">
        <v>2456</v>
      </c>
      <c r="C201" s="832" t="s">
        <v>2467</v>
      </c>
      <c r="D201" s="832" t="s">
        <v>2463</v>
      </c>
      <c r="E201" s="832" t="s">
        <v>2468</v>
      </c>
      <c r="F201" s="849"/>
      <c r="G201" s="849"/>
      <c r="H201" s="837">
        <v>0</v>
      </c>
      <c r="I201" s="849">
        <v>2</v>
      </c>
      <c r="J201" s="849">
        <v>168.36</v>
      </c>
      <c r="K201" s="837">
        <v>1</v>
      </c>
      <c r="L201" s="849">
        <v>2</v>
      </c>
      <c r="M201" s="850">
        <v>168.36</v>
      </c>
    </row>
    <row r="202" spans="1:13" ht="14.45" customHeight="1" x14ac:dyDescent="0.2">
      <c r="A202" s="831" t="s">
        <v>2913</v>
      </c>
      <c r="B202" s="832" t="s">
        <v>2456</v>
      </c>
      <c r="C202" s="832" t="s">
        <v>2473</v>
      </c>
      <c r="D202" s="832" t="s">
        <v>2458</v>
      </c>
      <c r="E202" s="832" t="s">
        <v>2474</v>
      </c>
      <c r="F202" s="849"/>
      <c r="G202" s="849"/>
      <c r="H202" s="837">
        <v>0</v>
      </c>
      <c r="I202" s="849">
        <v>2</v>
      </c>
      <c r="J202" s="849">
        <v>98.16</v>
      </c>
      <c r="K202" s="837">
        <v>1</v>
      </c>
      <c r="L202" s="849">
        <v>2</v>
      </c>
      <c r="M202" s="850">
        <v>98.16</v>
      </c>
    </row>
    <row r="203" spans="1:13" ht="14.45" customHeight="1" x14ac:dyDescent="0.2">
      <c r="A203" s="831" t="s">
        <v>2913</v>
      </c>
      <c r="B203" s="832" t="s">
        <v>2489</v>
      </c>
      <c r="C203" s="832" t="s">
        <v>2492</v>
      </c>
      <c r="D203" s="832" t="s">
        <v>2082</v>
      </c>
      <c r="E203" s="832" t="s">
        <v>1701</v>
      </c>
      <c r="F203" s="849"/>
      <c r="G203" s="849"/>
      <c r="H203" s="837">
        <v>0</v>
      </c>
      <c r="I203" s="849">
        <v>1</v>
      </c>
      <c r="J203" s="849">
        <v>170.52</v>
      </c>
      <c r="K203" s="837">
        <v>1</v>
      </c>
      <c r="L203" s="849">
        <v>1</v>
      </c>
      <c r="M203" s="850">
        <v>170.52</v>
      </c>
    </row>
    <row r="204" spans="1:13" ht="14.45" customHeight="1" x14ac:dyDescent="0.2">
      <c r="A204" s="831" t="s">
        <v>2913</v>
      </c>
      <c r="B204" s="832" t="s">
        <v>2551</v>
      </c>
      <c r="C204" s="832" t="s">
        <v>2552</v>
      </c>
      <c r="D204" s="832" t="s">
        <v>2553</v>
      </c>
      <c r="E204" s="832" t="s">
        <v>2554</v>
      </c>
      <c r="F204" s="849"/>
      <c r="G204" s="849"/>
      <c r="H204" s="837">
        <v>0</v>
      </c>
      <c r="I204" s="849">
        <v>2</v>
      </c>
      <c r="J204" s="849">
        <v>140.96</v>
      </c>
      <c r="K204" s="837">
        <v>1</v>
      </c>
      <c r="L204" s="849">
        <v>2</v>
      </c>
      <c r="M204" s="850">
        <v>140.96</v>
      </c>
    </row>
    <row r="205" spans="1:13" ht="14.45" customHeight="1" x14ac:dyDescent="0.2">
      <c r="A205" s="831" t="s">
        <v>2913</v>
      </c>
      <c r="B205" s="832" t="s">
        <v>2551</v>
      </c>
      <c r="C205" s="832" t="s">
        <v>3689</v>
      </c>
      <c r="D205" s="832" t="s">
        <v>2553</v>
      </c>
      <c r="E205" s="832" t="s">
        <v>1445</v>
      </c>
      <c r="F205" s="849"/>
      <c r="G205" s="849"/>
      <c r="H205" s="837">
        <v>0</v>
      </c>
      <c r="I205" s="849">
        <v>1</v>
      </c>
      <c r="J205" s="849">
        <v>46.99</v>
      </c>
      <c r="K205" s="837">
        <v>1</v>
      </c>
      <c r="L205" s="849">
        <v>1</v>
      </c>
      <c r="M205" s="850">
        <v>46.99</v>
      </c>
    </row>
    <row r="206" spans="1:13" ht="14.45" customHeight="1" x14ac:dyDescent="0.2">
      <c r="A206" s="831" t="s">
        <v>2913</v>
      </c>
      <c r="B206" s="832" t="s">
        <v>2555</v>
      </c>
      <c r="C206" s="832" t="s">
        <v>2926</v>
      </c>
      <c r="D206" s="832" t="s">
        <v>626</v>
      </c>
      <c r="E206" s="832" t="s">
        <v>2927</v>
      </c>
      <c r="F206" s="849"/>
      <c r="G206" s="849"/>
      <c r="H206" s="837">
        <v>0</v>
      </c>
      <c r="I206" s="849">
        <v>4</v>
      </c>
      <c r="J206" s="849">
        <v>87.04</v>
      </c>
      <c r="K206" s="837">
        <v>1</v>
      </c>
      <c r="L206" s="849">
        <v>4</v>
      </c>
      <c r="M206" s="850">
        <v>87.04</v>
      </c>
    </row>
    <row r="207" spans="1:13" ht="14.45" customHeight="1" x14ac:dyDescent="0.2">
      <c r="A207" s="831" t="s">
        <v>2913</v>
      </c>
      <c r="B207" s="832" t="s">
        <v>2567</v>
      </c>
      <c r="C207" s="832" t="s">
        <v>4182</v>
      </c>
      <c r="D207" s="832" t="s">
        <v>4183</v>
      </c>
      <c r="E207" s="832" t="s">
        <v>2570</v>
      </c>
      <c r="F207" s="849"/>
      <c r="G207" s="849"/>
      <c r="H207" s="837">
        <v>0</v>
      </c>
      <c r="I207" s="849">
        <v>1</v>
      </c>
      <c r="J207" s="849">
        <v>552.64</v>
      </c>
      <c r="K207" s="837">
        <v>1</v>
      </c>
      <c r="L207" s="849">
        <v>1</v>
      </c>
      <c r="M207" s="850">
        <v>552.64</v>
      </c>
    </row>
    <row r="208" spans="1:13" ht="14.45" customHeight="1" x14ac:dyDescent="0.2">
      <c r="A208" s="831" t="s">
        <v>2913</v>
      </c>
      <c r="B208" s="832" t="s">
        <v>2573</v>
      </c>
      <c r="C208" s="832" t="s">
        <v>2579</v>
      </c>
      <c r="D208" s="832" t="s">
        <v>2575</v>
      </c>
      <c r="E208" s="832" t="s">
        <v>2580</v>
      </c>
      <c r="F208" s="849"/>
      <c r="G208" s="849"/>
      <c r="H208" s="837">
        <v>0</v>
      </c>
      <c r="I208" s="849">
        <v>2</v>
      </c>
      <c r="J208" s="849">
        <v>1938.96</v>
      </c>
      <c r="K208" s="837">
        <v>1</v>
      </c>
      <c r="L208" s="849">
        <v>2</v>
      </c>
      <c r="M208" s="850">
        <v>1938.96</v>
      </c>
    </row>
    <row r="209" spans="1:13" ht="14.45" customHeight="1" x14ac:dyDescent="0.2">
      <c r="A209" s="831" t="s">
        <v>2913</v>
      </c>
      <c r="B209" s="832" t="s">
        <v>2589</v>
      </c>
      <c r="C209" s="832" t="s">
        <v>2593</v>
      </c>
      <c r="D209" s="832" t="s">
        <v>1270</v>
      </c>
      <c r="E209" s="832" t="s">
        <v>1272</v>
      </c>
      <c r="F209" s="849"/>
      <c r="G209" s="849"/>
      <c r="H209" s="837"/>
      <c r="I209" s="849">
        <v>6</v>
      </c>
      <c r="J209" s="849">
        <v>0</v>
      </c>
      <c r="K209" s="837"/>
      <c r="L209" s="849">
        <v>6</v>
      </c>
      <c r="M209" s="850">
        <v>0</v>
      </c>
    </row>
    <row r="210" spans="1:13" ht="14.45" customHeight="1" x14ac:dyDescent="0.2">
      <c r="A210" s="831" t="s">
        <v>2913</v>
      </c>
      <c r="B210" s="832" t="s">
        <v>2604</v>
      </c>
      <c r="C210" s="832" t="s">
        <v>2605</v>
      </c>
      <c r="D210" s="832" t="s">
        <v>2606</v>
      </c>
      <c r="E210" s="832" t="s">
        <v>2607</v>
      </c>
      <c r="F210" s="849"/>
      <c r="G210" s="849"/>
      <c r="H210" s="837">
        <v>0</v>
      </c>
      <c r="I210" s="849">
        <v>2</v>
      </c>
      <c r="J210" s="849">
        <v>219.78</v>
      </c>
      <c r="K210" s="837">
        <v>1</v>
      </c>
      <c r="L210" s="849">
        <v>2</v>
      </c>
      <c r="M210" s="850">
        <v>219.78</v>
      </c>
    </row>
    <row r="211" spans="1:13" ht="14.45" customHeight="1" x14ac:dyDescent="0.2">
      <c r="A211" s="831" t="s">
        <v>2913</v>
      </c>
      <c r="B211" s="832" t="s">
        <v>2608</v>
      </c>
      <c r="C211" s="832" t="s">
        <v>2609</v>
      </c>
      <c r="D211" s="832" t="s">
        <v>2610</v>
      </c>
      <c r="E211" s="832" t="s">
        <v>2611</v>
      </c>
      <c r="F211" s="849"/>
      <c r="G211" s="849"/>
      <c r="H211" s="837">
        <v>0</v>
      </c>
      <c r="I211" s="849">
        <v>1</v>
      </c>
      <c r="J211" s="849">
        <v>113.16</v>
      </c>
      <c r="K211" s="837">
        <v>1</v>
      </c>
      <c r="L211" s="849">
        <v>1</v>
      </c>
      <c r="M211" s="850">
        <v>113.16</v>
      </c>
    </row>
    <row r="212" spans="1:13" ht="14.45" customHeight="1" x14ac:dyDescent="0.2">
      <c r="A212" s="831" t="s">
        <v>2913</v>
      </c>
      <c r="B212" s="832" t="s">
        <v>2626</v>
      </c>
      <c r="C212" s="832" t="s">
        <v>2629</v>
      </c>
      <c r="D212" s="832" t="s">
        <v>1246</v>
      </c>
      <c r="E212" s="832" t="s">
        <v>2630</v>
      </c>
      <c r="F212" s="849"/>
      <c r="G212" s="849"/>
      <c r="H212" s="837">
        <v>0</v>
      </c>
      <c r="I212" s="849">
        <v>1</v>
      </c>
      <c r="J212" s="849">
        <v>212.45</v>
      </c>
      <c r="K212" s="837">
        <v>1</v>
      </c>
      <c r="L212" s="849">
        <v>1</v>
      </c>
      <c r="M212" s="850">
        <v>212.45</v>
      </c>
    </row>
    <row r="213" spans="1:13" ht="14.45" customHeight="1" x14ac:dyDescent="0.2">
      <c r="A213" s="831" t="s">
        <v>2913</v>
      </c>
      <c r="B213" s="832" t="s">
        <v>4274</v>
      </c>
      <c r="C213" s="832" t="s">
        <v>2955</v>
      </c>
      <c r="D213" s="832" t="s">
        <v>766</v>
      </c>
      <c r="E213" s="832" t="s">
        <v>703</v>
      </c>
      <c r="F213" s="849"/>
      <c r="G213" s="849"/>
      <c r="H213" s="837">
        <v>0</v>
      </c>
      <c r="I213" s="849">
        <v>1</v>
      </c>
      <c r="J213" s="849">
        <v>65.989999999999995</v>
      </c>
      <c r="K213" s="837">
        <v>1</v>
      </c>
      <c r="L213" s="849">
        <v>1</v>
      </c>
      <c r="M213" s="850">
        <v>65.989999999999995</v>
      </c>
    </row>
    <row r="214" spans="1:13" ht="14.45" customHeight="1" x14ac:dyDescent="0.2">
      <c r="A214" s="831" t="s">
        <v>2913</v>
      </c>
      <c r="B214" s="832" t="s">
        <v>2661</v>
      </c>
      <c r="C214" s="832" t="s">
        <v>2662</v>
      </c>
      <c r="D214" s="832" t="s">
        <v>642</v>
      </c>
      <c r="E214" s="832" t="s">
        <v>768</v>
      </c>
      <c r="F214" s="849"/>
      <c r="G214" s="849"/>
      <c r="H214" s="837">
        <v>0</v>
      </c>
      <c r="I214" s="849">
        <v>1</v>
      </c>
      <c r="J214" s="849">
        <v>132</v>
      </c>
      <c r="K214" s="837">
        <v>1</v>
      </c>
      <c r="L214" s="849">
        <v>1</v>
      </c>
      <c r="M214" s="850">
        <v>132</v>
      </c>
    </row>
    <row r="215" spans="1:13" ht="14.45" customHeight="1" x14ac:dyDescent="0.2">
      <c r="A215" s="831" t="s">
        <v>2913</v>
      </c>
      <c r="B215" s="832" t="s">
        <v>2667</v>
      </c>
      <c r="C215" s="832" t="s">
        <v>2668</v>
      </c>
      <c r="D215" s="832" t="s">
        <v>2669</v>
      </c>
      <c r="E215" s="832" t="s">
        <v>2670</v>
      </c>
      <c r="F215" s="849"/>
      <c r="G215" s="849"/>
      <c r="H215" s="837">
        <v>0</v>
      </c>
      <c r="I215" s="849">
        <v>1</v>
      </c>
      <c r="J215" s="849">
        <v>123.2</v>
      </c>
      <c r="K215" s="837">
        <v>1</v>
      </c>
      <c r="L215" s="849">
        <v>1</v>
      </c>
      <c r="M215" s="850">
        <v>123.2</v>
      </c>
    </row>
    <row r="216" spans="1:13" ht="14.45" customHeight="1" x14ac:dyDescent="0.2">
      <c r="A216" s="831" t="s">
        <v>2913</v>
      </c>
      <c r="B216" s="832" t="s">
        <v>2667</v>
      </c>
      <c r="C216" s="832" t="s">
        <v>3267</v>
      </c>
      <c r="D216" s="832" t="s">
        <v>2669</v>
      </c>
      <c r="E216" s="832" t="s">
        <v>2354</v>
      </c>
      <c r="F216" s="849"/>
      <c r="G216" s="849"/>
      <c r="H216" s="837">
        <v>0</v>
      </c>
      <c r="I216" s="849">
        <v>1</v>
      </c>
      <c r="J216" s="849">
        <v>246.39</v>
      </c>
      <c r="K216" s="837">
        <v>1</v>
      </c>
      <c r="L216" s="849">
        <v>1</v>
      </c>
      <c r="M216" s="850">
        <v>246.39</v>
      </c>
    </row>
    <row r="217" spans="1:13" ht="14.45" customHeight="1" x14ac:dyDescent="0.2">
      <c r="A217" s="831" t="s">
        <v>2913</v>
      </c>
      <c r="B217" s="832" t="s">
        <v>2673</v>
      </c>
      <c r="C217" s="832" t="s">
        <v>2677</v>
      </c>
      <c r="D217" s="832" t="s">
        <v>2678</v>
      </c>
      <c r="E217" s="832" t="s">
        <v>2676</v>
      </c>
      <c r="F217" s="849"/>
      <c r="G217" s="849"/>
      <c r="H217" s="837">
        <v>0</v>
      </c>
      <c r="I217" s="849">
        <v>2</v>
      </c>
      <c r="J217" s="849">
        <v>322.12</v>
      </c>
      <c r="K217" s="837">
        <v>1</v>
      </c>
      <c r="L217" s="849">
        <v>2</v>
      </c>
      <c r="M217" s="850">
        <v>322.12</v>
      </c>
    </row>
    <row r="218" spans="1:13" ht="14.45" customHeight="1" x14ac:dyDescent="0.2">
      <c r="A218" s="831" t="s">
        <v>2913</v>
      </c>
      <c r="B218" s="832" t="s">
        <v>2687</v>
      </c>
      <c r="C218" s="832" t="s">
        <v>2688</v>
      </c>
      <c r="D218" s="832" t="s">
        <v>1848</v>
      </c>
      <c r="E218" s="832" t="s">
        <v>1849</v>
      </c>
      <c r="F218" s="849">
        <v>1</v>
      </c>
      <c r="G218" s="849">
        <v>264.23</v>
      </c>
      <c r="H218" s="837">
        <v>1</v>
      </c>
      <c r="I218" s="849"/>
      <c r="J218" s="849"/>
      <c r="K218" s="837">
        <v>0</v>
      </c>
      <c r="L218" s="849">
        <v>1</v>
      </c>
      <c r="M218" s="850">
        <v>264.23</v>
      </c>
    </row>
    <row r="219" spans="1:13" ht="14.45" customHeight="1" x14ac:dyDescent="0.2">
      <c r="A219" s="831" t="s">
        <v>2913</v>
      </c>
      <c r="B219" s="832" t="s">
        <v>2691</v>
      </c>
      <c r="C219" s="832" t="s">
        <v>3796</v>
      </c>
      <c r="D219" s="832" t="s">
        <v>1801</v>
      </c>
      <c r="E219" s="832" t="s">
        <v>1802</v>
      </c>
      <c r="F219" s="849"/>
      <c r="G219" s="849"/>
      <c r="H219" s="837">
        <v>0</v>
      </c>
      <c r="I219" s="849">
        <v>1</v>
      </c>
      <c r="J219" s="849">
        <v>129.75</v>
      </c>
      <c r="K219" s="837">
        <v>1</v>
      </c>
      <c r="L219" s="849">
        <v>1</v>
      </c>
      <c r="M219" s="850">
        <v>129.75</v>
      </c>
    </row>
    <row r="220" spans="1:13" ht="14.45" customHeight="1" x14ac:dyDescent="0.2">
      <c r="A220" s="831" t="s">
        <v>2913</v>
      </c>
      <c r="B220" s="832" t="s">
        <v>2291</v>
      </c>
      <c r="C220" s="832" t="s">
        <v>3177</v>
      </c>
      <c r="D220" s="832" t="s">
        <v>867</v>
      </c>
      <c r="E220" s="832" t="s">
        <v>3178</v>
      </c>
      <c r="F220" s="849"/>
      <c r="G220" s="849"/>
      <c r="H220" s="837">
        <v>0</v>
      </c>
      <c r="I220" s="849">
        <v>3</v>
      </c>
      <c r="J220" s="849">
        <v>6298.85</v>
      </c>
      <c r="K220" s="837">
        <v>1</v>
      </c>
      <c r="L220" s="849">
        <v>3</v>
      </c>
      <c r="M220" s="850">
        <v>6298.85</v>
      </c>
    </row>
    <row r="221" spans="1:13" ht="14.45" customHeight="1" x14ac:dyDescent="0.2">
      <c r="A221" s="831" t="s">
        <v>2913</v>
      </c>
      <c r="B221" s="832" t="s">
        <v>2234</v>
      </c>
      <c r="C221" s="832" t="s">
        <v>2235</v>
      </c>
      <c r="D221" s="832" t="s">
        <v>1921</v>
      </c>
      <c r="E221" s="832" t="s">
        <v>2236</v>
      </c>
      <c r="F221" s="849"/>
      <c r="G221" s="849"/>
      <c r="H221" s="837">
        <v>0</v>
      </c>
      <c r="I221" s="849">
        <v>2</v>
      </c>
      <c r="J221" s="849">
        <v>331.26</v>
      </c>
      <c r="K221" s="837">
        <v>1</v>
      </c>
      <c r="L221" s="849">
        <v>2</v>
      </c>
      <c r="M221" s="850">
        <v>331.26</v>
      </c>
    </row>
    <row r="222" spans="1:13" ht="14.45" customHeight="1" x14ac:dyDescent="0.2">
      <c r="A222" s="831" t="s">
        <v>2913</v>
      </c>
      <c r="B222" s="832" t="s">
        <v>2585</v>
      </c>
      <c r="C222" s="832" t="s">
        <v>2586</v>
      </c>
      <c r="D222" s="832" t="s">
        <v>2587</v>
      </c>
      <c r="E222" s="832" t="s">
        <v>2588</v>
      </c>
      <c r="F222" s="849">
        <v>3</v>
      </c>
      <c r="G222" s="849">
        <v>150.96</v>
      </c>
      <c r="H222" s="837">
        <v>1</v>
      </c>
      <c r="I222" s="849"/>
      <c r="J222" s="849"/>
      <c r="K222" s="837">
        <v>0</v>
      </c>
      <c r="L222" s="849">
        <v>3</v>
      </c>
      <c r="M222" s="850">
        <v>150.96</v>
      </c>
    </row>
    <row r="223" spans="1:13" ht="14.45" customHeight="1" x14ac:dyDescent="0.2">
      <c r="A223" s="831" t="s">
        <v>2914</v>
      </c>
      <c r="B223" s="832" t="s">
        <v>2224</v>
      </c>
      <c r="C223" s="832" t="s">
        <v>2229</v>
      </c>
      <c r="D223" s="832" t="s">
        <v>777</v>
      </c>
      <c r="E223" s="832" t="s">
        <v>2230</v>
      </c>
      <c r="F223" s="849"/>
      <c r="G223" s="849"/>
      <c r="H223" s="837">
        <v>0</v>
      </c>
      <c r="I223" s="849">
        <v>1</v>
      </c>
      <c r="J223" s="849">
        <v>57.6</v>
      </c>
      <c r="K223" s="837">
        <v>1</v>
      </c>
      <c r="L223" s="849">
        <v>1</v>
      </c>
      <c r="M223" s="850">
        <v>57.6</v>
      </c>
    </row>
    <row r="224" spans="1:13" ht="14.45" customHeight="1" x14ac:dyDescent="0.2">
      <c r="A224" s="831" t="s">
        <v>2914</v>
      </c>
      <c r="B224" s="832" t="s">
        <v>2224</v>
      </c>
      <c r="C224" s="832" t="s">
        <v>2227</v>
      </c>
      <c r="D224" s="832" t="s">
        <v>777</v>
      </c>
      <c r="E224" s="832" t="s">
        <v>2228</v>
      </c>
      <c r="F224" s="849"/>
      <c r="G224" s="849"/>
      <c r="H224" s="837">
        <v>0</v>
      </c>
      <c r="I224" s="849">
        <v>14</v>
      </c>
      <c r="J224" s="849">
        <v>225.68</v>
      </c>
      <c r="K224" s="837">
        <v>1</v>
      </c>
      <c r="L224" s="849">
        <v>14</v>
      </c>
      <c r="M224" s="850">
        <v>225.68</v>
      </c>
    </row>
    <row r="225" spans="1:13" ht="14.45" customHeight="1" x14ac:dyDescent="0.2">
      <c r="A225" s="831" t="s">
        <v>2914</v>
      </c>
      <c r="B225" s="832" t="s">
        <v>2240</v>
      </c>
      <c r="C225" s="832" t="s">
        <v>2241</v>
      </c>
      <c r="D225" s="832" t="s">
        <v>1368</v>
      </c>
      <c r="E225" s="832" t="s">
        <v>2242</v>
      </c>
      <c r="F225" s="849"/>
      <c r="G225" s="849"/>
      <c r="H225" s="837"/>
      <c r="I225" s="849">
        <v>1</v>
      </c>
      <c r="J225" s="849">
        <v>0</v>
      </c>
      <c r="K225" s="837"/>
      <c r="L225" s="849">
        <v>1</v>
      </c>
      <c r="M225" s="850">
        <v>0</v>
      </c>
    </row>
    <row r="226" spans="1:13" ht="14.45" customHeight="1" x14ac:dyDescent="0.2">
      <c r="A226" s="831" t="s">
        <v>2914</v>
      </c>
      <c r="B226" s="832" t="s">
        <v>2254</v>
      </c>
      <c r="C226" s="832" t="s">
        <v>3082</v>
      </c>
      <c r="D226" s="832" t="s">
        <v>2256</v>
      </c>
      <c r="E226" s="832" t="s">
        <v>3083</v>
      </c>
      <c r="F226" s="849">
        <v>1</v>
      </c>
      <c r="G226" s="849">
        <v>146.9</v>
      </c>
      <c r="H226" s="837">
        <v>1</v>
      </c>
      <c r="I226" s="849"/>
      <c r="J226" s="849"/>
      <c r="K226" s="837">
        <v>0</v>
      </c>
      <c r="L226" s="849">
        <v>1</v>
      </c>
      <c r="M226" s="850">
        <v>146.9</v>
      </c>
    </row>
    <row r="227" spans="1:13" ht="14.45" customHeight="1" x14ac:dyDescent="0.2">
      <c r="A227" s="831" t="s">
        <v>2914</v>
      </c>
      <c r="B227" s="832" t="s">
        <v>2254</v>
      </c>
      <c r="C227" s="832" t="s">
        <v>2255</v>
      </c>
      <c r="D227" s="832" t="s">
        <v>2256</v>
      </c>
      <c r="E227" s="832" t="s">
        <v>2257</v>
      </c>
      <c r="F227" s="849"/>
      <c r="G227" s="849"/>
      <c r="H227" s="837">
        <v>0</v>
      </c>
      <c r="I227" s="849">
        <v>1</v>
      </c>
      <c r="J227" s="849">
        <v>86.41</v>
      </c>
      <c r="K227" s="837">
        <v>1</v>
      </c>
      <c r="L227" s="849">
        <v>1</v>
      </c>
      <c r="M227" s="850">
        <v>86.41</v>
      </c>
    </row>
    <row r="228" spans="1:13" ht="14.45" customHeight="1" x14ac:dyDescent="0.2">
      <c r="A228" s="831" t="s">
        <v>2914</v>
      </c>
      <c r="B228" s="832" t="s">
        <v>2254</v>
      </c>
      <c r="C228" s="832" t="s">
        <v>2259</v>
      </c>
      <c r="D228" s="832" t="s">
        <v>2256</v>
      </c>
      <c r="E228" s="832" t="s">
        <v>2260</v>
      </c>
      <c r="F228" s="849"/>
      <c r="G228" s="849"/>
      <c r="H228" s="837">
        <v>0</v>
      </c>
      <c r="I228" s="849">
        <v>1</v>
      </c>
      <c r="J228" s="849">
        <v>43.21</v>
      </c>
      <c r="K228" s="837">
        <v>1</v>
      </c>
      <c r="L228" s="849">
        <v>1</v>
      </c>
      <c r="M228" s="850">
        <v>43.21</v>
      </c>
    </row>
    <row r="229" spans="1:13" ht="14.45" customHeight="1" x14ac:dyDescent="0.2">
      <c r="A229" s="831" t="s">
        <v>2914</v>
      </c>
      <c r="B229" s="832" t="s">
        <v>2268</v>
      </c>
      <c r="C229" s="832" t="s">
        <v>3169</v>
      </c>
      <c r="D229" s="832" t="s">
        <v>2270</v>
      </c>
      <c r="E229" s="832" t="s">
        <v>3170</v>
      </c>
      <c r="F229" s="849"/>
      <c r="G229" s="849"/>
      <c r="H229" s="837">
        <v>0</v>
      </c>
      <c r="I229" s="849">
        <v>1</v>
      </c>
      <c r="J229" s="849">
        <v>184.74</v>
      </c>
      <c r="K229" s="837">
        <v>1</v>
      </c>
      <c r="L229" s="849">
        <v>1</v>
      </c>
      <c r="M229" s="850">
        <v>184.74</v>
      </c>
    </row>
    <row r="230" spans="1:13" ht="14.45" customHeight="1" x14ac:dyDescent="0.2">
      <c r="A230" s="831" t="s">
        <v>2914</v>
      </c>
      <c r="B230" s="832" t="s">
        <v>2268</v>
      </c>
      <c r="C230" s="832" t="s">
        <v>3171</v>
      </c>
      <c r="D230" s="832" t="s">
        <v>3172</v>
      </c>
      <c r="E230" s="832" t="s">
        <v>3173</v>
      </c>
      <c r="F230" s="849"/>
      <c r="G230" s="849"/>
      <c r="H230" s="837">
        <v>0</v>
      </c>
      <c r="I230" s="849">
        <v>1</v>
      </c>
      <c r="J230" s="849">
        <v>120.61</v>
      </c>
      <c r="K230" s="837">
        <v>1</v>
      </c>
      <c r="L230" s="849">
        <v>1</v>
      </c>
      <c r="M230" s="850">
        <v>120.61</v>
      </c>
    </row>
    <row r="231" spans="1:13" ht="14.45" customHeight="1" x14ac:dyDescent="0.2">
      <c r="A231" s="831" t="s">
        <v>2914</v>
      </c>
      <c r="B231" s="832" t="s">
        <v>2272</v>
      </c>
      <c r="C231" s="832" t="s">
        <v>2275</v>
      </c>
      <c r="D231" s="832" t="s">
        <v>959</v>
      </c>
      <c r="E231" s="832" t="s">
        <v>2276</v>
      </c>
      <c r="F231" s="849"/>
      <c r="G231" s="849"/>
      <c r="H231" s="837">
        <v>0</v>
      </c>
      <c r="I231" s="849">
        <v>2</v>
      </c>
      <c r="J231" s="849">
        <v>2771.24</v>
      </c>
      <c r="K231" s="837">
        <v>1</v>
      </c>
      <c r="L231" s="849">
        <v>2</v>
      </c>
      <c r="M231" s="850">
        <v>2771.24</v>
      </c>
    </row>
    <row r="232" spans="1:13" ht="14.45" customHeight="1" x14ac:dyDescent="0.2">
      <c r="A232" s="831" t="s">
        <v>2914</v>
      </c>
      <c r="B232" s="832" t="s">
        <v>2272</v>
      </c>
      <c r="C232" s="832" t="s">
        <v>2279</v>
      </c>
      <c r="D232" s="832" t="s">
        <v>954</v>
      </c>
      <c r="E232" s="832" t="s">
        <v>2280</v>
      </c>
      <c r="F232" s="849"/>
      <c r="G232" s="849"/>
      <c r="H232" s="837">
        <v>0</v>
      </c>
      <c r="I232" s="849">
        <v>7</v>
      </c>
      <c r="J232" s="849">
        <v>2577.12</v>
      </c>
      <c r="K232" s="837">
        <v>1</v>
      </c>
      <c r="L232" s="849">
        <v>7</v>
      </c>
      <c r="M232" s="850">
        <v>2577.12</v>
      </c>
    </row>
    <row r="233" spans="1:13" ht="14.45" customHeight="1" x14ac:dyDescent="0.2">
      <c r="A233" s="831" t="s">
        <v>2914</v>
      </c>
      <c r="B233" s="832" t="s">
        <v>2272</v>
      </c>
      <c r="C233" s="832" t="s">
        <v>2281</v>
      </c>
      <c r="D233" s="832" t="s">
        <v>954</v>
      </c>
      <c r="E233" s="832" t="s">
        <v>2282</v>
      </c>
      <c r="F233" s="849"/>
      <c r="G233" s="849"/>
      <c r="H233" s="837">
        <v>0</v>
      </c>
      <c r="I233" s="849">
        <v>3</v>
      </c>
      <c r="J233" s="849">
        <v>2208.9900000000002</v>
      </c>
      <c r="K233" s="837">
        <v>1</v>
      </c>
      <c r="L233" s="849">
        <v>3</v>
      </c>
      <c r="M233" s="850">
        <v>2208.9900000000002</v>
      </c>
    </row>
    <row r="234" spans="1:13" ht="14.45" customHeight="1" x14ac:dyDescent="0.2">
      <c r="A234" s="831" t="s">
        <v>2914</v>
      </c>
      <c r="B234" s="832" t="s">
        <v>2272</v>
      </c>
      <c r="C234" s="832" t="s">
        <v>2283</v>
      </c>
      <c r="D234" s="832" t="s">
        <v>954</v>
      </c>
      <c r="E234" s="832" t="s">
        <v>2284</v>
      </c>
      <c r="F234" s="849"/>
      <c r="G234" s="849"/>
      <c r="H234" s="837">
        <v>0</v>
      </c>
      <c r="I234" s="849">
        <v>10</v>
      </c>
      <c r="J234" s="849">
        <v>4908.8999999999996</v>
      </c>
      <c r="K234" s="837">
        <v>1</v>
      </c>
      <c r="L234" s="849">
        <v>10</v>
      </c>
      <c r="M234" s="850">
        <v>4908.8999999999996</v>
      </c>
    </row>
    <row r="235" spans="1:13" ht="14.45" customHeight="1" x14ac:dyDescent="0.2">
      <c r="A235" s="831" t="s">
        <v>2914</v>
      </c>
      <c r="B235" s="832" t="s">
        <v>2285</v>
      </c>
      <c r="C235" s="832" t="s">
        <v>2286</v>
      </c>
      <c r="D235" s="832" t="s">
        <v>2287</v>
      </c>
      <c r="E235" s="832" t="s">
        <v>2288</v>
      </c>
      <c r="F235" s="849"/>
      <c r="G235" s="849"/>
      <c r="H235" s="837">
        <v>0</v>
      </c>
      <c r="I235" s="849">
        <v>5</v>
      </c>
      <c r="J235" s="849">
        <v>467.15000000000003</v>
      </c>
      <c r="K235" s="837">
        <v>1</v>
      </c>
      <c r="L235" s="849">
        <v>5</v>
      </c>
      <c r="M235" s="850">
        <v>467.15000000000003</v>
      </c>
    </row>
    <row r="236" spans="1:13" ht="14.45" customHeight="1" x14ac:dyDescent="0.2">
      <c r="A236" s="831" t="s">
        <v>2914</v>
      </c>
      <c r="B236" s="832" t="s">
        <v>2299</v>
      </c>
      <c r="C236" s="832" t="s">
        <v>2302</v>
      </c>
      <c r="D236" s="832" t="s">
        <v>786</v>
      </c>
      <c r="E236" s="832" t="s">
        <v>2303</v>
      </c>
      <c r="F236" s="849"/>
      <c r="G236" s="849"/>
      <c r="H236" s="837">
        <v>0</v>
      </c>
      <c r="I236" s="849">
        <v>1</v>
      </c>
      <c r="J236" s="849">
        <v>80.010000000000005</v>
      </c>
      <c r="K236" s="837">
        <v>1</v>
      </c>
      <c r="L236" s="849">
        <v>1</v>
      </c>
      <c r="M236" s="850">
        <v>80.010000000000005</v>
      </c>
    </row>
    <row r="237" spans="1:13" ht="14.45" customHeight="1" x14ac:dyDescent="0.2">
      <c r="A237" s="831" t="s">
        <v>2914</v>
      </c>
      <c r="B237" s="832" t="s">
        <v>2306</v>
      </c>
      <c r="C237" s="832" t="s">
        <v>2307</v>
      </c>
      <c r="D237" s="832" t="s">
        <v>2308</v>
      </c>
      <c r="E237" s="832" t="s">
        <v>2309</v>
      </c>
      <c r="F237" s="849"/>
      <c r="G237" s="849"/>
      <c r="H237" s="837">
        <v>0</v>
      </c>
      <c r="I237" s="849">
        <v>3</v>
      </c>
      <c r="J237" s="849">
        <v>393.96</v>
      </c>
      <c r="K237" s="837">
        <v>1</v>
      </c>
      <c r="L237" s="849">
        <v>3</v>
      </c>
      <c r="M237" s="850">
        <v>393.96</v>
      </c>
    </row>
    <row r="238" spans="1:13" ht="14.45" customHeight="1" x14ac:dyDescent="0.2">
      <c r="A238" s="831" t="s">
        <v>2914</v>
      </c>
      <c r="B238" s="832" t="s">
        <v>2316</v>
      </c>
      <c r="C238" s="832" t="s">
        <v>2317</v>
      </c>
      <c r="D238" s="832" t="s">
        <v>2318</v>
      </c>
      <c r="E238" s="832" t="s">
        <v>2319</v>
      </c>
      <c r="F238" s="849"/>
      <c r="G238" s="849"/>
      <c r="H238" s="837">
        <v>0</v>
      </c>
      <c r="I238" s="849">
        <v>2</v>
      </c>
      <c r="J238" s="849">
        <v>600.62</v>
      </c>
      <c r="K238" s="837">
        <v>1</v>
      </c>
      <c r="L238" s="849">
        <v>2</v>
      </c>
      <c r="M238" s="850">
        <v>600.62</v>
      </c>
    </row>
    <row r="239" spans="1:13" ht="14.45" customHeight="1" x14ac:dyDescent="0.2">
      <c r="A239" s="831" t="s">
        <v>2914</v>
      </c>
      <c r="B239" s="832" t="s">
        <v>2320</v>
      </c>
      <c r="C239" s="832" t="s">
        <v>2322</v>
      </c>
      <c r="D239" s="832" t="s">
        <v>963</v>
      </c>
      <c r="E239" s="832" t="s">
        <v>2323</v>
      </c>
      <c r="F239" s="849"/>
      <c r="G239" s="849"/>
      <c r="H239" s="837">
        <v>0</v>
      </c>
      <c r="I239" s="849">
        <v>18</v>
      </c>
      <c r="J239" s="849">
        <v>765.18</v>
      </c>
      <c r="K239" s="837">
        <v>1</v>
      </c>
      <c r="L239" s="849">
        <v>18</v>
      </c>
      <c r="M239" s="850">
        <v>765.18</v>
      </c>
    </row>
    <row r="240" spans="1:13" ht="14.45" customHeight="1" x14ac:dyDescent="0.2">
      <c r="A240" s="831" t="s">
        <v>2914</v>
      </c>
      <c r="B240" s="832" t="s">
        <v>2320</v>
      </c>
      <c r="C240" s="832" t="s">
        <v>3660</v>
      </c>
      <c r="D240" s="832" t="s">
        <v>960</v>
      </c>
      <c r="E240" s="832" t="s">
        <v>3661</v>
      </c>
      <c r="F240" s="849"/>
      <c r="G240" s="849"/>
      <c r="H240" s="837">
        <v>0</v>
      </c>
      <c r="I240" s="849">
        <v>1</v>
      </c>
      <c r="J240" s="849">
        <v>58.97</v>
      </c>
      <c r="K240" s="837">
        <v>1</v>
      </c>
      <c r="L240" s="849">
        <v>1</v>
      </c>
      <c r="M240" s="850">
        <v>58.97</v>
      </c>
    </row>
    <row r="241" spans="1:13" ht="14.45" customHeight="1" x14ac:dyDescent="0.2">
      <c r="A241" s="831" t="s">
        <v>2914</v>
      </c>
      <c r="B241" s="832" t="s">
        <v>2335</v>
      </c>
      <c r="C241" s="832" t="s">
        <v>2345</v>
      </c>
      <c r="D241" s="832" t="s">
        <v>685</v>
      </c>
      <c r="E241" s="832" t="s">
        <v>688</v>
      </c>
      <c r="F241" s="849"/>
      <c r="G241" s="849"/>
      <c r="H241" s="837">
        <v>0</v>
      </c>
      <c r="I241" s="849">
        <v>4</v>
      </c>
      <c r="J241" s="849">
        <v>42.6</v>
      </c>
      <c r="K241" s="837">
        <v>1</v>
      </c>
      <c r="L241" s="849">
        <v>4</v>
      </c>
      <c r="M241" s="850">
        <v>42.6</v>
      </c>
    </row>
    <row r="242" spans="1:13" ht="14.45" customHeight="1" x14ac:dyDescent="0.2">
      <c r="A242" s="831" t="s">
        <v>2914</v>
      </c>
      <c r="B242" s="832" t="s">
        <v>2335</v>
      </c>
      <c r="C242" s="832" t="s">
        <v>3692</v>
      </c>
      <c r="D242" s="832" t="s">
        <v>685</v>
      </c>
      <c r="E242" s="832" t="s">
        <v>2340</v>
      </c>
      <c r="F242" s="849"/>
      <c r="G242" s="849"/>
      <c r="H242" s="837">
        <v>0</v>
      </c>
      <c r="I242" s="849">
        <v>2</v>
      </c>
      <c r="J242" s="849">
        <v>70.22</v>
      </c>
      <c r="K242" s="837">
        <v>1</v>
      </c>
      <c r="L242" s="849">
        <v>2</v>
      </c>
      <c r="M242" s="850">
        <v>70.22</v>
      </c>
    </row>
    <row r="243" spans="1:13" ht="14.45" customHeight="1" x14ac:dyDescent="0.2">
      <c r="A243" s="831" t="s">
        <v>2914</v>
      </c>
      <c r="B243" s="832" t="s">
        <v>2335</v>
      </c>
      <c r="C243" s="832" t="s">
        <v>2347</v>
      </c>
      <c r="D243" s="832" t="s">
        <v>682</v>
      </c>
      <c r="E243" s="832" t="s">
        <v>684</v>
      </c>
      <c r="F243" s="849"/>
      <c r="G243" s="849"/>
      <c r="H243" s="837">
        <v>0</v>
      </c>
      <c r="I243" s="849">
        <v>1</v>
      </c>
      <c r="J243" s="849">
        <v>70.23</v>
      </c>
      <c r="K243" s="837">
        <v>1</v>
      </c>
      <c r="L243" s="849">
        <v>1</v>
      </c>
      <c r="M243" s="850">
        <v>70.23</v>
      </c>
    </row>
    <row r="244" spans="1:13" ht="14.45" customHeight="1" x14ac:dyDescent="0.2">
      <c r="A244" s="831" t="s">
        <v>2914</v>
      </c>
      <c r="B244" s="832" t="s">
        <v>2335</v>
      </c>
      <c r="C244" s="832" t="s">
        <v>3397</v>
      </c>
      <c r="D244" s="832" t="s">
        <v>685</v>
      </c>
      <c r="E244" s="832" t="s">
        <v>689</v>
      </c>
      <c r="F244" s="849">
        <v>2</v>
      </c>
      <c r="G244" s="849">
        <v>35.119999999999997</v>
      </c>
      <c r="H244" s="837">
        <v>1</v>
      </c>
      <c r="I244" s="849"/>
      <c r="J244" s="849"/>
      <c r="K244" s="837">
        <v>0</v>
      </c>
      <c r="L244" s="849">
        <v>2</v>
      </c>
      <c r="M244" s="850">
        <v>35.119999999999997</v>
      </c>
    </row>
    <row r="245" spans="1:13" ht="14.45" customHeight="1" x14ac:dyDescent="0.2">
      <c r="A245" s="831" t="s">
        <v>2914</v>
      </c>
      <c r="B245" s="832" t="s">
        <v>2351</v>
      </c>
      <c r="C245" s="832" t="s">
        <v>2352</v>
      </c>
      <c r="D245" s="832" t="s">
        <v>2353</v>
      </c>
      <c r="E245" s="832" t="s">
        <v>2354</v>
      </c>
      <c r="F245" s="849"/>
      <c r="G245" s="849"/>
      <c r="H245" s="837">
        <v>0</v>
      </c>
      <c r="I245" s="849">
        <v>1</v>
      </c>
      <c r="J245" s="849">
        <v>65.540000000000006</v>
      </c>
      <c r="K245" s="837">
        <v>1</v>
      </c>
      <c r="L245" s="849">
        <v>1</v>
      </c>
      <c r="M245" s="850">
        <v>65.540000000000006</v>
      </c>
    </row>
    <row r="246" spans="1:13" ht="14.45" customHeight="1" x14ac:dyDescent="0.2">
      <c r="A246" s="831" t="s">
        <v>2914</v>
      </c>
      <c r="B246" s="832" t="s">
        <v>2355</v>
      </c>
      <c r="C246" s="832" t="s">
        <v>2357</v>
      </c>
      <c r="D246" s="832" t="s">
        <v>702</v>
      </c>
      <c r="E246" s="832" t="s">
        <v>710</v>
      </c>
      <c r="F246" s="849">
        <v>3</v>
      </c>
      <c r="G246" s="849">
        <v>105.33</v>
      </c>
      <c r="H246" s="837">
        <v>1</v>
      </c>
      <c r="I246" s="849"/>
      <c r="J246" s="849"/>
      <c r="K246" s="837">
        <v>0</v>
      </c>
      <c r="L246" s="849">
        <v>3</v>
      </c>
      <c r="M246" s="850">
        <v>105.33</v>
      </c>
    </row>
    <row r="247" spans="1:13" ht="14.45" customHeight="1" x14ac:dyDescent="0.2">
      <c r="A247" s="831" t="s">
        <v>2914</v>
      </c>
      <c r="B247" s="832" t="s">
        <v>2355</v>
      </c>
      <c r="C247" s="832" t="s">
        <v>2358</v>
      </c>
      <c r="D247" s="832" t="s">
        <v>702</v>
      </c>
      <c r="E247" s="832" t="s">
        <v>703</v>
      </c>
      <c r="F247" s="849"/>
      <c r="G247" s="849"/>
      <c r="H247" s="837">
        <v>0</v>
      </c>
      <c r="I247" s="849">
        <v>1</v>
      </c>
      <c r="J247" s="849">
        <v>70.23</v>
      </c>
      <c r="K247" s="837">
        <v>1</v>
      </c>
      <c r="L247" s="849">
        <v>1</v>
      </c>
      <c r="M247" s="850">
        <v>70.23</v>
      </c>
    </row>
    <row r="248" spans="1:13" ht="14.45" customHeight="1" x14ac:dyDescent="0.2">
      <c r="A248" s="831" t="s">
        <v>2914</v>
      </c>
      <c r="B248" s="832" t="s">
        <v>2355</v>
      </c>
      <c r="C248" s="832" t="s">
        <v>2356</v>
      </c>
      <c r="D248" s="832" t="s">
        <v>702</v>
      </c>
      <c r="E248" s="832" t="s">
        <v>707</v>
      </c>
      <c r="F248" s="849">
        <v>6</v>
      </c>
      <c r="G248" s="849">
        <v>105.35999999999999</v>
      </c>
      <c r="H248" s="837">
        <v>1</v>
      </c>
      <c r="I248" s="849"/>
      <c r="J248" s="849"/>
      <c r="K248" s="837">
        <v>0</v>
      </c>
      <c r="L248" s="849">
        <v>6</v>
      </c>
      <c r="M248" s="850">
        <v>105.35999999999999</v>
      </c>
    </row>
    <row r="249" spans="1:13" ht="14.45" customHeight="1" x14ac:dyDescent="0.2">
      <c r="A249" s="831" t="s">
        <v>2914</v>
      </c>
      <c r="B249" s="832" t="s">
        <v>2355</v>
      </c>
      <c r="C249" s="832" t="s">
        <v>2360</v>
      </c>
      <c r="D249" s="832" t="s">
        <v>702</v>
      </c>
      <c r="E249" s="832" t="s">
        <v>707</v>
      </c>
      <c r="F249" s="849"/>
      <c r="G249" s="849"/>
      <c r="H249" s="837">
        <v>0</v>
      </c>
      <c r="I249" s="849">
        <v>2</v>
      </c>
      <c r="J249" s="849">
        <v>35.119999999999997</v>
      </c>
      <c r="K249" s="837">
        <v>1</v>
      </c>
      <c r="L249" s="849">
        <v>2</v>
      </c>
      <c r="M249" s="850">
        <v>35.119999999999997</v>
      </c>
    </row>
    <row r="250" spans="1:13" ht="14.45" customHeight="1" x14ac:dyDescent="0.2">
      <c r="A250" s="831" t="s">
        <v>2914</v>
      </c>
      <c r="B250" s="832" t="s">
        <v>2363</v>
      </c>
      <c r="C250" s="832" t="s">
        <v>2369</v>
      </c>
      <c r="D250" s="832" t="s">
        <v>2365</v>
      </c>
      <c r="E250" s="832" t="s">
        <v>2370</v>
      </c>
      <c r="F250" s="849"/>
      <c r="G250" s="849"/>
      <c r="H250" s="837">
        <v>0</v>
      </c>
      <c r="I250" s="849">
        <v>2</v>
      </c>
      <c r="J250" s="849">
        <v>62.18</v>
      </c>
      <c r="K250" s="837">
        <v>1</v>
      </c>
      <c r="L250" s="849">
        <v>2</v>
      </c>
      <c r="M250" s="850">
        <v>62.18</v>
      </c>
    </row>
    <row r="251" spans="1:13" ht="14.45" customHeight="1" x14ac:dyDescent="0.2">
      <c r="A251" s="831" t="s">
        <v>2914</v>
      </c>
      <c r="B251" s="832" t="s">
        <v>2373</v>
      </c>
      <c r="C251" s="832" t="s">
        <v>2374</v>
      </c>
      <c r="D251" s="832" t="s">
        <v>2375</v>
      </c>
      <c r="E251" s="832" t="s">
        <v>2376</v>
      </c>
      <c r="F251" s="849"/>
      <c r="G251" s="849"/>
      <c r="H251" s="837">
        <v>0</v>
      </c>
      <c r="I251" s="849">
        <v>1</v>
      </c>
      <c r="J251" s="849">
        <v>31.09</v>
      </c>
      <c r="K251" s="837">
        <v>1</v>
      </c>
      <c r="L251" s="849">
        <v>1</v>
      </c>
      <c r="M251" s="850">
        <v>31.09</v>
      </c>
    </row>
    <row r="252" spans="1:13" ht="14.45" customHeight="1" x14ac:dyDescent="0.2">
      <c r="A252" s="831" t="s">
        <v>2914</v>
      </c>
      <c r="B252" s="832" t="s">
        <v>2380</v>
      </c>
      <c r="C252" s="832" t="s">
        <v>2381</v>
      </c>
      <c r="D252" s="832" t="s">
        <v>1343</v>
      </c>
      <c r="E252" s="832" t="s">
        <v>710</v>
      </c>
      <c r="F252" s="849"/>
      <c r="G252" s="849"/>
      <c r="H252" s="837">
        <v>0</v>
      </c>
      <c r="I252" s="849">
        <v>4</v>
      </c>
      <c r="J252" s="849">
        <v>190.8</v>
      </c>
      <c r="K252" s="837">
        <v>1</v>
      </c>
      <c r="L252" s="849">
        <v>4</v>
      </c>
      <c r="M252" s="850">
        <v>190.8</v>
      </c>
    </row>
    <row r="253" spans="1:13" ht="14.45" customHeight="1" x14ac:dyDescent="0.2">
      <c r="A253" s="831" t="s">
        <v>2914</v>
      </c>
      <c r="B253" s="832" t="s">
        <v>2385</v>
      </c>
      <c r="C253" s="832" t="s">
        <v>2390</v>
      </c>
      <c r="D253" s="832" t="s">
        <v>2387</v>
      </c>
      <c r="E253" s="832" t="s">
        <v>2391</v>
      </c>
      <c r="F253" s="849"/>
      <c r="G253" s="849"/>
      <c r="H253" s="837">
        <v>0</v>
      </c>
      <c r="I253" s="849">
        <v>1</v>
      </c>
      <c r="J253" s="849">
        <v>15.9</v>
      </c>
      <c r="K253" s="837">
        <v>1</v>
      </c>
      <c r="L253" s="849">
        <v>1</v>
      </c>
      <c r="M253" s="850">
        <v>15.9</v>
      </c>
    </row>
    <row r="254" spans="1:13" ht="14.45" customHeight="1" x14ac:dyDescent="0.2">
      <c r="A254" s="831" t="s">
        <v>2914</v>
      </c>
      <c r="B254" s="832" t="s">
        <v>2385</v>
      </c>
      <c r="C254" s="832" t="s">
        <v>2392</v>
      </c>
      <c r="D254" s="832" t="s">
        <v>2387</v>
      </c>
      <c r="E254" s="832" t="s">
        <v>2370</v>
      </c>
      <c r="F254" s="849"/>
      <c r="G254" s="849"/>
      <c r="H254" s="837">
        <v>0</v>
      </c>
      <c r="I254" s="849">
        <v>1</v>
      </c>
      <c r="J254" s="849">
        <v>47.7</v>
      </c>
      <c r="K254" s="837">
        <v>1</v>
      </c>
      <c r="L254" s="849">
        <v>1</v>
      </c>
      <c r="M254" s="850">
        <v>47.7</v>
      </c>
    </row>
    <row r="255" spans="1:13" ht="14.45" customHeight="1" x14ac:dyDescent="0.2">
      <c r="A255" s="831" t="s">
        <v>2914</v>
      </c>
      <c r="B255" s="832" t="s">
        <v>2399</v>
      </c>
      <c r="C255" s="832" t="s">
        <v>3721</v>
      </c>
      <c r="D255" s="832" t="s">
        <v>987</v>
      </c>
      <c r="E255" s="832" t="s">
        <v>3722</v>
      </c>
      <c r="F255" s="849"/>
      <c r="G255" s="849"/>
      <c r="H255" s="837">
        <v>0</v>
      </c>
      <c r="I255" s="849">
        <v>1</v>
      </c>
      <c r="J255" s="849">
        <v>155.81</v>
      </c>
      <c r="K255" s="837">
        <v>1</v>
      </c>
      <c r="L255" s="849">
        <v>1</v>
      </c>
      <c r="M255" s="850">
        <v>155.81</v>
      </c>
    </row>
    <row r="256" spans="1:13" ht="14.45" customHeight="1" x14ac:dyDescent="0.2">
      <c r="A256" s="831" t="s">
        <v>2914</v>
      </c>
      <c r="B256" s="832" t="s">
        <v>2401</v>
      </c>
      <c r="C256" s="832" t="s">
        <v>2402</v>
      </c>
      <c r="D256" s="832" t="s">
        <v>2403</v>
      </c>
      <c r="E256" s="832" t="s">
        <v>2404</v>
      </c>
      <c r="F256" s="849"/>
      <c r="G256" s="849"/>
      <c r="H256" s="837">
        <v>0</v>
      </c>
      <c r="I256" s="849">
        <v>1</v>
      </c>
      <c r="J256" s="849">
        <v>117.46</v>
      </c>
      <c r="K256" s="837">
        <v>1</v>
      </c>
      <c r="L256" s="849">
        <v>1</v>
      </c>
      <c r="M256" s="850">
        <v>117.46</v>
      </c>
    </row>
    <row r="257" spans="1:13" ht="14.45" customHeight="1" x14ac:dyDescent="0.2">
      <c r="A257" s="831" t="s">
        <v>2914</v>
      </c>
      <c r="B257" s="832" t="s">
        <v>2407</v>
      </c>
      <c r="C257" s="832" t="s">
        <v>3684</v>
      </c>
      <c r="D257" s="832" t="s">
        <v>3685</v>
      </c>
      <c r="E257" s="832" t="s">
        <v>3686</v>
      </c>
      <c r="F257" s="849"/>
      <c r="G257" s="849"/>
      <c r="H257" s="837">
        <v>0</v>
      </c>
      <c r="I257" s="849">
        <v>2</v>
      </c>
      <c r="J257" s="849">
        <v>158.22</v>
      </c>
      <c r="K257" s="837">
        <v>1</v>
      </c>
      <c r="L257" s="849">
        <v>2</v>
      </c>
      <c r="M257" s="850">
        <v>158.22</v>
      </c>
    </row>
    <row r="258" spans="1:13" ht="14.45" customHeight="1" x14ac:dyDescent="0.2">
      <c r="A258" s="831" t="s">
        <v>2914</v>
      </c>
      <c r="B258" s="832" t="s">
        <v>2422</v>
      </c>
      <c r="C258" s="832" t="s">
        <v>3138</v>
      </c>
      <c r="D258" s="832" t="s">
        <v>3139</v>
      </c>
      <c r="E258" s="832" t="s">
        <v>3140</v>
      </c>
      <c r="F258" s="849">
        <v>1</v>
      </c>
      <c r="G258" s="849">
        <v>96.8</v>
      </c>
      <c r="H258" s="837">
        <v>1</v>
      </c>
      <c r="I258" s="849"/>
      <c r="J258" s="849"/>
      <c r="K258" s="837">
        <v>0</v>
      </c>
      <c r="L258" s="849">
        <v>1</v>
      </c>
      <c r="M258" s="850">
        <v>96.8</v>
      </c>
    </row>
    <row r="259" spans="1:13" ht="14.45" customHeight="1" x14ac:dyDescent="0.2">
      <c r="A259" s="831" t="s">
        <v>2914</v>
      </c>
      <c r="B259" s="832" t="s">
        <v>2436</v>
      </c>
      <c r="C259" s="832" t="s">
        <v>2442</v>
      </c>
      <c r="D259" s="832" t="s">
        <v>2440</v>
      </c>
      <c r="E259" s="832" t="s">
        <v>2443</v>
      </c>
      <c r="F259" s="849"/>
      <c r="G259" s="849"/>
      <c r="H259" s="837">
        <v>0</v>
      </c>
      <c r="I259" s="849">
        <v>2</v>
      </c>
      <c r="J259" s="849">
        <v>186.36</v>
      </c>
      <c r="K259" s="837">
        <v>1</v>
      </c>
      <c r="L259" s="849">
        <v>2</v>
      </c>
      <c r="M259" s="850">
        <v>186.36</v>
      </c>
    </row>
    <row r="260" spans="1:13" ht="14.45" customHeight="1" x14ac:dyDescent="0.2">
      <c r="A260" s="831" t="s">
        <v>2914</v>
      </c>
      <c r="B260" s="832" t="s">
        <v>2449</v>
      </c>
      <c r="C260" s="832" t="s">
        <v>3393</v>
      </c>
      <c r="D260" s="832" t="s">
        <v>2454</v>
      </c>
      <c r="E260" s="832" t="s">
        <v>3394</v>
      </c>
      <c r="F260" s="849"/>
      <c r="G260" s="849"/>
      <c r="H260" s="837">
        <v>0</v>
      </c>
      <c r="I260" s="849">
        <v>1</v>
      </c>
      <c r="J260" s="849">
        <v>32.869999999999997</v>
      </c>
      <c r="K260" s="837">
        <v>1</v>
      </c>
      <c r="L260" s="849">
        <v>1</v>
      </c>
      <c r="M260" s="850">
        <v>32.869999999999997</v>
      </c>
    </row>
    <row r="261" spans="1:13" ht="14.45" customHeight="1" x14ac:dyDescent="0.2">
      <c r="A261" s="831" t="s">
        <v>2914</v>
      </c>
      <c r="B261" s="832" t="s">
        <v>2456</v>
      </c>
      <c r="C261" s="832" t="s">
        <v>2833</v>
      </c>
      <c r="D261" s="832" t="s">
        <v>2458</v>
      </c>
      <c r="E261" s="832" t="s">
        <v>2834</v>
      </c>
      <c r="F261" s="849"/>
      <c r="G261" s="849"/>
      <c r="H261" s="837">
        <v>0</v>
      </c>
      <c r="I261" s="849">
        <v>1</v>
      </c>
      <c r="J261" s="849">
        <v>74.08</v>
      </c>
      <c r="K261" s="837">
        <v>1</v>
      </c>
      <c r="L261" s="849">
        <v>1</v>
      </c>
      <c r="M261" s="850">
        <v>74.08</v>
      </c>
    </row>
    <row r="262" spans="1:13" ht="14.45" customHeight="1" x14ac:dyDescent="0.2">
      <c r="A262" s="831" t="s">
        <v>2914</v>
      </c>
      <c r="B262" s="832" t="s">
        <v>2456</v>
      </c>
      <c r="C262" s="832" t="s">
        <v>2467</v>
      </c>
      <c r="D262" s="832" t="s">
        <v>2463</v>
      </c>
      <c r="E262" s="832" t="s">
        <v>2468</v>
      </c>
      <c r="F262" s="849"/>
      <c r="G262" s="849"/>
      <c r="H262" s="837">
        <v>0</v>
      </c>
      <c r="I262" s="849">
        <v>2</v>
      </c>
      <c r="J262" s="849">
        <v>168.36</v>
      </c>
      <c r="K262" s="837">
        <v>1</v>
      </c>
      <c r="L262" s="849">
        <v>2</v>
      </c>
      <c r="M262" s="850">
        <v>168.36</v>
      </c>
    </row>
    <row r="263" spans="1:13" ht="14.45" customHeight="1" x14ac:dyDescent="0.2">
      <c r="A263" s="831" t="s">
        <v>2914</v>
      </c>
      <c r="B263" s="832" t="s">
        <v>2456</v>
      </c>
      <c r="C263" s="832" t="s">
        <v>2469</v>
      </c>
      <c r="D263" s="832" t="s">
        <v>2458</v>
      </c>
      <c r="E263" s="832" t="s">
        <v>2470</v>
      </c>
      <c r="F263" s="849"/>
      <c r="G263" s="849"/>
      <c r="H263" s="837">
        <v>0</v>
      </c>
      <c r="I263" s="849">
        <v>5</v>
      </c>
      <c r="J263" s="849">
        <v>315.7</v>
      </c>
      <c r="K263" s="837">
        <v>1</v>
      </c>
      <c r="L263" s="849">
        <v>5</v>
      </c>
      <c r="M263" s="850">
        <v>315.7</v>
      </c>
    </row>
    <row r="264" spans="1:13" ht="14.45" customHeight="1" x14ac:dyDescent="0.2">
      <c r="A264" s="831" t="s">
        <v>2914</v>
      </c>
      <c r="B264" s="832" t="s">
        <v>2456</v>
      </c>
      <c r="C264" s="832" t="s">
        <v>2473</v>
      </c>
      <c r="D264" s="832" t="s">
        <v>2458</v>
      </c>
      <c r="E264" s="832" t="s">
        <v>2474</v>
      </c>
      <c r="F264" s="849"/>
      <c r="G264" s="849"/>
      <c r="H264" s="837">
        <v>0</v>
      </c>
      <c r="I264" s="849">
        <v>2</v>
      </c>
      <c r="J264" s="849">
        <v>98.16</v>
      </c>
      <c r="K264" s="837">
        <v>1</v>
      </c>
      <c r="L264" s="849">
        <v>2</v>
      </c>
      <c r="M264" s="850">
        <v>98.16</v>
      </c>
    </row>
    <row r="265" spans="1:13" ht="14.45" customHeight="1" x14ac:dyDescent="0.2">
      <c r="A265" s="831" t="s">
        <v>2914</v>
      </c>
      <c r="B265" s="832" t="s">
        <v>2456</v>
      </c>
      <c r="C265" s="832" t="s">
        <v>3587</v>
      </c>
      <c r="D265" s="832" t="s">
        <v>2458</v>
      </c>
      <c r="E265" s="832" t="s">
        <v>3588</v>
      </c>
      <c r="F265" s="849"/>
      <c r="G265" s="849"/>
      <c r="H265" s="837">
        <v>0</v>
      </c>
      <c r="I265" s="849">
        <v>1</v>
      </c>
      <c r="J265" s="849">
        <v>84.18</v>
      </c>
      <c r="K265" s="837">
        <v>1</v>
      </c>
      <c r="L265" s="849">
        <v>1</v>
      </c>
      <c r="M265" s="850">
        <v>84.18</v>
      </c>
    </row>
    <row r="266" spans="1:13" ht="14.45" customHeight="1" x14ac:dyDescent="0.2">
      <c r="A266" s="831" t="s">
        <v>2914</v>
      </c>
      <c r="B266" s="832" t="s">
        <v>2456</v>
      </c>
      <c r="C266" s="832" t="s">
        <v>3190</v>
      </c>
      <c r="D266" s="832" t="s">
        <v>2463</v>
      </c>
      <c r="E266" s="832" t="s">
        <v>3191</v>
      </c>
      <c r="F266" s="849"/>
      <c r="G266" s="849"/>
      <c r="H266" s="837">
        <v>0</v>
      </c>
      <c r="I266" s="849">
        <v>2</v>
      </c>
      <c r="J266" s="849">
        <v>98.16</v>
      </c>
      <c r="K266" s="837">
        <v>1</v>
      </c>
      <c r="L266" s="849">
        <v>2</v>
      </c>
      <c r="M266" s="850">
        <v>98.16</v>
      </c>
    </row>
    <row r="267" spans="1:13" ht="14.45" customHeight="1" x14ac:dyDescent="0.2">
      <c r="A267" s="831" t="s">
        <v>2914</v>
      </c>
      <c r="B267" s="832" t="s">
        <v>2479</v>
      </c>
      <c r="C267" s="832" t="s">
        <v>2480</v>
      </c>
      <c r="D267" s="832" t="s">
        <v>1673</v>
      </c>
      <c r="E267" s="832" t="s">
        <v>2481</v>
      </c>
      <c r="F267" s="849"/>
      <c r="G267" s="849"/>
      <c r="H267" s="837">
        <v>0</v>
      </c>
      <c r="I267" s="849">
        <v>1</v>
      </c>
      <c r="J267" s="849">
        <v>154.36000000000001</v>
      </c>
      <c r="K267" s="837">
        <v>1</v>
      </c>
      <c r="L267" s="849">
        <v>1</v>
      </c>
      <c r="M267" s="850">
        <v>154.36000000000001</v>
      </c>
    </row>
    <row r="268" spans="1:13" ht="14.45" customHeight="1" x14ac:dyDescent="0.2">
      <c r="A268" s="831" t="s">
        <v>2914</v>
      </c>
      <c r="B268" s="832" t="s">
        <v>2545</v>
      </c>
      <c r="C268" s="832" t="s">
        <v>2546</v>
      </c>
      <c r="D268" s="832" t="s">
        <v>2547</v>
      </c>
      <c r="E268" s="832" t="s">
        <v>707</v>
      </c>
      <c r="F268" s="849"/>
      <c r="G268" s="849"/>
      <c r="H268" s="837">
        <v>0</v>
      </c>
      <c r="I268" s="849">
        <v>2</v>
      </c>
      <c r="J268" s="849">
        <v>1100.78</v>
      </c>
      <c r="K268" s="837">
        <v>1</v>
      </c>
      <c r="L268" s="849">
        <v>2</v>
      </c>
      <c r="M268" s="850">
        <v>1100.78</v>
      </c>
    </row>
    <row r="269" spans="1:13" ht="14.45" customHeight="1" x14ac:dyDescent="0.2">
      <c r="A269" s="831" t="s">
        <v>2914</v>
      </c>
      <c r="B269" s="832" t="s">
        <v>2551</v>
      </c>
      <c r="C269" s="832" t="s">
        <v>3689</v>
      </c>
      <c r="D269" s="832" t="s">
        <v>2553</v>
      </c>
      <c r="E269" s="832" t="s">
        <v>1445</v>
      </c>
      <c r="F269" s="849"/>
      <c r="G269" s="849"/>
      <c r="H269" s="837">
        <v>0</v>
      </c>
      <c r="I269" s="849">
        <v>1</v>
      </c>
      <c r="J269" s="849">
        <v>46.99</v>
      </c>
      <c r="K269" s="837">
        <v>1</v>
      </c>
      <c r="L269" s="849">
        <v>1</v>
      </c>
      <c r="M269" s="850">
        <v>46.99</v>
      </c>
    </row>
    <row r="270" spans="1:13" ht="14.45" customHeight="1" x14ac:dyDescent="0.2">
      <c r="A270" s="831" t="s">
        <v>2914</v>
      </c>
      <c r="B270" s="832" t="s">
        <v>2555</v>
      </c>
      <c r="C270" s="832" t="s">
        <v>2926</v>
      </c>
      <c r="D270" s="832" t="s">
        <v>626</v>
      </c>
      <c r="E270" s="832" t="s">
        <v>2927</v>
      </c>
      <c r="F270" s="849"/>
      <c r="G270" s="849"/>
      <c r="H270" s="837">
        <v>0</v>
      </c>
      <c r="I270" s="849">
        <v>7</v>
      </c>
      <c r="J270" s="849">
        <v>152.32</v>
      </c>
      <c r="K270" s="837">
        <v>1</v>
      </c>
      <c r="L270" s="849">
        <v>7</v>
      </c>
      <c r="M270" s="850">
        <v>152.32</v>
      </c>
    </row>
    <row r="271" spans="1:13" ht="14.45" customHeight="1" x14ac:dyDescent="0.2">
      <c r="A271" s="831" t="s">
        <v>2914</v>
      </c>
      <c r="B271" s="832" t="s">
        <v>2589</v>
      </c>
      <c r="C271" s="832" t="s">
        <v>2593</v>
      </c>
      <c r="D271" s="832" t="s">
        <v>1270</v>
      </c>
      <c r="E271" s="832" t="s">
        <v>1272</v>
      </c>
      <c r="F271" s="849"/>
      <c r="G271" s="849"/>
      <c r="H271" s="837"/>
      <c r="I271" s="849">
        <v>5</v>
      </c>
      <c r="J271" s="849">
        <v>0</v>
      </c>
      <c r="K271" s="837"/>
      <c r="L271" s="849">
        <v>5</v>
      </c>
      <c r="M271" s="850">
        <v>0</v>
      </c>
    </row>
    <row r="272" spans="1:13" ht="14.45" customHeight="1" x14ac:dyDescent="0.2">
      <c r="A272" s="831" t="s">
        <v>2914</v>
      </c>
      <c r="B272" s="832" t="s">
        <v>2608</v>
      </c>
      <c r="C272" s="832" t="s">
        <v>2609</v>
      </c>
      <c r="D272" s="832" t="s">
        <v>2610</v>
      </c>
      <c r="E272" s="832" t="s">
        <v>2611</v>
      </c>
      <c r="F272" s="849"/>
      <c r="G272" s="849"/>
      <c r="H272" s="837">
        <v>0</v>
      </c>
      <c r="I272" s="849">
        <v>2</v>
      </c>
      <c r="J272" s="849">
        <v>226.32</v>
      </c>
      <c r="K272" s="837">
        <v>1</v>
      </c>
      <c r="L272" s="849">
        <v>2</v>
      </c>
      <c r="M272" s="850">
        <v>226.32</v>
      </c>
    </row>
    <row r="273" spans="1:13" ht="14.45" customHeight="1" x14ac:dyDescent="0.2">
      <c r="A273" s="831" t="s">
        <v>2914</v>
      </c>
      <c r="B273" s="832" t="s">
        <v>2608</v>
      </c>
      <c r="C273" s="832" t="s">
        <v>2612</v>
      </c>
      <c r="D273" s="832" t="s">
        <v>2610</v>
      </c>
      <c r="E273" s="832" t="s">
        <v>2613</v>
      </c>
      <c r="F273" s="849"/>
      <c r="G273" s="849"/>
      <c r="H273" s="837">
        <v>0</v>
      </c>
      <c r="I273" s="849">
        <v>3</v>
      </c>
      <c r="J273" s="849">
        <v>509.18999999999994</v>
      </c>
      <c r="K273" s="837">
        <v>1</v>
      </c>
      <c r="L273" s="849">
        <v>3</v>
      </c>
      <c r="M273" s="850">
        <v>509.18999999999994</v>
      </c>
    </row>
    <row r="274" spans="1:13" ht="14.45" customHeight="1" x14ac:dyDescent="0.2">
      <c r="A274" s="831" t="s">
        <v>2914</v>
      </c>
      <c r="B274" s="832" t="s">
        <v>2623</v>
      </c>
      <c r="C274" s="832" t="s">
        <v>3709</v>
      </c>
      <c r="D274" s="832" t="s">
        <v>2861</v>
      </c>
      <c r="E274" s="832" t="s">
        <v>3710</v>
      </c>
      <c r="F274" s="849">
        <v>1</v>
      </c>
      <c r="G274" s="849">
        <v>84.65</v>
      </c>
      <c r="H274" s="837">
        <v>1</v>
      </c>
      <c r="I274" s="849"/>
      <c r="J274" s="849"/>
      <c r="K274" s="837">
        <v>0</v>
      </c>
      <c r="L274" s="849">
        <v>1</v>
      </c>
      <c r="M274" s="850">
        <v>84.65</v>
      </c>
    </row>
    <row r="275" spans="1:13" ht="14.45" customHeight="1" x14ac:dyDescent="0.2">
      <c r="A275" s="831" t="s">
        <v>2914</v>
      </c>
      <c r="B275" s="832" t="s">
        <v>2626</v>
      </c>
      <c r="C275" s="832" t="s">
        <v>2627</v>
      </c>
      <c r="D275" s="832" t="s">
        <v>1244</v>
      </c>
      <c r="E275" s="832" t="s">
        <v>2628</v>
      </c>
      <c r="F275" s="849"/>
      <c r="G275" s="849"/>
      <c r="H275" s="837">
        <v>0</v>
      </c>
      <c r="I275" s="849">
        <v>2</v>
      </c>
      <c r="J275" s="849">
        <v>1062.24</v>
      </c>
      <c r="K275" s="837">
        <v>1</v>
      </c>
      <c r="L275" s="849">
        <v>2</v>
      </c>
      <c r="M275" s="850">
        <v>1062.24</v>
      </c>
    </row>
    <row r="276" spans="1:13" ht="14.45" customHeight="1" x14ac:dyDescent="0.2">
      <c r="A276" s="831" t="s">
        <v>2914</v>
      </c>
      <c r="B276" s="832" t="s">
        <v>2626</v>
      </c>
      <c r="C276" s="832" t="s">
        <v>2629</v>
      </c>
      <c r="D276" s="832" t="s">
        <v>1246</v>
      </c>
      <c r="E276" s="832" t="s">
        <v>2630</v>
      </c>
      <c r="F276" s="849"/>
      <c r="G276" s="849"/>
      <c r="H276" s="837">
        <v>0</v>
      </c>
      <c r="I276" s="849">
        <v>1</v>
      </c>
      <c r="J276" s="849">
        <v>212.45</v>
      </c>
      <c r="K276" s="837">
        <v>1</v>
      </c>
      <c r="L276" s="849">
        <v>1</v>
      </c>
      <c r="M276" s="850">
        <v>212.45</v>
      </c>
    </row>
    <row r="277" spans="1:13" ht="14.45" customHeight="1" x14ac:dyDescent="0.2">
      <c r="A277" s="831" t="s">
        <v>2914</v>
      </c>
      <c r="B277" s="832" t="s">
        <v>2647</v>
      </c>
      <c r="C277" s="832" t="s">
        <v>2648</v>
      </c>
      <c r="D277" s="832" t="s">
        <v>2649</v>
      </c>
      <c r="E277" s="832" t="s">
        <v>2350</v>
      </c>
      <c r="F277" s="849"/>
      <c r="G277" s="849"/>
      <c r="H277" s="837">
        <v>0</v>
      </c>
      <c r="I277" s="849">
        <v>1</v>
      </c>
      <c r="J277" s="849">
        <v>72.58</v>
      </c>
      <c r="K277" s="837">
        <v>1</v>
      </c>
      <c r="L277" s="849">
        <v>1</v>
      </c>
      <c r="M277" s="850">
        <v>72.58</v>
      </c>
    </row>
    <row r="278" spans="1:13" ht="14.45" customHeight="1" x14ac:dyDescent="0.2">
      <c r="A278" s="831" t="s">
        <v>2914</v>
      </c>
      <c r="B278" s="832" t="s">
        <v>4274</v>
      </c>
      <c r="C278" s="832" t="s">
        <v>2956</v>
      </c>
      <c r="D278" s="832" t="s">
        <v>767</v>
      </c>
      <c r="E278" s="832" t="s">
        <v>768</v>
      </c>
      <c r="F278" s="849"/>
      <c r="G278" s="849"/>
      <c r="H278" s="837">
        <v>0</v>
      </c>
      <c r="I278" s="849">
        <v>1</v>
      </c>
      <c r="J278" s="849">
        <v>132</v>
      </c>
      <c r="K278" s="837">
        <v>1</v>
      </c>
      <c r="L278" s="849">
        <v>1</v>
      </c>
      <c r="M278" s="850">
        <v>132</v>
      </c>
    </row>
    <row r="279" spans="1:13" ht="14.45" customHeight="1" x14ac:dyDescent="0.2">
      <c r="A279" s="831" t="s">
        <v>2914</v>
      </c>
      <c r="B279" s="832" t="s">
        <v>2667</v>
      </c>
      <c r="C279" s="832" t="s">
        <v>2668</v>
      </c>
      <c r="D279" s="832" t="s">
        <v>2669</v>
      </c>
      <c r="E279" s="832" t="s">
        <v>2670</v>
      </c>
      <c r="F279" s="849"/>
      <c r="G279" s="849"/>
      <c r="H279" s="837">
        <v>0</v>
      </c>
      <c r="I279" s="849">
        <v>1</v>
      </c>
      <c r="J279" s="849">
        <v>123.2</v>
      </c>
      <c r="K279" s="837">
        <v>1</v>
      </c>
      <c r="L279" s="849">
        <v>1</v>
      </c>
      <c r="M279" s="850">
        <v>123.2</v>
      </c>
    </row>
    <row r="280" spans="1:13" ht="14.45" customHeight="1" x14ac:dyDescent="0.2">
      <c r="A280" s="831" t="s">
        <v>2914</v>
      </c>
      <c r="B280" s="832" t="s">
        <v>2667</v>
      </c>
      <c r="C280" s="832" t="s">
        <v>2671</v>
      </c>
      <c r="D280" s="832" t="s">
        <v>2669</v>
      </c>
      <c r="E280" s="832" t="s">
        <v>2672</v>
      </c>
      <c r="F280" s="849"/>
      <c r="G280" s="849"/>
      <c r="H280" s="837">
        <v>0</v>
      </c>
      <c r="I280" s="849">
        <v>1</v>
      </c>
      <c r="J280" s="849">
        <v>246.39</v>
      </c>
      <c r="K280" s="837">
        <v>1</v>
      </c>
      <c r="L280" s="849">
        <v>1</v>
      </c>
      <c r="M280" s="850">
        <v>246.39</v>
      </c>
    </row>
    <row r="281" spans="1:13" ht="14.45" customHeight="1" x14ac:dyDescent="0.2">
      <c r="A281" s="831" t="s">
        <v>2914</v>
      </c>
      <c r="B281" s="832" t="s">
        <v>2673</v>
      </c>
      <c r="C281" s="832" t="s">
        <v>3693</v>
      </c>
      <c r="D281" s="832" t="s">
        <v>3694</v>
      </c>
      <c r="E281" s="832" t="s">
        <v>3695</v>
      </c>
      <c r="F281" s="849">
        <v>1</v>
      </c>
      <c r="G281" s="849">
        <v>161.06</v>
      </c>
      <c r="H281" s="837">
        <v>1</v>
      </c>
      <c r="I281" s="849"/>
      <c r="J281" s="849"/>
      <c r="K281" s="837">
        <v>0</v>
      </c>
      <c r="L281" s="849">
        <v>1</v>
      </c>
      <c r="M281" s="850">
        <v>161.06</v>
      </c>
    </row>
    <row r="282" spans="1:13" ht="14.45" customHeight="1" x14ac:dyDescent="0.2">
      <c r="A282" s="831" t="s">
        <v>2914</v>
      </c>
      <c r="B282" s="832" t="s">
        <v>2685</v>
      </c>
      <c r="C282" s="832" t="s">
        <v>3544</v>
      </c>
      <c r="D282" s="832" t="s">
        <v>1812</v>
      </c>
      <c r="E282" s="832" t="s">
        <v>3545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5" customHeight="1" x14ac:dyDescent="0.2">
      <c r="A283" s="831" t="s">
        <v>2914</v>
      </c>
      <c r="B283" s="832" t="s">
        <v>2687</v>
      </c>
      <c r="C283" s="832" t="s">
        <v>2876</v>
      </c>
      <c r="D283" s="832" t="s">
        <v>1848</v>
      </c>
      <c r="E283" s="832" t="s">
        <v>1849</v>
      </c>
      <c r="F283" s="849"/>
      <c r="G283" s="849"/>
      <c r="H283" s="837">
        <v>0</v>
      </c>
      <c r="I283" s="849">
        <v>1</v>
      </c>
      <c r="J283" s="849">
        <v>264.23</v>
      </c>
      <c r="K283" s="837">
        <v>1</v>
      </c>
      <c r="L283" s="849">
        <v>1</v>
      </c>
      <c r="M283" s="850">
        <v>264.23</v>
      </c>
    </row>
    <row r="284" spans="1:13" ht="14.45" customHeight="1" x14ac:dyDescent="0.2">
      <c r="A284" s="831" t="s">
        <v>2914</v>
      </c>
      <c r="B284" s="832" t="s">
        <v>2691</v>
      </c>
      <c r="C284" s="832" t="s">
        <v>3644</v>
      </c>
      <c r="D284" s="832" t="s">
        <v>678</v>
      </c>
      <c r="E284" s="832" t="s">
        <v>679</v>
      </c>
      <c r="F284" s="849">
        <v>1</v>
      </c>
      <c r="G284" s="849">
        <v>103.8</v>
      </c>
      <c r="H284" s="837">
        <v>1</v>
      </c>
      <c r="I284" s="849"/>
      <c r="J284" s="849"/>
      <c r="K284" s="837">
        <v>0</v>
      </c>
      <c r="L284" s="849">
        <v>1</v>
      </c>
      <c r="M284" s="850">
        <v>103.8</v>
      </c>
    </row>
    <row r="285" spans="1:13" ht="14.45" customHeight="1" x14ac:dyDescent="0.2">
      <c r="A285" s="831" t="s">
        <v>2914</v>
      </c>
      <c r="B285" s="832" t="s">
        <v>2691</v>
      </c>
      <c r="C285" s="832" t="s">
        <v>3645</v>
      </c>
      <c r="D285" s="832" t="s">
        <v>692</v>
      </c>
      <c r="E285" s="832" t="s">
        <v>679</v>
      </c>
      <c r="F285" s="849"/>
      <c r="G285" s="849"/>
      <c r="H285" s="837">
        <v>0</v>
      </c>
      <c r="I285" s="849">
        <v>1</v>
      </c>
      <c r="J285" s="849">
        <v>103.8</v>
      </c>
      <c r="K285" s="837">
        <v>1</v>
      </c>
      <c r="L285" s="849">
        <v>1</v>
      </c>
      <c r="M285" s="850">
        <v>103.8</v>
      </c>
    </row>
    <row r="286" spans="1:13" ht="14.45" customHeight="1" x14ac:dyDescent="0.2">
      <c r="A286" s="831" t="s">
        <v>2914</v>
      </c>
      <c r="B286" s="832" t="s">
        <v>2716</v>
      </c>
      <c r="C286" s="832" t="s">
        <v>2719</v>
      </c>
      <c r="D286" s="832" t="s">
        <v>1587</v>
      </c>
      <c r="E286" s="832" t="s">
        <v>703</v>
      </c>
      <c r="F286" s="849"/>
      <c r="G286" s="849"/>
      <c r="H286" s="837">
        <v>0</v>
      </c>
      <c r="I286" s="849">
        <v>1</v>
      </c>
      <c r="J286" s="849">
        <v>58.77</v>
      </c>
      <c r="K286" s="837">
        <v>1</v>
      </c>
      <c r="L286" s="849">
        <v>1</v>
      </c>
      <c r="M286" s="850">
        <v>58.77</v>
      </c>
    </row>
    <row r="287" spans="1:13" ht="14.45" customHeight="1" x14ac:dyDescent="0.2">
      <c r="A287" s="831" t="s">
        <v>2914</v>
      </c>
      <c r="B287" s="832" t="s">
        <v>2726</v>
      </c>
      <c r="C287" s="832" t="s">
        <v>3745</v>
      </c>
      <c r="D287" s="832" t="s">
        <v>1613</v>
      </c>
      <c r="E287" s="832" t="s">
        <v>1616</v>
      </c>
      <c r="F287" s="849"/>
      <c r="G287" s="849"/>
      <c r="H287" s="837">
        <v>0</v>
      </c>
      <c r="I287" s="849">
        <v>120</v>
      </c>
      <c r="J287" s="849">
        <v>3159.6</v>
      </c>
      <c r="K287" s="837">
        <v>1</v>
      </c>
      <c r="L287" s="849">
        <v>120</v>
      </c>
      <c r="M287" s="850">
        <v>3159.6</v>
      </c>
    </row>
    <row r="288" spans="1:13" ht="14.45" customHeight="1" x14ac:dyDescent="0.2">
      <c r="A288" s="831" t="s">
        <v>2914</v>
      </c>
      <c r="B288" s="832" t="s">
        <v>2726</v>
      </c>
      <c r="C288" s="832" t="s">
        <v>2735</v>
      </c>
      <c r="D288" s="832" t="s">
        <v>1633</v>
      </c>
      <c r="E288" s="832" t="s">
        <v>1619</v>
      </c>
      <c r="F288" s="849"/>
      <c r="G288" s="849"/>
      <c r="H288" s="837">
        <v>0</v>
      </c>
      <c r="I288" s="849">
        <v>1</v>
      </c>
      <c r="J288" s="849">
        <v>129.51</v>
      </c>
      <c r="K288" s="837">
        <v>1</v>
      </c>
      <c r="L288" s="849">
        <v>1</v>
      </c>
      <c r="M288" s="850">
        <v>129.51</v>
      </c>
    </row>
    <row r="289" spans="1:13" ht="14.45" customHeight="1" x14ac:dyDescent="0.2">
      <c r="A289" s="831" t="s">
        <v>2914</v>
      </c>
      <c r="B289" s="832" t="s">
        <v>2726</v>
      </c>
      <c r="C289" s="832" t="s">
        <v>2737</v>
      </c>
      <c r="D289" s="832" t="s">
        <v>1637</v>
      </c>
      <c r="E289" s="832" t="s">
        <v>1619</v>
      </c>
      <c r="F289" s="849"/>
      <c r="G289" s="849"/>
      <c r="H289" s="837">
        <v>0</v>
      </c>
      <c r="I289" s="849">
        <v>1</v>
      </c>
      <c r="J289" s="849">
        <v>129.51</v>
      </c>
      <c r="K289" s="837">
        <v>1</v>
      </c>
      <c r="L289" s="849">
        <v>1</v>
      </c>
      <c r="M289" s="850">
        <v>129.51</v>
      </c>
    </row>
    <row r="290" spans="1:13" ht="14.45" customHeight="1" x14ac:dyDescent="0.2">
      <c r="A290" s="831" t="s">
        <v>2914</v>
      </c>
      <c r="B290" s="832" t="s">
        <v>2726</v>
      </c>
      <c r="C290" s="832" t="s">
        <v>2892</v>
      </c>
      <c r="D290" s="832" t="s">
        <v>2893</v>
      </c>
      <c r="E290" s="832" t="s">
        <v>2740</v>
      </c>
      <c r="F290" s="849"/>
      <c r="G290" s="849"/>
      <c r="H290" s="837">
        <v>0</v>
      </c>
      <c r="I290" s="849">
        <v>90</v>
      </c>
      <c r="J290" s="849">
        <v>7125.3</v>
      </c>
      <c r="K290" s="837">
        <v>1</v>
      </c>
      <c r="L290" s="849">
        <v>90</v>
      </c>
      <c r="M290" s="850">
        <v>7125.3</v>
      </c>
    </row>
    <row r="291" spans="1:13" ht="14.45" customHeight="1" x14ac:dyDescent="0.2">
      <c r="A291" s="831" t="s">
        <v>2914</v>
      </c>
      <c r="B291" s="832" t="s">
        <v>2726</v>
      </c>
      <c r="C291" s="832" t="s">
        <v>2739</v>
      </c>
      <c r="D291" s="832" t="s">
        <v>1655</v>
      </c>
      <c r="E291" s="832" t="s">
        <v>2740</v>
      </c>
      <c r="F291" s="849"/>
      <c r="G291" s="849"/>
      <c r="H291" s="837">
        <v>0</v>
      </c>
      <c r="I291" s="849">
        <v>1860</v>
      </c>
      <c r="J291" s="849">
        <v>196563.59999999998</v>
      </c>
      <c r="K291" s="837">
        <v>1</v>
      </c>
      <c r="L291" s="849">
        <v>1860</v>
      </c>
      <c r="M291" s="850">
        <v>196563.59999999998</v>
      </c>
    </row>
    <row r="292" spans="1:13" ht="14.45" customHeight="1" x14ac:dyDescent="0.2">
      <c r="A292" s="831" t="s">
        <v>2914</v>
      </c>
      <c r="B292" s="832" t="s">
        <v>2726</v>
      </c>
      <c r="C292" s="832" t="s">
        <v>2741</v>
      </c>
      <c r="D292" s="832" t="s">
        <v>1631</v>
      </c>
      <c r="E292" s="832" t="s">
        <v>1619</v>
      </c>
      <c r="F292" s="849"/>
      <c r="G292" s="849"/>
      <c r="H292" s="837">
        <v>0</v>
      </c>
      <c r="I292" s="849">
        <v>1</v>
      </c>
      <c r="J292" s="849">
        <v>127.34</v>
      </c>
      <c r="K292" s="837">
        <v>1</v>
      </c>
      <c r="L292" s="849">
        <v>1</v>
      </c>
      <c r="M292" s="850">
        <v>127.34</v>
      </c>
    </row>
    <row r="293" spans="1:13" ht="14.45" customHeight="1" x14ac:dyDescent="0.2">
      <c r="A293" s="831" t="s">
        <v>2914</v>
      </c>
      <c r="B293" s="832" t="s">
        <v>2726</v>
      </c>
      <c r="C293" s="832" t="s">
        <v>2743</v>
      </c>
      <c r="D293" s="832" t="s">
        <v>1629</v>
      </c>
      <c r="E293" s="832" t="s">
        <v>1619</v>
      </c>
      <c r="F293" s="849"/>
      <c r="G293" s="849"/>
      <c r="H293" s="837">
        <v>0</v>
      </c>
      <c r="I293" s="849">
        <v>10</v>
      </c>
      <c r="J293" s="849">
        <v>1273.4000000000001</v>
      </c>
      <c r="K293" s="837">
        <v>1</v>
      </c>
      <c r="L293" s="849">
        <v>10</v>
      </c>
      <c r="M293" s="850">
        <v>1273.4000000000001</v>
      </c>
    </row>
    <row r="294" spans="1:13" ht="14.45" customHeight="1" x14ac:dyDescent="0.2">
      <c r="A294" s="831" t="s">
        <v>2914</v>
      </c>
      <c r="B294" s="832" t="s">
        <v>2726</v>
      </c>
      <c r="C294" s="832" t="s">
        <v>3746</v>
      </c>
      <c r="D294" s="832" t="s">
        <v>1653</v>
      </c>
      <c r="E294" s="832" t="s">
        <v>2740</v>
      </c>
      <c r="F294" s="849"/>
      <c r="G294" s="849"/>
      <c r="H294" s="837">
        <v>0</v>
      </c>
      <c r="I294" s="849">
        <v>630</v>
      </c>
      <c r="J294" s="849">
        <v>102236.40000000001</v>
      </c>
      <c r="K294" s="837">
        <v>1</v>
      </c>
      <c r="L294" s="849">
        <v>630</v>
      </c>
      <c r="M294" s="850">
        <v>102236.40000000001</v>
      </c>
    </row>
    <row r="295" spans="1:13" ht="14.45" customHeight="1" x14ac:dyDescent="0.2">
      <c r="A295" s="831" t="s">
        <v>2914</v>
      </c>
      <c r="B295" s="832" t="s">
        <v>2726</v>
      </c>
      <c r="C295" s="832" t="s">
        <v>2742</v>
      </c>
      <c r="D295" s="832" t="s">
        <v>1630</v>
      </c>
      <c r="E295" s="832" t="s">
        <v>1619</v>
      </c>
      <c r="F295" s="849"/>
      <c r="G295" s="849"/>
      <c r="H295" s="837">
        <v>0</v>
      </c>
      <c r="I295" s="849">
        <v>8</v>
      </c>
      <c r="J295" s="849">
        <v>1018.72</v>
      </c>
      <c r="K295" s="837">
        <v>1</v>
      </c>
      <c r="L295" s="849">
        <v>8</v>
      </c>
      <c r="M295" s="850">
        <v>1018.72</v>
      </c>
    </row>
    <row r="296" spans="1:13" ht="14.45" customHeight="1" x14ac:dyDescent="0.2">
      <c r="A296" s="831" t="s">
        <v>2914</v>
      </c>
      <c r="B296" s="832" t="s">
        <v>2726</v>
      </c>
      <c r="C296" s="832" t="s">
        <v>3749</v>
      </c>
      <c r="D296" s="832" t="s">
        <v>1620</v>
      </c>
      <c r="E296" s="832" t="s">
        <v>1619</v>
      </c>
      <c r="F296" s="849"/>
      <c r="G296" s="849"/>
      <c r="H296" s="837">
        <v>0</v>
      </c>
      <c r="I296" s="849">
        <v>36</v>
      </c>
      <c r="J296" s="849">
        <v>6352.92</v>
      </c>
      <c r="K296" s="837">
        <v>1</v>
      </c>
      <c r="L296" s="849">
        <v>36</v>
      </c>
      <c r="M296" s="850">
        <v>6352.92</v>
      </c>
    </row>
    <row r="297" spans="1:13" ht="14.45" customHeight="1" x14ac:dyDescent="0.2">
      <c r="A297" s="831" t="s">
        <v>2914</v>
      </c>
      <c r="B297" s="832" t="s">
        <v>2726</v>
      </c>
      <c r="C297" s="832" t="s">
        <v>3747</v>
      </c>
      <c r="D297" s="832" t="s">
        <v>1653</v>
      </c>
      <c r="E297" s="832" t="s">
        <v>3748</v>
      </c>
      <c r="F297" s="849"/>
      <c r="G297" s="849"/>
      <c r="H297" s="837">
        <v>0</v>
      </c>
      <c r="I297" s="849">
        <v>90</v>
      </c>
      <c r="J297" s="849">
        <v>21836.7</v>
      </c>
      <c r="K297" s="837">
        <v>1</v>
      </c>
      <c r="L297" s="849">
        <v>90</v>
      </c>
      <c r="M297" s="850">
        <v>21836.7</v>
      </c>
    </row>
    <row r="298" spans="1:13" ht="14.45" customHeight="1" x14ac:dyDescent="0.2">
      <c r="A298" s="831" t="s">
        <v>2914</v>
      </c>
      <c r="B298" s="832" t="s">
        <v>2726</v>
      </c>
      <c r="C298" s="832" t="s">
        <v>3750</v>
      </c>
      <c r="D298" s="832" t="s">
        <v>1618</v>
      </c>
      <c r="E298" s="832" t="s">
        <v>1619</v>
      </c>
      <c r="F298" s="849"/>
      <c r="G298" s="849"/>
      <c r="H298" s="837">
        <v>0</v>
      </c>
      <c r="I298" s="849">
        <v>22</v>
      </c>
      <c r="J298" s="849">
        <v>3882.34</v>
      </c>
      <c r="K298" s="837">
        <v>1</v>
      </c>
      <c r="L298" s="849">
        <v>22</v>
      </c>
      <c r="M298" s="850">
        <v>3882.34</v>
      </c>
    </row>
    <row r="299" spans="1:13" ht="14.45" customHeight="1" x14ac:dyDescent="0.2">
      <c r="A299" s="831" t="s">
        <v>2914</v>
      </c>
      <c r="B299" s="832" t="s">
        <v>2726</v>
      </c>
      <c r="C299" s="832" t="s">
        <v>3761</v>
      </c>
      <c r="D299" s="832" t="s">
        <v>3762</v>
      </c>
      <c r="E299" s="832" t="s">
        <v>2740</v>
      </c>
      <c r="F299" s="849"/>
      <c r="G299" s="849"/>
      <c r="H299" s="837">
        <v>0</v>
      </c>
      <c r="I299" s="849">
        <v>90</v>
      </c>
      <c r="J299" s="849">
        <v>9500.4</v>
      </c>
      <c r="K299" s="837">
        <v>1</v>
      </c>
      <c r="L299" s="849">
        <v>90</v>
      </c>
      <c r="M299" s="850">
        <v>9500.4</v>
      </c>
    </row>
    <row r="300" spans="1:13" ht="14.45" customHeight="1" x14ac:dyDescent="0.2">
      <c r="A300" s="831" t="s">
        <v>2914</v>
      </c>
      <c r="B300" s="832" t="s">
        <v>2726</v>
      </c>
      <c r="C300" s="832" t="s">
        <v>2757</v>
      </c>
      <c r="D300" s="832" t="s">
        <v>1636</v>
      </c>
      <c r="E300" s="832" t="s">
        <v>1619</v>
      </c>
      <c r="F300" s="849"/>
      <c r="G300" s="849"/>
      <c r="H300" s="837">
        <v>0</v>
      </c>
      <c r="I300" s="849">
        <v>1</v>
      </c>
      <c r="J300" s="849">
        <v>129.51</v>
      </c>
      <c r="K300" s="837">
        <v>1</v>
      </c>
      <c r="L300" s="849">
        <v>1</v>
      </c>
      <c r="M300" s="850">
        <v>129.51</v>
      </c>
    </row>
    <row r="301" spans="1:13" ht="14.45" customHeight="1" x14ac:dyDescent="0.2">
      <c r="A301" s="831" t="s">
        <v>2914</v>
      </c>
      <c r="B301" s="832" t="s">
        <v>2726</v>
      </c>
      <c r="C301" s="832" t="s">
        <v>2758</v>
      </c>
      <c r="D301" s="832" t="s">
        <v>2759</v>
      </c>
      <c r="E301" s="832" t="s">
        <v>1619</v>
      </c>
      <c r="F301" s="849"/>
      <c r="G301" s="849"/>
      <c r="H301" s="837">
        <v>0</v>
      </c>
      <c r="I301" s="849">
        <v>2</v>
      </c>
      <c r="J301" s="849">
        <v>254.68</v>
      </c>
      <c r="K301" s="837">
        <v>1</v>
      </c>
      <c r="L301" s="849">
        <v>2</v>
      </c>
      <c r="M301" s="850">
        <v>254.68</v>
      </c>
    </row>
    <row r="302" spans="1:13" ht="14.45" customHeight="1" x14ac:dyDescent="0.2">
      <c r="A302" s="831" t="s">
        <v>2914</v>
      </c>
      <c r="B302" s="832" t="s">
        <v>2726</v>
      </c>
      <c r="C302" s="832" t="s">
        <v>2756</v>
      </c>
      <c r="D302" s="832" t="s">
        <v>1635</v>
      </c>
      <c r="E302" s="832" t="s">
        <v>1619</v>
      </c>
      <c r="F302" s="849"/>
      <c r="G302" s="849"/>
      <c r="H302" s="837">
        <v>0</v>
      </c>
      <c r="I302" s="849">
        <v>2</v>
      </c>
      <c r="J302" s="849">
        <v>259.02</v>
      </c>
      <c r="K302" s="837">
        <v>1</v>
      </c>
      <c r="L302" s="849">
        <v>2</v>
      </c>
      <c r="M302" s="850">
        <v>259.02</v>
      </c>
    </row>
    <row r="303" spans="1:13" ht="14.45" customHeight="1" x14ac:dyDescent="0.2">
      <c r="A303" s="831" t="s">
        <v>2914</v>
      </c>
      <c r="B303" s="832" t="s">
        <v>2726</v>
      </c>
      <c r="C303" s="832" t="s">
        <v>3760</v>
      </c>
      <c r="D303" s="832" t="s">
        <v>1621</v>
      </c>
      <c r="E303" s="832" t="s">
        <v>1619</v>
      </c>
      <c r="F303" s="849"/>
      <c r="G303" s="849"/>
      <c r="H303" s="837">
        <v>0</v>
      </c>
      <c r="I303" s="849">
        <v>3</v>
      </c>
      <c r="J303" s="849">
        <v>529.41</v>
      </c>
      <c r="K303" s="837">
        <v>1</v>
      </c>
      <c r="L303" s="849">
        <v>3</v>
      </c>
      <c r="M303" s="850">
        <v>529.41</v>
      </c>
    </row>
    <row r="304" spans="1:13" ht="14.45" customHeight="1" x14ac:dyDescent="0.2">
      <c r="A304" s="831" t="s">
        <v>2914</v>
      </c>
      <c r="B304" s="832" t="s">
        <v>2726</v>
      </c>
      <c r="C304" s="832" t="s">
        <v>2727</v>
      </c>
      <c r="D304" s="832" t="s">
        <v>1612</v>
      </c>
      <c r="E304" s="832" t="s">
        <v>1611</v>
      </c>
      <c r="F304" s="849"/>
      <c r="G304" s="849"/>
      <c r="H304" s="837">
        <v>0</v>
      </c>
      <c r="I304" s="849">
        <v>5</v>
      </c>
      <c r="J304" s="849">
        <v>522</v>
      </c>
      <c r="K304" s="837">
        <v>1</v>
      </c>
      <c r="L304" s="849">
        <v>5</v>
      </c>
      <c r="M304" s="850">
        <v>522</v>
      </c>
    </row>
    <row r="305" spans="1:13" ht="14.45" customHeight="1" x14ac:dyDescent="0.2">
      <c r="A305" s="831" t="s">
        <v>2914</v>
      </c>
      <c r="B305" s="832" t="s">
        <v>2726</v>
      </c>
      <c r="C305" s="832" t="s">
        <v>2728</v>
      </c>
      <c r="D305" s="832" t="s">
        <v>1613</v>
      </c>
      <c r="E305" s="832" t="s">
        <v>1611</v>
      </c>
      <c r="F305" s="849"/>
      <c r="G305" s="849"/>
      <c r="H305" s="837">
        <v>0</v>
      </c>
      <c r="I305" s="849">
        <v>20</v>
      </c>
      <c r="J305" s="849">
        <v>2088</v>
      </c>
      <c r="K305" s="837">
        <v>1</v>
      </c>
      <c r="L305" s="849">
        <v>20</v>
      </c>
      <c r="M305" s="850">
        <v>2088</v>
      </c>
    </row>
    <row r="306" spans="1:13" ht="14.45" customHeight="1" x14ac:dyDescent="0.2">
      <c r="A306" s="831" t="s">
        <v>2914</v>
      </c>
      <c r="B306" s="832" t="s">
        <v>2726</v>
      </c>
      <c r="C306" s="832" t="s">
        <v>3766</v>
      </c>
      <c r="D306" s="832" t="s">
        <v>3767</v>
      </c>
      <c r="E306" s="832" t="s">
        <v>1611</v>
      </c>
      <c r="F306" s="849">
        <v>1</v>
      </c>
      <c r="G306" s="849">
        <v>176.46</v>
      </c>
      <c r="H306" s="837">
        <v>1</v>
      </c>
      <c r="I306" s="849"/>
      <c r="J306" s="849"/>
      <c r="K306" s="837">
        <v>0</v>
      </c>
      <c r="L306" s="849">
        <v>1</v>
      </c>
      <c r="M306" s="850">
        <v>176.46</v>
      </c>
    </row>
    <row r="307" spans="1:13" ht="14.45" customHeight="1" x14ac:dyDescent="0.2">
      <c r="A307" s="831" t="s">
        <v>2914</v>
      </c>
      <c r="B307" s="832" t="s">
        <v>2726</v>
      </c>
      <c r="C307" s="832" t="s">
        <v>3778</v>
      </c>
      <c r="D307" s="832" t="s">
        <v>3779</v>
      </c>
      <c r="E307" s="832" t="s">
        <v>2740</v>
      </c>
      <c r="F307" s="849">
        <v>360</v>
      </c>
      <c r="G307" s="849">
        <v>63525.600000000006</v>
      </c>
      <c r="H307" s="837">
        <v>1</v>
      </c>
      <c r="I307" s="849"/>
      <c r="J307" s="849"/>
      <c r="K307" s="837">
        <v>0</v>
      </c>
      <c r="L307" s="849">
        <v>360</v>
      </c>
      <c r="M307" s="850">
        <v>63525.600000000006</v>
      </c>
    </row>
    <row r="308" spans="1:13" ht="14.45" customHeight="1" x14ac:dyDescent="0.2">
      <c r="A308" s="831" t="s">
        <v>2914</v>
      </c>
      <c r="B308" s="832" t="s">
        <v>2726</v>
      </c>
      <c r="C308" s="832" t="s">
        <v>3780</v>
      </c>
      <c r="D308" s="832" t="s">
        <v>3781</v>
      </c>
      <c r="E308" s="832" t="s">
        <v>1654</v>
      </c>
      <c r="F308" s="849">
        <v>11</v>
      </c>
      <c r="G308" s="849">
        <v>15205.74</v>
      </c>
      <c r="H308" s="837">
        <v>1</v>
      </c>
      <c r="I308" s="849"/>
      <c r="J308" s="849"/>
      <c r="K308" s="837">
        <v>0</v>
      </c>
      <c r="L308" s="849">
        <v>11</v>
      </c>
      <c r="M308" s="850">
        <v>15205.74</v>
      </c>
    </row>
    <row r="309" spans="1:13" ht="14.45" customHeight="1" x14ac:dyDescent="0.2">
      <c r="A309" s="831" t="s">
        <v>2914</v>
      </c>
      <c r="B309" s="832" t="s">
        <v>2585</v>
      </c>
      <c r="C309" s="832" t="s">
        <v>2586</v>
      </c>
      <c r="D309" s="832" t="s">
        <v>2587</v>
      </c>
      <c r="E309" s="832" t="s">
        <v>2588</v>
      </c>
      <c r="F309" s="849">
        <v>4</v>
      </c>
      <c r="G309" s="849">
        <v>201.28</v>
      </c>
      <c r="H309" s="837">
        <v>1</v>
      </c>
      <c r="I309" s="849"/>
      <c r="J309" s="849"/>
      <c r="K309" s="837">
        <v>0</v>
      </c>
      <c r="L309" s="849">
        <v>4</v>
      </c>
      <c r="M309" s="850">
        <v>201.28</v>
      </c>
    </row>
    <row r="310" spans="1:13" ht="14.45" customHeight="1" x14ac:dyDescent="0.2">
      <c r="A310" s="831" t="s">
        <v>2915</v>
      </c>
      <c r="B310" s="832" t="s">
        <v>4280</v>
      </c>
      <c r="C310" s="832" t="s">
        <v>4233</v>
      </c>
      <c r="D310" s="832" t="s">
        <v>4234</v>
      </c>
      <c r="E310" s="832" t="s">
        <v>4235</v>
      </c>
      <c r="F310" s="849"/>
      <c r="G310" s="849"/>
      <c r="H310" s="837">
        <v>0</v>
      </c>
      <c r="I310" s="849">
        <v>1</v>
      </c>
      <c r="J310" s="849">
        <v>41.63</v>
      </c>
      <c r="K310" s="837">
        <v>1</v>
      </c>
      <c r="L310" s="849">
        <v>1</v>
      </c>
      <c r="M310" s="850">
        <v>41.63</v>
      </c>
    </row>
    <row r="311" spans="1:13" ht="14.45" customHeight="1" x14ac:dyDescent="0.2">
      <c r="A311" s="831" t="s">
        <v>2915</v>
      </c>
      <c r="B311" s="832" t="s">
        <v>2224</v>
      </c>
      <c r="C311" s="832" t="s">
        <v>2229</v>
      </c>
      <c r="D311" s="832" t="s">
        <v>777</v>
      </c>
      <c r="E311" s="832" t="s">
        <v>2230</v>
      </c>
      <c r="F311" s="849"/>
      <c r="G311" s="849"/>
      <c r="H311" s="837">
        <v>0</v>
      </c>
      <c r="I311" s="849">
        <v>1</v>
      </c>
      <c r="J311" s="849">
        <v>57.6</v>
      </c>
      <c r="K311" s="837">
        <v>1</v>
      </c>
      <c r="L311" s="849">
        <v>1</v>
      </c>
      <c r="M311" s="850">
        <v>57.6</v>
      </c>
    </row>
    <row r="312" spans="1:13" ht="14.45" customHeight="1" x14ac:dyDescent="0.2">
      <c r="A312" s="831" t="s">
        <v>2915</v>
      </c>
      <c r="B312" s="832" t="s">
        <v>2224</v>
      </c>
      <c r="C312" s="832" t="s">
        <v>2227</v>
      </c>
      <c r="D312" s="832" t="s">
        <v>777</v>
      </c>
      <c r="E312" s="832" t="s">
        <v>2228</v>
      </c>
      <c r="F312" s="849"/>
      <c r="G312" s="849"/>
      <c r="H312" s="837">
        <v>0</v>
      </c>
      <c r="I312" s="849">
        <v>3</v>
      </c>
      <c r="J312" s="849">
        <v>48.36</v>
      </c>
      <c r="K312" s="837">
        <v>1</v>
      </c>
      <c r="L312" s="849">
        <v>3</v>
      </c>
      <c r="M312" s="850">
        <v>48.36</v>
      </c>
    </row>
    <row r="313" spans="1:13" ht="14.45" customHeight="1" x14ac:dyDescent="0.2">
      <c r="A313" s="831" t="s">
        <v>2915</v>
      </c>
      <c r="B313" s="832" t="s">
        <v>4271</v>
      </c>
      <c r="C313" s="832" t="s">
        <v>3186</v>
      </c>
      <c r="D313" s="832" t="s">
        <v>842</v>
      </c>
      <c r="E313" s="832" t="s">
        <v>3187</v>
      </c>
      <c r="F313" s="849"/>
      <c r="G313" s="849"/>
      <c r="H313" s="837"/>
      <c r="I313" s="849">
        <v>2</v>
      </c>
      <c r="J313" s="849">
        <v>0</v>
      </c>
      <c r="K313" s="837"/>
      <c r="L313" s="849">
        <v>2</v>
      </c>
      <c r="M313" s="850">
        <v>0</v>
      </c>
    </row>
    <row r="314" spans="1:13" ht="14.45" customHeight="1" x14ac:dyDescent="0.2">
      <c r="A314" s="831" t="s">
        <v>2915</v>
      </c>
      <c r="B314" s="832" t="s">
        <v>2254</v>
      </c>
      <c r="C314" s="832" t="s">
        <v>2255</v>
      </c>
      <c r="D314" s="832" t="s">
        <v>2256</v>
      </c>
      <c r="E314" s="832" t="s">
        <v>2257</v>
      </c>
      <c r="F314" s="849"/>
      <c r="G314" s="849"/>
      <c r="H314" s="837">
        <v>0</v>
      </c>
      <c r="I314" s="849">
        <v>1</v>
      </c>
      <c r="J314" s="849">
        <v>86.41</v>
      </c>
      <c r="K314" s="837">
        <v>1</v>
      </c>
      <c r="L314" s="849">
        <v>1</v>
      </c>
      <c r="M314" s="850">
        <v>86.41</v>
      </c>
    </row>
    <row r="315" spans="1:13" ht="14.45" customHeight="1" x14ac:dyDescent="0.2">
      <c r="A315" s="831" t="s">
        <v>2915</v>
      </c>
      <c r="B315" s="832" t="s">
        <v>2254</v>
      </c>
      <c r="C315" s="832" t="s">
        <v>2258</v>
      </c>
      <c r="D315" s="832" t="s">
        <v>2256</v>
      </c>
      <c r="E315" s="832" t="s">
        <v>1420</v>
      </c>
      <c r="F315" s="849"/>
      <c r="G315" s="849"/>
      <c r="H315" s="837">
        <v>0</v>
      </c>
      <c r="I315" s="849">
        <v>1</v>
      </c>
      <c r="J315" s="849">
        <v>86.43</v>
      </c>
      <c r="K315" s="837">
        <v>1</v>
      </c>
      <c r="L315" s="849">
        <v>1</v>
      </c>
      <c r="M315" s="850">
        <v>86.43</v>
      </c>
    </row>
    <row r="316" spans="1:13" ht="14.45" customHeight="1" x14ac:dyDescent="0.2">
      <c r="A316" s="831" t="s">
        <v>2915</v>
      </c>
      <c r="B316" s="832" t="s">
        <v>2254</v>
      </c>
      <c r="C316" s="832" t="s">
        <v>2259</v>
      </c>
      <c r="D316" s="832" t="s">
        <v>2256</v>
      </c>
      <c r="E316" s="832" t="s">
        <v>2260</v>
      </c>
      <c r="F316" s="849"/>
      <c r="G316" s="849"/>
      <c r="H316" s="837">
        <v>0</v>
      </c>
      <c r="I316" s="849">
        <v>2</v>
      </c>
      <c r="J316" s="849">
        <v>86.42</v>
      </c>
      <c r="K316" s="837">
        <v>1</v>
      </c>
      <c r="L316" s="849">
        <v>2</v>
      </c>
      <c r="M316" s="850">
        <v>86.42</v>
      </c>
    </row>
    <row r="317" spans="1:13" ht="14.45" customHeight="1" x14ac:dyDescent="0.2">
      <c r="A317" s="831" t="s">
        <v>2915</v>
      </c>
      <c r="B317" s="832" t="s">
        <v>2272</v>
      </c>
      <c r="C317" s="832" t="s">
        <v>2279</v>
      </c>
      <c r="D317" s="832" t="s">
        <v>954</v>
      </c>
      <c r="E317" s="832" t="s">
        <v>2280</v>
      </c>
      <c r="F317" s="849"/>
      <c r="G317" s="849"/>
      <c r="H317" s="837">
        <v>0</v>
      </c>
      <c r="I317" s="849">
        <v>4</v>
      </c>
      <c r="J317" s="849">
        <v>1472.64</v>
      </c>
      <c r="K317" s="837">
        <v>1</v>
      </c>
      <c r="L317" s="849">
        <v>4</v>
      </c>
      <c r="M317" s="850">
        <v>1472.64</v>
      </c>
    </row>
    <row r="318" spans="1:13" ht="14.45" customHeight="1" x14ac:dyDescent="0.2">
      <c r="A318" s="831" t="s">
        <v>2915</v>
      </c>
      <c r="B318" s="832" t="s">
        <v>2272</v>
      </c>
      <c r="C318" s="832" t="s">
        <v>2283</v>
      </c>
      <c r="D318" s="832" t="s">
        <v>954</v>
      </c>
      <c r="E318" s="832" t="s">
        <v>2284</v>
      </c>
      <c r="F318" s="849"/>
      <c r="G318" s="849"/>
      <c r="H318" s="837">
        <v>0</v>
      </c>
      <c r="I318" s="849">
        <v>3</v>
      </c>
      <c r="J318" s="849">
        <v>1472.67</v>
      </c>
      <c r="K318" s="837">
        <v>1</v>
      </c>
      <c r="L318" s="849">
        <v>3</v>
      </c>
      <c r="M318" s="850">
        <v>1472.67</v>
      </c>
    </row>
    <row r="319" spans="1:13" ht="14.45" customHeight="1" x14ac:dyDescent="0.2">
      <c r="A319" s="831" t="s">
        <v>2915</v>
      </c>
      <c r="B319" s="832" t="s">
        <v>2299</v>
      </c>
      <c r="C319" s="832" t="s">
        <v>2302</v>
      </c>
      <c r="D319" s="832" t="s">
        <v>786</v>
      </c>
      <c r="E319" s="832" t="s">
        <v>2303</v>
      </c>
      <c r="F319" s="849"/>
      <c r="G319" s="849"/>
      <c r="H319" s="837">
        <v>0</v>
      </c>
      <c r="I319" s="849">
        <v>1</v>
      </c>
      <c r="J319" s="849">
        <v>80.010000000000005</v>
      </c>
      <c r="K319" s="837">
        <v>1</v>
      </c>
      <c r="L319" s="849">
        <v>1</v>
      </c>
      <c r="M319" s="850">
        <v>80.010000000000005</v>
      </c>
    </row>
    <row r="320" spans="1:13" ht="14.45" customHeight="1" x14ac:dyDescent="0.2">
      <c r="A320" s="831" t="s">
        <v>2915</v>
      </c>
      <c r="B320" s="832" t="s">
        <v>2310</v>
      </c>
      <c r="C320" s="832" t="s">
        <v>4220</v>
      </c>
      <c r="D320" s="832" t="s">
        <v>4221</v>
      </c>
      <c r="E320" s="832" t="s">
        <v>4222</v>
      </c>
      <c r="F320" s="849">
        <v>1</v>
      </c>
      <c r="G320" s="849">
        <v>105.44</v>
      </c>
      <c r="H320" s="837">
        <v>1</v>
      </c>
      <c r="I320" s="849"/>
      <c r="J320" s="849"/>
      <c r="K320" s="837">
        <v>0</v>
      </c>
      <c r="L320" s="849">
        <v>1</v>
      </c>
      <c r="M320" s="850">
        <v>105.44</v>
      </c>
    </row>
    <row r="321" spans="1:13" ht="14.45" customHeight="1" x14ac:dyDescent="0.2">
      <c r="A321" s="831" t="s">
        <v>2915</v>
      </c>
      <c r="B321" s="832" t="s">
        <v>2320</v>
      </c>
      <c r="C321" s="832" t="s">
        <v>2322</v>
      </c>
      <c r="D321" s="832" t="s">
        <v>963</v>
      </c>
      <c r="E321" s="832" t="s">
        <v>2323</v>
      </c>
      <c r="F321" s="849"/>
      <c r="G321" s="849"/>
      <c r="H321" s="837">
        <v>0</v>
      </c>
      <c r="I321" s="849">
        <v>3</v>
      </c>
      <c r="J321" s="849">
        <v>127.53</v>
      </c>
      <c r="K321" s="837">
        <v>1</v>
      </c>
      <c r="L321" s="849">
        <v>3</v>
      </c>
      <c r="M321" s="850">
        <v>127.53</v>
      </c>
    </row>
    <row r="322" spans="1:13" ht="14.45" customHeight="1" x14ac:dyDescent="0.2">
      <c r="A322" s="831" t="s">
        <v>2915</v>
      </c>
      <c r="B322" s="832" t="s">
        <v>2320</v>
      </c>
      <c r="C322" s="832" t="s">
        <v>3660</v>
      </c>
      <c r="D322" s="832" t="s">
        <v>960</v>
      </c>
      <c r="E322" s="832" t="s">
        <v>3661</v>
      </c>
      <c r="F322" s="849"/>
      <c r="G322" s="849"/>
      <c r="H322" s="837">
        <v>0</v>
      </c>
      <c r="I322" s="849">
        <v>1</v>
      </c>
      <c r="J322" s="849">
        <v>58.97</v>
      </c>
      <c r="K322" s="837">
        <v>1</v>
      </c>
      <c r="L322" s="849">
        <v>1</v>
      </c>
      <c r="M322" s="850">
        <v>58.97</v>
      </c>
    </row>
    <row r="323" spans="1:13" ht="14.45" customHeight="1" x14ac:dyDescent="0.2">
      <c r="A323" s="831" t="s">
        <v>2915</v>
      </c>
      <c r="B323" s="832" t="s">
        <v>2335</v>
      </c>
      <c r="C323" s="832" t="s">
        <v>3692</v>
      </c>
      <c r="D323" s="832" t="s">
        <v>685</v>
      </c>
      <c r="E323" s="832" t="s">
        <v>2340</v>
      </c>
      <c r="F323" s="849"/>
      <c r="G323" s="849"/>
      <c r="H323" s="837">
        <v>0</v>
      </c>
      <c r="I323" s="849">
        <v>1</v>
      </c>
      <c r="J323" s="849">
        <v>35.11</v>
      </c>
      <c r="K323" s="837">
        <v>1</v>
      </c>
      <c r="L323" s="849">
        <v>1</v>
      </c>
      <c r="M323" s="850">
        <v>35.11</v>
      </c>
    </row>
    <row r="324" spans="1:13" ht="14.45" customHeight="1" x14ac:dyDescent="0.2">
      <c r="A324" s="831" t="s">
        <v>2915</v>
      </c>
      <c r="B324" s="832" t="s">
        <v>2335</v>
      </c>
      <c r="C324" s="832" t="s">
        <v>2342</v>
      </c>
      <c r="D324" s="832" t="s">
        <v>685</v>
      </c>
      <c r="E324" s="832" t="s">
        <v>688</v>
      </c>
      <c r="F324" s="849">
        <v>1</v>
      </c>
      <c r="G324" s="849">
        <v>10.65</v>
      </c>
      <c r="H324" s="837">
        <v>1</v>
      </c>
      <c r="I324" s="849"/>
      <c r="J324" s="849"/>
      <c r="K324" s="837">
        <v>0</v>
      </c>
      <c r="L324" s="849">
        <v>1</v>
      </c>
      <c r="M324" s="850">
        <v>10.65</v>
      </c>
    </row>
    <row r="325" spans="1:13" ht="14.45" customHeight="1" x14ac:dyDescent="0.2">
      <c r="A325" s="831" t="s">
        <v>2915</v>
      </c>
      <c r="B325" s="832" t="s">
        <v>2348</v>
      </c>
      <c r="C325" s="832" t="s">
        <v>4200</v>
      </c>
      <c r="D325" s="832" t="s">
        <v>656</v>
      </c>
      <c r="E325" s="832" t="s">
        <v>2337</v>
      </c>
      <c r="F325" s="849"/>
      <c r="G325" s="849"/>
      <c r="H325" s="837">
        <v>0</v>
      </c>
      <c r="I325" s="849">
        <v>1</v>
      </c>
      <c r="J325" s="849">
        <v>82.63</v>
      </c>
      <c r="K325" s="837">
        <v>1</v>
      </c>
      <c r="L325" s="849">
        <v>1</v>
      </c>
      <c r="M325" s="850">
        <v>82.63</v>
      </c>
    </row>
    <row r="326" spans="1:13" ht="14.45" customHeight="1" x14ac:dyDescent="0.2">
      <c r="A326" s="831" t="s">
        <v>2915</v>
      </c>
      <c r="B326" s="832" t="s">
        <v>2355</v>
      </c>
      <c r="C326" s="832" t="s">
        <v>2358</v>
      </c>
      <c r="D326" s="832" t="s">
        <v>702</v>
      </c>
      <c r="E326" s="832" t="s">
        <v>703</v>
      </c>
      <c r="F326" s="849"/>
      <c r="G326" s="849"/>
      <c r="H326" s="837">
        <v>0</v>
      </c>
      <c r="I326" s="849">
        <v>1</v>
      </c>
      <c r="J326" s="849">
        <v>70.23</v>
      </c>
      <c r="K326" s="837">
        <v>1</v>
      </c>
      <c r="L326" s="849">
        <v>1</v>
      </c>
      <c r="M326" s="850">
        <v>70.23</v>
      </c>
    </row>
    <row r="327" spans="1:13" ht="14.45" customHeight="1" x14ac:dyDescent="0.2">
      <c r="A327" s="831" t="s">
        <v>2915</v>
      </c>
      <c r="B327" s="832" t="s">
        <v>2363</v>
      </c>
      <c r="C327" s="832" t="s">
        <v>2369</v>
      </c>
      <c r="D327" s="832" t="s">
        <v>2365</v>
      </c>
      <c r="E327" s="832" t="s">
        <v>2370</v>
      </c>
      <c r="F327" s="849"/>
      <c r="G327" s="849"/>
      <c r="H327" s="837">
        <v>0</v>
      </c>
      <c r="I327" s="849">
        <v>2</v>
      </c>
      <c r="J327" s="849">
        <v>62.18</v>
      </c>
      <c r="K327" s="837">
        <v>1</v>
      </c>
      <c r="L327" s="849">
        <v>2</v>
      </c>
      <c r="M327" s="850">
        <v>62.18</v>
      </c>
    </row>
    <row r="328" spans="1:13" ht="14.45" customHeight="1" x14ac:dyDescent="0.2">
      <c r="A328" s="831" t="s">
        <v>2915</v>
      </c>
      <c r="B328" s="832" t="s">
        <v>2801</v>
      </c>
      <c r="C328" s="832" t="s">
        <v>2802</v>
      </c>
      <c r="D328" s="832" t="s">
        <v>1914</v>
      </c>
      <c r="E328" s="832" t="s">
        <v>2803</v>
      </c>
      <c r="F328" s="849"/>
      <c r="G328" s="849"/>
      <c r="H328" s="837">
        <v>0</v>
      </c>
      <c r="I328" s="849">
        <v>1</v>
      </c>
      <c r="J328" s="849">
        <v>218.73</v>
      </c>
      <c r="K328" s="837">
        <v>1</v>
      </c>
      <c r="L328" s="849">
        <v>1</v>
      </c>
      <c r="M328" s="850">
        <v>218.73</v>
      </c>
    </row>
    <row r="329" spans="1:13" ht="14.45" customHeight="1" x14ac:dyDescent="0.2">
      <c r="A329" s="831" t="s">
        <v>2915</v>
      </c>
      <c r="B329" s="832" t="s">
        <v>2380</v>
      </c>
      <c r="C329" s="832" t="s">
        <v>2381</v>
      </c>
      <c r="D329" s="832" t="s">
        <v>1343</v>
      </c>
      <c r="E329" s="832" t="s">
        <v>710</v>
      </c>
      <c r="F329" s="849"/>
      <c r="G329" s="849"/>
      <c r="H329" s="837">
        <v>0</v>
      </c>
      <c r="I329" s="849">
        <v>1</v>
      </c>
      <c r="J329" s="849">
        <v>47.7</v>
      </c>
      <c r="K329" s="837">
        <v>1</v>
      </c>
      <c r="L329" s="849">
        <v>1</v>
      </c>
      <c r="M329" s="850">
        <v>47.7</v>
      </c>
    </row>
    <row r="330" spans="1:13" ht="14.45" customHeight="1" x14ac:dyDescent="0.2">
      <c r="A330" s="831" t="s">
        <v>2915</v>
      </c>
      <c r="B330" s="832" t="s">
        <v>2385</v>
      </c>
      <c r="C330" s="832" t="s">
        <v>2388</v>
      </c>
      <c r="D330" s="832" t="s">
        <v>2387</v>
      </c>
      <c r="E330" s="832" t="s">
        <v>2389</v>
      </c>
      <c r="F330" s="849"/>
      <c r="G330" s="849"/>
      <c r="H330" s="837">
        <v>0</v>
      </c>
      <c r="I330" s="849">
        <v>4</v>
      </c>
      <c r="J330" s="849">
        <v>41.36</v>
      </c>
      <c r="K330" s="837">
        <v>1</v>
      </c>
      <c r="L330" s="849">
        <v>4</v>
      </c>
      <c r="M330" s="850">
        <v>41.36</v>
      </c>
    </row>
    <row r="331" spans="1:13" ht="14.45" customHeight="1" x14ac:dyDescent="0.2">
      <c r="A331" s="831" t="s">
        <v>2915</v>
      </c>
      <c r="B331" s="832" t="s">
        <v>4281</v>
      </c>
      <c r="C331" s="832" t="s">
        <v>4207</v>
      </c>
      <c r="D331" s="832" t="s">
        <v>4208</v>
      </c>
      <c r="E331" s="832" t="s">
        <v>3220</v>
      </c>
      <c r="F331" s="849">
        <v>1</v>
      </c>
      <c r="G331" s="849">
        <v>611.59</v>
      </c>
      <c r="H331" s="837">
        <v>1</v>
      </c>
      <c r="I331" s="849"/>
      <c r="J331" s="849"/>
      <c r="K331" s="837">
        <v>0</v>
      </c>
      <c r="L331" s="849">
        <v>1</v>
      </c>
      <c r="M331" s="850">
        <v>611.59</v>
      </c>
    </row>
    <row r="332" spans="1:13" ht="14.45" customHeight="1" x14ac:dyDescent="0.2">
      <c r="A332" s="831" t="s">
        <v>2915</v>
      </c>
      <c r="B332" s="832" t="s">
        <v>2456</v>
      </c>
      <c r="C332" s="832" t="s">
        <v>2467</v>
      </c>
      <c r="D332" s="832" t="s">
        <v>2463</v>
      </c>
      <c r="E332" s="832" t="s">
        <v>2468</v>
      </c>
      <c r="F332" s="849"/>
      <c r="G332" s="849"/>
      <c r="H332" s="837">
        <v>0</v>
      </c>
      <c r="I332" s="849">
        <v>1</v>
      </c>
      <c r="J332" s="849">
        <v>84.18</v>
      </c>
      <c r="K332" s="837">
        <v>1</v>
      </c>
      <c r="L332" s="849">
        <v>1</v>
      </c>
      <c r="M332" s="850">
        <v>84.18</v>
      </c>
    </row>
    <row r="333" spans="1:13" ht="14.45" customHeight="1" x14ac:dyDescent="0.2">
      <c r="A333" s="831" t="s">
        <v>2915</v>
      </c>
      <c r="B333" s="832" t="s">
        <v>2555</v>
      </c>
      <c r="C333" s="832" t="s">
        <v>2926</v>
      </c>
      <c r="D333" s="832" t="s">
        <v>626</v>
      </c>
      <c r="E333" s="832" t="s">
        <v>2927</v>
      </c>
      <c r="F333" s="849"/>
      <c r="G333" s="849"/>
      <c r="H333" s="837">
        <v>0</v>
      </c>
      <c r="I333" s="849">
        <v>3</v>
      </c>
      <c r="J333" s="849">
        <v>65.28</v>
      </c>
      <c r="K333" s="837">
        <v>1</v>
      </c>
      <c r="L333" s="849">
        <v>3</v>
      </c>
      <c r="M333" s="850">
        <v>65.28</v>
      </c>
    </row>
    <row r="334" spans="1:13" ht="14.45" customHeight="1" x14ac:dyDescent="0.2">
      <c r="A334" s="831" t="s">
        <v>2915</v>
      </c>
      <c r="B334" s="832" t="s">
        <v>2589</v>
      </c>
      <c r="C334" s="832" t="s">
        <v>2593</v>
      </c>
      <c r="D334" s="832" t="s">
        <v>1270</v>
      </c>
      <c r="E334" s="832" t="s">
        <v>1272</v>
      </c>
      <c r="F334" s="849"/>
      <c r="G334" s="849"/>
      <c r="H334" s="837"/>
      <c r="I334" s="849">
        <v>4</v>
      </c>
      <c r="J334" s="849">
        <v>0</v>
      </c>
      <c r="K334" s="837"/>
      <c r="L334" s="849">
        <v>4</v>
      </c>
      <c r="M334" s="850">
        <v>0</v>
      </c>
    </row>
    <row r="335" spans="1:13" ht="14.45" customHeight="1" x14ac:dyDescent="0.2">
      <c r="A335" s="831" t="s">
        <v>2915</v>
      </c>
      <c r="B335" s="832" t="s">
        <v>2623</v>
      </c>
      <c r="C335" s="832" t="s">
        <v>4228</v>
      </c>
      <c r="D335" s="832" t="s">
        <v>1333</v>
      </c>
      <c r="E335" s="832" t="s">
        <v>2862</v>
      </c>
      <c r="F335" s="849">
        <v>1</v>
      </c>
      <c r="G335" s="849">
        <v>169.29</v>
      </c>
      <c r="H335" s="837">
        <v>1</v>
      </c>
      <c r="I335" s="849"/>
      <c r="J335" s="849"/>
      <c r="K335" s="837">
        <v>0</v>
      </c>
      <c r="L335" s="849">
        <v>1</v>
      </c>
      <c r="M335" s="850">
        <v>169.29</v>
      </c>
    </row>
    <row r="336" spans="1:13" ht="14.45" customHeight="1" x14ac:dyDescent="0.2">
      <c r="A336" s="831" t="s">
        <v>2915</v>
      </c>
      <c r="B336" s="832" t="s">
        <v>2626</v>
      </c>
      <c r="C336" s="832" t="s">
        <v>2629</v>
      </c>
      <c r="D336" s="832" t="s">
        <v>1246</v>
      </c>
      <c r="E336" s="832" t="s">
        <v>2630</v>
      </c>
      <c r="F336" s="849"/>
      <c r="G336" s="849"/>
      <c r="H336" s="837">
        <v>0</v>
      </c>
      <c r="I336" s="849">
        <v>1</v>
      </c>
      <c r="J336" s="849">
        <v>212.45</v>
      </c>
      <c r="K336" s="837">
        <v>1</v>
      </c>
      <c r="L336" s="849">
        <v>1</v>
      </c>
      <c r="M336" s="850">
        <v>212.45</v>
      </c>
    </row>
    <row r="337" spans="1:13" ht="14.45" customHeight="1" x14ac:dyDescent="0.2">
      <c r="A337" s="831" t="s">
        <v>2915</v>
      </c>
      <c r="B337" s="832" t="s">
        <v>2667</v>
      </c>
      <c r="C337" s="832" t="s">
        <v>2668</v>
      </c>
      <c r="D337" s="832" t="s">
        <v>2669</v>
      </c>
      <c r="E337" s="832" t="s">
        <v>2670</v>
      </c>
      <c r="F337" s="849"/>
      <c r="G337" s="849"/>
      <c r="H337" s="837">
        <v>0</v>
      </c>
      <c r="I337" s="849">
        <v>1</v>
      </c>
      <c r="J337" s="849">
        <v>123.2</v>
      </c>
      <c r="K337" s="837">
        <v>1</v>
      </c>
      <c r="L337" s="849">
        <v>1</v>
      </c>
      <c r="M337" s="850">
        <v>123.2</v>
      </c>
    </row>
    <row r="338" spans="1:13" ht="14.45" customHeight="1" x14ac:dyDescent="0.2">
      <c r="A338" s="831" t="s">
        <v>2915</v>
      </c>
      <c r="B338" s="832" t="s">
        <v>2691</v>
      </c>
      <c r="C338" s="832" t="s">
        <v>4201</v>
      </c>
      <c r="D338" s="832" t="s">
        <v>678</v>
      </c>
      <c r="E338" s="832" t="s">
        <v>1804</v>
      </c>
      <c r="F338" s="849">
        <v>1</v>
      </c>
      <c r="G338" s="849">
        <v>86.5</v>
      </c>
      <c r="H338" s="837">
        <v>1</v>
      </c>
      <c r="I338" s="849"/>
      <c r="J338" s="849"/>
      <c r="K338" s="837">
        <v>0</v>
      </c>
      <c r="L338" s="849">
        <v>1</v>
      </c>
      <c r="M338" s="850">
        <v>86.5</v>
      </c>
    </row>
    <row r="339" spans="1:13" ht="14.45" customHeight="1" x14ac:dyDescent="0.2">
      <c r="A339" s="831" t="s">
        <v>2915</v>
      </c>
      <c r="B339" s="832" t="s">
        <v>2291</v>
      </c>
      <c r="C339" s="832" t="s">
        <v>2788</v>
      </c>
      <c r="D339" s="832" t="s">
        <v>867</v>
      </c>
      <c r="E339" s="832" t="s">
        <v>2789</v>
      </c>
      <c r="F339" s="849"/>
      <c r="G339" s="849"/>
      <c r="H339" s="837">
        <v>0</v>
      </c>
      <c r="I339" s="849">
        <v>1</v>
      </c>
      <c r="J339" s="849">
        <v>1887.9</v>
      </c>
      <c r="K339" s="837">
        <v>1</v>
      </c>
      <c r="L339" s="849">
        <v>1</v>
      </c>
      <c r="M339" s="850">
        <v>1887.9</v>
      </c>
    </row>
    <row r="340" spans="1:13" ht="14.45" customHeight="1" x14ac:dyDescent="0.2">
      <c r="A340" s="831" t="s">
        <v>2915</v>
      </c>
      <c r="B340" s="832" t="s">
        <v>2234</v>
      </c>
      <c r="C340" s="832" t="s">
        <v>2235</v>
      </c>
      <c r="D340" s="832" t="s">
        <v>1921</v>
      </c>
      <c r="E340" s="832" t="s">
        <v>2236</v>
      </c>
      <c r="F340" s="849"/>
      <c r="G340" s="849"/>
      <c r="H340" s="837">
        <v>0</v>
      </c>
      <c r="I340" s="849">
        <v>1</v>
      </c>
      <c r="J340" s="849">
        <v>165.63</v>
      </c>
      <c r="K340" s="837">
        <v>1</v>
      </c>
      <c r="L340" s="849">
        <v>1</v>
      </c>
      <c r="M340" s="850">
        <v>165.63</v>
      </c>
    </row>
    <row r="341" spans="1:13" ht="14.45" customHeight="1" x14ac:dyDescent="0.2">
      <c r="A341" s="831" t="s">
        <v>2915</v>
      </c>
      <c r="B341" s="832" t="s">
        <v>2234</v>
      </c>
      <c r="C341" s="832" t="s">
        <v>2772</v>
      </c>
      <c r="D341" s="832" t="s">
        <v>1921</v>
      </c>
      <c r="E341" s="832" t="s">
        <v>2773</v>
      </c>
      <c r="F341" s="849"/>
      <c r="G341" s="849"/>
      <c r="H341" s="837">
        <v>0</v>
      </c>
      <c r="I341" s="849">
        <v>1</v>
      </c>
      <c r="J341" s="849">
        <v>414.07</v>
      </c>
      <c r="K341" s="837">
        <v>1</v>
      </c>
      <c r="L341" s="849">
        <v>1</v>
      </c>
      <c r="M341" s="850">
        <v>414.07</v>
      </c>
    </row>
    <row r="342" spans="1:13" ht="14.45" customHeight="1" x14ac:dyDescent="0.2">
      <c r="A342" s="831" t="s">
        <v>2915</v>
      </c>
      <c r="B342" s="832" t="s">
        <v>2585</v>
      </c>
      <c r="C342" s="832" t="s">
        <v>2586</v>
      </c>
      <c r="D342" s="832" t="s">
        <v>2587</v>
      </c>
      <c r="E342" s="832" t="s">
        <v>2588</v>
      </c>
      <c r="F342" s="849">
        <v>4</v>
      </c>
      <c r="G342" s="849">
        <v>201.28</v>
      </c>
      <c r="H342" s="837">
        <v>1</v>
      </c>
      <c r="I342" s="849"/>
      <c r="J342" s="849"/>
      <c r="K342" s="837">
        <v>0</v>
      </c>
      <c r="L342" s="849">
        <v>4</v>
      </c>
      <c r="M342" s="850">
        <v>201.28</v>
      </c>
    </row>
    <row r="343" spans="1:13" ht="14.45" customHeight="1" x14ac:dyDescent="0.2">
      <c r="A343" s="831" t="s">
        <v>2916</v>
      </c>
      <c r="B343" s="832" t="s">
        <v>4276</v>
      </c>
      <c r="C343" s="832" t="s">
        <v>3833</v>
      </c>
      <c r="D343" s="832" t="s">
        <v>996</v>
      </c>
      <c r="E343" s="832" t="s">
        <v>3834</v>
      </c>
      <c r="F343" s="849">
        <v>5</v>
      </c>
      <c r="G343" s="849">
        <v>161.25</v>
      </c>
      <c r="H343" s="837">
        <v>1</v>
      </c>
      <c r="I343" s="849"/>
      <c r="J343" s="849"/>
      <c r="K343" s="837">
        <v>0</v>
      </c>
      <c r="L343" s="849">
        <v>5</v>
      </c>
      <c r="M343" s="850">
        <v>161.25</v>
      </c>
    </row>
    <row r="344" spans="1:13" ht="14.45" customHeight="1" x14ac:dyDescent="0.2">
      <c r="A344" s="831" t="s">
        <v>2916</v>
      </c>
      <c r="B344" s="832" t="s">
        <v>2224</v>
      </c>
      <c r="C344" s="832" t="s">
        <v>2229</v>
      </c>
      <c r="D344" s="832" t="s">
        <v>777</v>
      </c>
      <c r="E344" s="832" t="s">
        <v>2230</v>
      </c>
      <c r="F344" s="849"/>
      <c r="G344" s="849"/>
      <c r="H344" s="837">
        <v>0</v>
      </c>
      <c r="I344" s="849">
        <v>1</v>
      </c>
      <c r="J344" s="849">
        <v>57.6</v>
      </c>
      <c r="K344" s="837">
        <v>1</v>
      </c>
      <c r="L344" s="849">
        <v>1</v>
      </c>
      <c r="M344" s="850">
        <v>57.6</v>
      </c>
    </row>
    <row r="345" spans="1:13" ht="14.45" customHeight="1" x14ac:dyDescent="0.2">
      <c r="A345" s="831" t="s">
        <v>2916</v>
      </c>
      <c r="B345" s="832" t="s">
        <v>2224</v>
      </c>
      <c r="C345" s="832" t="s">
        <v>2227</v>
      </c>
      <c r="D345" s="832" t="s">
        <v>777</v>
      </c>
      <c r="E345" s="832" t="s">
        <v>2228</v>
      </c>
      <c r="F345" s="849"/>
      <c r="G345" s="849"/>
      <c r="H345" s="837">
        <v>0</v>
      </c>
      <c r="I345" s="849">
        <v>3</v>
      </c>
      <c r="J345" s="849">
        <v>48.36</v>
      </c>
      <c r="K345" s="837">
        <v>1</v>
      </c>
      <c r="L345" s="849">
        <v>3</v>
      </c>
      <c r="M345" s="850">
        <v>48.36</v>
      </c>
    </row>
    <row r="346" spans="1:13" ht="14.45" customHeight="1" x14ac:dyDescent="0.2">
      <c r="A346" s="831" t="s">
        <v>2916</v>
      </c>
      <c r="B346" s="832" t="s">
        <v>4271</v>
      </c>
      <c r="C346" s="832" t="s">
        <v>3885</v>
      </c>
      <c r="D346" s="832" t="s">
        <v>842</v>
      </c>
      <c r="E346" s="832" t="s">
        <v>3886</v>
      </c>
      <c r="F346" s="849"/>
      <c r="G346" s="849"/>
      <c r="H346" s="837"/>
      <c r="I346" s="849">
        <v>3</v>
      </c>
      <c r="J346" s="849">
        <v>0</v>
      </c>
      <c r="K346" s="837"/>
      <c r="L346" s="849">
        <v>3</v>
      </c>
      <c r="M346" s="850">
        <v>0</v>
      </c>
    </row>
    <row r="347" spans="1:13" ht="14.45" customHeight="1" x14ac:dyDescent="0.2">
      <c r="A347" s="831" t="s">
        <v>2916</v>
      </c>
      <c r="B347" s="832" t="s">
        <v>2254</v>
      </c>
      <c r="C347" s="832" t="s">
        <v>2258</v>
      </c>
      <c r="D347" s="832" t="s">
        <v>2256</v>
      </c>
      <c r="E347" s="832" t="s">
        <v>1420</v>
      </c>
      <c r="F347" s="849"/>
      <c r="G347" s="849"/>
      <c r="H347" s="837">
        <v>0</v>
      </c>
      <c r="I347" s="849">
        <v>1</v>
      </c>
      <c r="J347" s="849">
        <v>86.43</v>
      </c>
      <c r="K347" s="837">
        <v>1</v>
      </c>
      <c r="L347" s="849">
        <v>1</v>
      </c>
      <c r="M347" s="850">
        <v>86.43</v>
      </c>
    </row>
    <row r="348" spans="1:13" ht="14.45" customHeight="1" x14ac:dyDescent="0.2">
      <c r="A348" s="831" t="s">
        <v>2916</v>
      </c>
      <c r="B348" s="832" t="s">
        <v>2254</v>
      </c>
      <c r="C348" s="832" t="s">
        <v>2259</v>
      </c>
      <c r="D348" s="832" t="s">
        <v>2256</v>
      </c>
      <c r="E348" s="832" t="s">
        <v>2260</v>
      </c>
      <c r="F348" s="849"/>
      <c r="G348" s="849"/>
      <c r="H348" s="837">
        <v>0</v>
      </c>
      <c r="I348" s="849">
        <v>2</v>
      </c>
      <c r="J348" s="849">
        <v>86.42</v>
      </c>
      <c r="K348" s="837">
        <v>1</v>
      </c>
      <c r="L348" s="849">
        <v>2</v>
      </c>
      <c r="M348" s="850">
        <v>86.42</v>
      </c>
    </row>
    <row r="349" spans="1:13" ht="14.45" customHeight="1" x14ac:dyDescent="0.2">
      <c r="A349" s="831" t="s">
        <v>2916</v>
      </c>
      <c r="B349" s="832" t="s">
        <v>2268</v>
      </c>
      <c r="C349" s="832" t="s">
        <v>3169</v>
      </c>
      <c r="D349" s="832" t="s">
        <v>2270</v>
      </c>
      <c r="E349" s="832" t="s">
        <v>3170</v>
      </c>
      <c r="F349" s="849"/>
      <c r="G349" s="849"/>
      <c r="H349" s="837">
        <v>0</v>
      </c>
      <c r="I349" s="849">
        <v>2</v>
      </c>
      <c r="J349" s="849">
        <v>369.48</v>
      </c>
      <c r="K349" s="837">
        <v>1</v>
      </c>
      <c r="L349" s="849">
        <v>2</v>
      </c>
      <c r="M349" s="850">
        <v>369.48</v>
      </c>
    </row>
    <row r="350" spans="1:13" ht="14.45" customHeight="1" x14ac:dyDescent="0.2">
      <c r="A350" s="831" t="s">
        <v>2916</v>
      </c>
      <c r="B350" s="832" t="s">
        <v>2268</v>
      </c>
      <c r="C350" s="832" t="s">
        <v>3171</v>
      </c>
      <c r="D350" s="832" t="s">
        <v>3172</v>
      </c>
      <c r="E350" s="832" t="s">
        <v>3173</v>
      </c>
      <c r="F350" s="849"/>
      <c r="G350" s="849"/>
      <c r="H350" s="837">
        <v>0</v>
      </c>
      <c r="I350" s="849">
        <v>1</v>
      </c>
      <c r="J350" s="849">
        <v>120.61</v>
      </c>
      <c r="K350" s="837">
        <v>1</v>
      </c>
      <c r="L350" s="849">
        <v>1</v>
      </c>
      <c r="M350" s="850">
        <v>120.61</v>
      </c>
    </row>
    <row r="351" spans="1:13" ht="14.45" customHeight="1" x14ac:dyDescent="0.2">
      <c r="A351" s="831" t="s">
        <v>2916</v>
      </c>
      <c r="B351" s="832" t="s">
        <v>2272</v>
      </c>
      <c r="C351" s="832" t="s">
        <v>2281</v>
      </c>
      <c r="D351" s="832" t="s">
        <v>954</v>
      </c>
      <c r="E351" s="832" t="s">
        <v>2282</v>
      </c>
      <c r="F351" s="849"/>
      <c r="G351" s="849"/>
      <c r="H351" s="837">
        <v>0</v>
      </c>
      <c r="I351" s="849">
        <v>2</v>
      </c>
      <c r="J351" s="849">
        <v>1472.66</v>
      </c>
      <c r="K351" s="837">
        <v>1</v>
      </c>
      <c r="L351" s="849">
        <v>2</v>
      </c>
      <c r="M351" s="850">
        <v>1472.66</v>
      </c>
    </row>
    <row r="352" spans="1:13" ht="14.45" customHeight="1" x14ac:dyDescent="0.2">
      <c r="A352" s="831" t="s">
        <v>2916</v>
      </c>
      <c r="B352" s="832" t="s">
        <v>2272</v>
      </c>
      <c r="C352" s="832" t="s">
        <v>2283</v>
      </c>
      <c r="D352" s="832" t="s">
        <v>954</v>
      </c>
      <c r="E352" s="832" t="s">
        <v>2284</v>
      </c>
      <c r="F352" s="849"/>
      <c r="G352" s="849"/>
      <c r="H352" s="837">
        <v>0</v>
      </c>
      <c r="I352" s="849">
        <v>1</v>
      </c>
      <c r="J352" s="849">
        <v>490.89</v>
      </c>
      <c r="K352" s="837">
        <v>1</v>
      </c>
      <c r="L352" s="849">
        <v>1</v>
      </c>
      <c r="M352" s="850">
        <v>490.89</v>
      </c>
    </row>
    <row r="353" spans="1:13" ht="14.45" customHeight="1" x14ac:dyDescent="0.2">
      <c r="A353" s="831" t="s">
        <v>2916</v>
      </c>
      <c r="B353" s="832" t="s">
        <v>2285</v>
      </c>
      <c r="C353" s="832" t="s">
        <v>2286</v>
      </c>
      <c r="D353" s="832" t="s">
        <v>2287</v>
      </c>
      <c r="E353" s="832" t="s">
        <v>2288</v>
      </c>
      <c r="F353" s="849"/>
      <c r="G353" s="849"/>
      <c r="H353" s="837">
        <v>0</v>
      </c>
      <c r="I353" s="849">
        <v>2</v>
      </c>
      <c r="J353" s="849">
        <v>186.86</v>
      </c>
      <c r="K353" s="837">
        <v>1</v>
      </c>
      <c r="L353" s="849">
        <v>2</v>
      </c>
      <c r="M353" s="850">
        <v>186.86</v>
      </c>
    </row>
    <row r="354" spans="1:13" ht="14.45" customHeight="1" x14ac:dyDescent="0.2">
      <c r="A354" s="831" t="s">
        <v>2916</v>
      </c>
      <c r="B354" s="832" t="s">
        <v>2299</v>
      </c>
      <c r="C354" s="832" t="s">
        <v>2302</v>
      </c>
      <c r="D354" s="832" t="s">
        <v>786</v>
      </c>
      <c r="E354" s="832" t="s">
        <v>2303</v>
      </c>
      <c r="F354" s="849"/>
      <c r="G354" s="849"/>
      <c r="H354" s="837">
        <v>0</v>
      </c>
      <c r="I354" s="849">
        <v>1</v>
      </c>
      <c r="J354" s="849">
        <v>80.010000000000005</v>
      </c>
      <c r="K354" s="837">
        <v>1</v>
      </c>
      <c r="L354" s="849">
        <v>1</v>
      </c>
      <c r="M354" s="850">
        <v>80.010000000000005</v>
      </c>
    </row>
    <row r="355" spans="1:13" ht="14.45" customHeight="1" x14ac:dyDescent="0.2">
      <c r="A355" s="831" t="s">
        <v>2916</v>
      </c>
      <c r="B355" s="832" t="s">
        <v>2306</v>
      </c>
      <c r="C355" s="832" t="s">
        <v>2307</v>
      </c>
      <c r="D355" s="832" t="s">
        <v>2308</v>
      </c>
      <c r="E355" s="832" t="s">
        <v>2309</v>
      </c>
      <c r="F355" s="849"/>
      <c r="G355" s="849"/>
      <c r="H355" s="837">
        <v>0</v>
      </c>
      <c r="I355" s="849">
        <v>2</v>
      </c>
      <c r="J355" s="849">
        <v>262.64</v>
      </c>
      <c r="K355" s="837">
        <v>1</v>
      </c>
      <c r="L355" s="849">
        <v>2</v>
      </c>
      <c r="M355" s="850">
        <v>262.64</v>
      </c>
    </row>
    <row r="356" spans="1:13" ht="14.45" customHeight="1" x14ac:dyDescent="0.2">
      <c r="A356" s="831" t="s">
        <v>2916</v>
      </c>
      <c r="B356" s="832" t="s">
        <v>2316</v>
      </c>
      <c r="C356" s="832" t="s">
        <v>2317</v>
      </c>
      <c r="D356" s="832" t="s">
        <v>2318</v>
      </c>
      <c r="E356" s="832" t="s">
        <v>2319</v>
      </c>
      <c r="F356" s="849"/>
      <c r="G356" s="849"/>
      <c r="H356" s="837">
        <v>0</v>
      </c>
      <c r="I356" s="849">
        <v>1</v>
      </c>
      <c r="J356" s="849">
        <v>300.31</v>
      </c>
      <c r="K356" s="837">
        <v>1</v>
      </c>
      <c r="L356" s="849">
        <v>1</v>
      </c>
      <c r="M356" s="850">
        <v>300.31</v>
      </c>
    </row>
    <row r="357" spans="1:13" ht="14.45" customHeight="1" x14ac:dyDescent="0.2">
      <c r="A357" s="831" t="s">
        <v>2916</v>
      </c>
      <c r="B357" s="832" t="s">
        <v>2320</v>
      </c>
      <c r="C357" s="832" t="s">
        <v>2322</v>
      </c>
      <c r="D357" s="832" t="s">
        <v>963</v>
      </c>
      <c r="E357" s="832" t="s">
        <v>2323</v>
      </c>
      <c r="F357" s="849"/>
      <c r="G357" s="849"/>
      <c r="H357" s="837">
        <v>0</v>
      </c>
      <c r="I357" s="849">
        <v>10</v>
      </c>
      <c r="J357" s="849">
        <v>425.09999999999997</v>
      </c>
      <c r="K357" s="837">
        <v>1</v>
      </c>
      <c r="L357" s="849">
        <v>10</v>
      </c>
      <c r="M357" s="850">
        <v>425.09999999999997</v>
      </c>
    </row>
    <row r="358" spans="1:13" ht="14.45" customHeight="1" x14ac:dyDescent="0.2">
      <c r="A358" s="831" t="s">
        <v>2916</v>
      </c>
      <c r="B358" s="832" t="s">
        <v>2320</v>
      </c>
      <c r="C358" s="832" t="s">
        <v>2324</v>
      </c>
      <c r="D358" s="832" t="s">
        <v>963</v>
      </c>
      <c r="E358" s="832" t="s">
        <v>2325</v>
      </c>
      <c r="F358" s="849"/>
      <c r="G358" s="849"/>
      <c r="H358" s="837">
        <v>0</v>
      </c>
      <c r="I358" s="849">
        <v>1</v>
      </c>
      <c r="J358" s="849">
        <v>85.02</v>
      </c>
      <c r="K358" s="837">
        <v>1</v>
      </c>
      <c r="L358" s="849">
        <v>1</v>
      </c>
      <c r="M358" s="850">
        <v>85.02</v>
      </c>
    </row>
    <row r="359" spans="1:13" ht="14.45" customHeight="1" x14ac:dyDescent="0.2">
      <c r="A359" s="831" t="s">
        <v>2916</v>
      </c>
      <c r="B359" s="832" t="s">
        <v>2320</v>
      </c>
      <c r="C359" s="832" t="s">
        <v>3660</v>
      </c>
      <c r="D359" s="832" t="s">
        <v>960</v>
      </c>
      <c r="E359" s="832" t="s">
        <v>3661</v>
      </c>
      <c r="F359" s="849"/>
      <c r="G359" s="849"/>
      <c r="H359" s="837">
        <v>0</v>
      </c>
      <c r="I359" s="849">
        <v>2</v>
      </c>
      <c r="J359" s="849">
        <v>117.94</v>
      </c>
      <c r="K359" s="837">
        <v>1</v>
      </c>
      <c r="L359" s="849">
        <v>2</v>
      </c>
      <c r="M359" s="850">
        <v>117.94</v>
      </c>
    </row>
    <row r="360" spans="1:13" ht="14.45" customHeight="1" x14ac:dyDescent="0.2">
      <c r="A360" s="831" t="s">
        <v>2916</v>
      </c>
      <c r="B360" s="832" t="s">
        <v>2335</v>
      </c>
      <c r="C360" s="832" t="s">
        <v>3822</v>
      </c>
      <c r="D360" s="832" t="s">
        <v>685</v>
      </c>
      <c r="E360" s="832" t="s">
        <v>686</v>
      </c>
      <c r="F360" s="849"/>
      <c r="G360" s="849"/>
      <c r="H360" s="837">
        <v>0</v>
      </c>
      <c r="I360" s="849">
        <v>3</v>
      </c>
      <c r="J360" s="849">
        <v>114.12</v>
      </c>
      <c r="K360" s="837">
        <v>1</v>
      </c>
      <c r="L360" s="849">
        <v>3</v>
      </c>
      <c r="M360" s="850">
        <v>114.12</v>
      </c>
    </row>
    <row r="361" spans="1:13" ht="14.45" customHeight="1" x14ac:dyDescent="0.2">
      <c r="A361" s="831" t="s">
        <v>2916</v>
      </c>
      <c r="B361" s="832" t="s">
        <v>2335</v>
      </c>
      <c r="C361" s="832" t="s">
        <v>2345</v>
      </c>
      <c r="D361" s="832" t="s">
        <v>685</v>
      </c>
      <c r="E361" s="832" t="s">
        <v>688</v>
      </c>
      <c r="F361" s="849"/>
      <c r="G361" s="849"/>
      <c r="H361" s="837">
        <v>0</v>
      </c>
      <c r="I361" s="849">
        <v>1</v>
      </c>
      <c r="J361" s="849">
        <v>10.65</v>
      </c>
      <c r="K361" s="837">
        <v>1</v>
      </c>
      <c r="L361" s="849">
        <v>1</v>
      </c>
      <c r="M361" s="850">
        <v>10.65</v>
      </c>
    </row>
    <row r="362" spans="1:13" ht="14.45" customHeight="1" x14ac:dyDescent="0.2">
      <c r="A362" s="831" t="s">
        <v>2916</v>
      </c>
      <c r="B362" s="832" t="s">
        <v>2335</v>
      </c>
      <c r="C362" s="832" t="s">
        <v>2347</v>
      </c>
      <c r="D362" s="832" t="s">
        <v>682</v>
      </c>
      <c r="E362" s="832" t="s">
        <v>684</v>
      </c>
      <c r="F362" s="849"/>
      <c r="G362" s="849"/>
      <c r="H362" s="837">
        <v>0</v>
      </c>
      <c r="I362" s="849">
        <v>2</v>
      </c>
      <c r="J362" s="849">
        <v>140.46</v>
      </c>
      <c r="K362" s="837">
        <v>1</v>
      </c>
      <c r="L362" s="849">
        <v>2</v>
      </c>
      <c r="M362" s="850">
        <v>140.46</v>
      </c>
    </row>
    <row r="363" spans="1:13" ht="14.45" customHeight="1" x14ac:dyDescent="0.2">
      <c r="A363" s="831" t="s">
        <v>2916</v>
      </c>
      <c r="B363" s="832" t="s">
        <v>2335</v>
      </c>
      <c r="C363" s="832" t="s">
        <v>3397</v>
      </c>
      <c r="D363" s="832" t="s">
        <v>685</v>
      </c>
      <c r="E363" s="832" t="s">
        <v>689</v>
      </c>
      <c r="F363" s="849">
        <v>1</v>
      </c>
      <c r="G363" s="849">
        <v>17.559999999999999</v>
      </c>
      <c r="H363" s="837">
        <v>1</v>
      </c>
      <c r="I363" s="849"/>
      <c r="J363" s="849"/>
      <c r="K363" s="837">
        <v>0</v>
      </c>
      <c r="L363" s="849">
        <v>1</v>
      </c>
      <c r="M363" s="850">
        <v>17.559999999999999</v>
      </c>
    </row>
    <row r="364" spans="1:13" ht="14.45" customHeight="1" x14ac:dyDescent="0.2">
      <c r="A364" s="831" t="s">
        <v>2916</v>
      </c>
      <c r="B364" s="832" t="s">
        <v>2335</v>
      </c>
      <c r="C364" s="832" t="s">
        <v>3823</v>
      </c>
      <c r="D364" s="832" t="s">
        <v>685</v>
      </c>
      <c r="E364" s="832" t="s">
        <v>684</v>
      </c>
      <c r="F364" s="849"/>
      <c r="G364" s="849"/>
      <c r="H364" s="837">
        <v>0</v>
      </c>
      <c r="I364" s="849">
        <v>1</v>
      </c>
      <c r="J364" s="849">
        <v>70.23</v>
      </c>
      <c r="K364" s="837">
        <v>1</v>
      </c>
      <c r="L364" s="849">
        <v>1</v>
      </c>
      <c r="M364" s="850">
        <v>70.23</v>
      </c>
    </row>
    <row r="365" spans="1:13" ht="14.45" customHeight="1" x14ac:dyDescent="0.2">
      <c r="A365" s="831" t="s">
        <v>2916</v>
      </c>
      <c r="B365" s="832" t="s">
        <v>2335</v>
      </c>
      <c r="C365" s="832" t="s">
        <v>2336</v>
      </c>
      <c r="D365" s="832" t="s">
        <v>1544</v>
      </c>
      <c r="E365" s="832" t="s">
        <v>2337</v>
      </c>
      <c r="F365" s="849"/>
      <c r="G365" s="849"/>
      <c r="H365" s="837">
        <v>0</v>
      </c>
      <c r="I365" s="849">
        <v>1</v>
      </c>
      <c r="J365" s="849">
        <v>41.32</v>
      </c>
      <c r="K365" s="837">
        <v>1</v>
      </c>
      <c r="L365" s="849">
        <v>1</v>
      </c>
      <c r="M365" s="850">
        <v>41.32</v>
      </c>
    </row>
    <row r="366" spans="1:13" ht="14.45" customHeight="1" x14ac:dyDescent="0.2">
      <c r="A366" s="831" t="s">
        <v>2916</v>
      </c>
      <c r="B366" s="832" t="s">
        <v>2335</v>
      </c>
      <c r="C366" s="832" t="s">
        <v>2342</v>
      </c>
      <c r="D366" s="832" t="s">
        <v>685</v>
      </c>
      <c r="E366" s="832" t="s">
        <v>688</v>
      </c>
      <c r="F366" s="849">
        <v>1</v>
      </c>
      <c r="G366" s="849">
        <v>10.65</v>
      </c>
      <c r="H366" s="837">
        <v>1</v>
      </c>
      <c r="I366" s="849"/>
      <c r="J366" s="849"/>
      <c r="K366" s="837">
        <v>0</v>
      </c>
      <c r="L366" s="849">
        <v>1</v>
      </c>
      <c r="M366" s="850">
        <v>10.65</v>
      </c>
    </row>
    <row r="367" spans="1:13" ht="14.45" customHeight="1" x14ac:dyDescent="0.2">
      <c r="A367" s="831" t="s">
        <v>2916</v>
      </c>
      <c r="B367" s="832" t="s">
        <v>2351</v>
      </c>
      <c r="C367" s="832" t="s">
        <v>2352</v>
      </c>
      <c r="D367" s="832" t="s">
        <v>2353</v>
      </c>
      <c r="E367" s="832" t="s">
        <v>2354</v>
      </c>
      <c r="F367" s="849"/>
      <c r="G367" s="849"/>
      <c r="H367" s="837">
        <v>0</v>
      </c>
      <c r="I367" s="849">
        <v>1</v>
      </c>
      <c r="J367" s="849">
        <v>65.540000000000006</v>
      </c>
      <c r="K367" s="837">
        <v>1</v>
      </c>
      <c r="L367" s="849">
        <v>1</v>
      </c>
      <c r="M367" s="850">
        <v>65.540000000000006</v>
      </c>
    </row>
    <row r="368" spans="1:13" ht="14.45" customHeight="1" x14ac:dyDescent="0.2">
      <c r="A368" s="831" t="s">
        <v>2916</v>
      </c>
      <c r="B368" s="832" t="s">
        <v>2355</v>
      </c>
      <c r="C368" s="832" t="s">
        <v>2357</v>
      </c>
      <c r="D368" s="832" t="s">
        <v>702</v>
      </c>
      <c r="E368" s="832" t="s">
        <v>710</v>
      </c>
      <c r="F368" s="849">
        <v>2</v>
      </c>
      <c r="G368" s="849">
        <v>70.22</v>
      </c>
      <c r="H368" s="837">
        <v>1</v>
      </c>
      <c r="I368" s="849"/>
      <c r="J368" s="849"/>
      <c r="K368" s="837">
        <v>0</v>
      </c>
      <c r="L368" s="849">
        <v>2</v>
      </c>
      <c r="M368" s="850">
        <v>70.22</v>
      </c>
    </row>
    <row r="369" spans="1:13" ht="14.45" customHeight="1" x14ac:dyDescent="0.2">
      <c r="A369" s="831" t="s">
        <v>2916</v>
      </c>
      <c r="B369" s="832" t="s">
        <v>2355</v>
      </c>
      <c r="C369" s="832" t="s">
        <v>2359</v>
      </c>
      <c r="D369" s="832" t="s">
        <v>702</v>
      </c>
      <c r="E369" s="832" t="s">
        <v>705</v>
      </c>
      <c r="F369" s="849">
        <v>1</v>
      </c>
      <c r="G369" s="849">
        <v>234.07</v>
      </c>
      <c r="H369" s="837">
        <v>1</v>
      </c>
      <c r="I369" s="849"/>
      <c r="J369" s="849"/>
      <c r="K369" s="837">
        <v>0</v>
      </c>
      <c r="L369" s="849">
        <v>1</v>
      </c>
      <c r="M369" s="850">
        <v>234.07</v>
      </c>
    </row>
    <row r="370" spans="1:13" ht="14.45" customHeight="1" x14ac:dyDescent="0.2">
      <c r="A370" s="831" t="s">
        <v>2916</v>
      </c>
      <c r="B370" s="832" t="s">
        <v>2355</v>
      </c>
      <c r="C370" s="832" t="s">
        <v>2356</v>
      </c>
      <c r="D370" s="832" t="s">
        <v>702</v>
      </c>
      <c r="E370" s="832" t="s">
        <v>707</v>
      </c>
      <c r="F370" s="849">
        <v>3</v>
      </c>
      <c r="G370" s="849">
        <v>52.679999999999993</v>
      </c>
      <c r="H370" s="837">
        <v>1</v>
      </c>
      <c r="I370" s="849"/>
      <c r="J370" s="849"/>
      <c r="K370" s="837">
        <v>0</v>
      </c>
      <c r="L370" s="849">
        <v>3</v>
      </c>
      <c r="M370" s="850">
        <v>52.679999999999993</v>
      </c>
    </row>
    <row r="371" spans="1:13" ht="14.45" customHeight="1" x14ac:dyDescent="0.2">
      <c r="A371" s="831" t="s">
        <v>2916</v>
      </c>
      <c r="B371" s="832" t="s">
        <v>2355</v>
      </c>
      <c r="C371" s="832" t="s">
        <v>3797</v>
      </c>
      <c r="D371" s="832" t="s">
        <v>702</v>
      </c>
      <c r="E371" s="832" t="s">
        <v>710</v>
      </c>
      <c r="F371" s="849"/>
      <c r="G371" s="849"/>
      <c r="H371" s="837">
        <v>0</v>
      </c>
      <c r="I371" s="849">
        <v>1</v>
      </c>
      <c r="J371" s="849">
        <v>35.11</v>
      </c>
      <c r="K371" s="837">
        <v>1</v>
      </c>
      <c r="L371" s="849">
        <v>1</v>
      </c>
      <c r="M371" s="850">
        <v>35.11</v>
      </c>
    </row>
    <row r="372" spans="1:13" ht="14.45" customHeight="1" x14ac:dyDescent="0.2">
      <c r="A372" s="831" t="s">
        <v>2916</v>
      </c>
      <c r="B372" s="832" t="s">
        <v>2363</v>
      </c>
      <c r="C372" s="832" t="s">
        <v>2369</v>
      </c>
      <c r="D372" s="832" t="s">
        <v>2365</v>
      </c>
      <c r="E372" s="832" t="s">
        <v>2370</v>
      </c>
      <c r="F372" s="849"/>
      <c r="G372" s="849"/>
      <c r="H372" s="837">
        <v>0</v>
      </c>
      <c r="I372" s="849">
        <v>3</v>
      </c>
      <c r="J372" s="849">
        <v>93.27</v>
      </c>
      <c r="K372" s="837">
        <v>1</v>
      </c>
      <c r="L372" s="849">
        <v>3</v>
      </c>
      <c r="M372" s="850">
        <v>93.27</v>
      </c>
    </row>
    <row r="373" spans="1:13" ht="14.45" customHeight="1" x14ac:dyDescent="0.2">
      <c r="A373" s="831" t="s">
        <v>2916</v>
      </c>
      <c r="B373" s="832" t="s">
        <v>2363</v>
      </c>
      <c r="C373" s="832" t="s">
        <v>2371</v>
      </c>
      <c r="D373" s="832" t="s">
        <v>2365</v>
      </c>
      <c r="E373" s="832" t="s">
        <v>2372</v>
      </c>
      <c r="F373" s="849"/>
      <c r="G373" s="849"/>
      <c r="H373" s="837">
        <v>0</v>
      </c>
      <c r="I373" s="849">
        <v>2</v>
      </c>
      <c r="J373" s="849">
        <v>124.36</v>
      </c>
      <c r="K373" s="837">
        <v>1</v>
      </c>
      <c r="L373" s="849">
        <v>2</v>
      </c>
      <c r="M373" s="850">
        <v>124.36</v>
      </c>
    </row>
    <row r="374" spans="1:13" ht="14.45" customHeight="1" x14ac:dyDescent="0.2">
      <c r="A374" s="831" t="s">
        <v>2916</v>
      </c>
      <c r="B374" s="832" t="s">
        <v>2373</v>
      </c>
      <c r="C374" s="832" t="s">
        <v>3411</v>
      </c>
      <c r="D374" s="832" t="s">
        <v>2375</v>
      </c>
      <c r="E374" s="832" t="s">
        <v>3412</v>
      </c>
      <c r="F374" s="849"/>
      <c r="G374" s="849"/>
      <c r="H374" s="837">
        <v>0</v>
      </c>
      <c r="I374" s="849">
        <v>1</v>
      </c>
      <c r="J374" s="849">
        <v>103.64</v>
      </c>
      <c r="K374" s="837">
        <v>1</v>
      </c>
      <c r="L374" s="849">
        <v>1</v>
      </c>
      <c r="M374" s="850">
        <v>103.64</v>
      </c>
    </row>
    <row r="375" spans="1:13" ht="14.45" customHeight="1" x14ac:dyDescent="0.2">
      <c r="A375" s="831" t="s">
        <v>2916</v>
      </c>
      <c r="B375" s="832" t="s">
        <v>2801</v>
      </c>
      <c r="C375" s="832" t="s">
        <v>2802</v>
      </c>
      <c r="D375" s="832" t="s">
        <v>1914</v>
      </c>
      <c r="E375" s="832" t="s">
        <v>2803</v>
      </c>
      <c r="F375" s="849"/>
      <c r="G375" s="849"/>
      <c r="H375" s="837">
        <v>0</v>
      </c>
      <c r="I375" s="849">
        <v>1</v>
      </c>
      <c r="J375" s="849">
        <v>218.73</v>
      </c>
      <c r="K375" s="837">
        <v>1</v>
      </c>
      <c r="L375" s="849">
        <v>1</v>
      </c>
      <c r="M375" s="850">
        <v>218.73</v>
      </c>
    </row>
    <row r="376" spans="1:13" ht="14.45" customHeight="1" x14ac:dyDescent="0.2">
      <c r="A376" s="831" t="s">
        <v>2916</v>
      </c>
      <c r="B376" s="832" t="s">
        <v>2380</v>
      </c>
      <c r="C376" s="832" t="s">
        <v>2381</v>
      </c>
      <c r="D376" s="832" t="s">
        <v>1343</v>
      </c>
      <c r="E376" s="832" t="s">
        <v>710</v>
      </c>
      <c r="F376" s="849"/>
      <c r="G376" s="849"/>
      <c r="H376" s="837">
        <v>0</v>
      </c>
      <c r="I376" s="849">
        <v>1</v>
      </c>
      <c r="J376" s="849">
        <v>47.7</v>
      </c>
      <c r="K376" s="837">
        <v>1</v>
      </c>
      <c r="L376" s="849">
        <v>1</v>
      </c>
      <c r="M376" s="850">
        <v>47.7</v>
      </c>
    </row>
    <row r="377" spans="1:13" ht="14.45" customHeight="1" x14ac:dyDescent="0.2">
      <c r="A377" s="831" t="s">
        <v>2916</v>
      </c>
      <c r="B377" s="832" t="s">
        <v>2380</v>
      </c>
      <c r="C377" s="832" t="s">
        <v>3841</v>
      </c>
      <c r="D377" s="832" t="s">
        <v>1997</v>
      </c>
      <c r="E377" s="832" t="s">
        <v>2452</v>
      </c>
      <c r="F377" s="849">
        <v>1</v>
      </c>
      <c r="G377" s="849">
        <v>47.7</v>
      </c>
      <c r="H377" s="837">
        <v>1</v>
      </c>
      <c r="I377" s="849"/>
      <c r="J377" s="849"/>
      <c r="K377" s="837">
        <v>0</v>
      </c>
      <c r="L377" s="849">
        <v>1</v>
      </c>
      <c r="M377" s="850">
        <v>47.7</v>
      </c>
    </row>
    <row r="378" spans="1:13" ht="14.45" customHeight="1" x14ac:dyDescent="0.2">
      <c r="A378" s="831" t="s">
        <v>2916</v>
      </c>
      <c r="B378" s="832" t="s">
        <v>2385</v>
      </c>
      <c r="C378" s="832" t="s">
        <v>2386</v>
      </c>
      <c r="D378" s="832" t="s">
        <v>2387</v>
      </c>
      <c r="E378" s="832" t="s">
        <v>2372</v>
      </c>
      <c r="F378" s="849"/>
      <c r="G378" s="849"/>
      <c r="H378" s="837">
        <v>0</v>
      </c>
      <c r="I378" s="849">
        <v>1</v>
      </c>
      <c r="J378" s="849">
        <v>95.39</v>
      </c>
      <c r="K378" s="837">
        <v>1</v>
      </c>
      <c r="L378" s="849">
        <v>1</v>
      </c>
      <c r="M378" s="850">
        <v>95.39</v>
      </c>
    </row>
    <row r="379" spans="1:13" ht="14.45" customHeight="1" x14ac:dyDescent="0.2">
      <c r="A379" s="831" t="s">
        <v>2916</v>
      </c>
      <c r="B379" s="832" t="s">
        <v>2385</v>
      </c>
      <c r="C379" s="832" t="s">
        <v>2388</v>
      </c>
      <c r="D379" s="832" t="s">
        <v>2387</v>
      </c>
      <c r="E379" s="832" t="s">
        <v>2389</v>
      </c>
      <c r="F379" s="849"/>
      <c r="G379" s="849"/>
      <c r="H379" s="837">
        <v>0</v>
      </c>
      <c r="I379" s="849">
        <v>1</v>
      </c>
      <c r="J379" s="849">
        <v>10.34</v>
      </c>
      <c r="K379" s="837">
        <v>1</v>
      </c>
      <c r="L379" s="849">
        <v>1</v>
      </c>
      <c r="M379" s="850">
        <v>10.34</v>
      </c>
    </row>
    <row r="380" spans="1:13" ht="14.45" customHeight="1" x14ac:dyDescent="0.2">
      <c r="A380" s="831" t="s">
        <v>2916</v>
      </c>
      <c r="B380" s="832" t="s">
        <v>2385</v>
      </c>
      <c r="C380" s="832" t="s">
        <v>2390</v>
      </c>
      <c r="D380" s="832" t="s">
        <v>2387</v>
      </c>
      <c r="E380" s="832" t="s">
        <v>2391</v>
      </c>
      <c r="F380" s="849"/>
      <c r="G380" s="849"/>
      <c r="H380" s="837">
        <v>0</v>
      </c>
      <c r="I380" s="849">
        <v>1</v>
      </c>
      <c r="J380" s="849">
        <v>15.9</v>
      </c>
      <c r="K380" s="837">
        <v>1</v>
      </c>
      <c r="L380" s="849">
        <v>1</v>
      </c>
      <c r="M380" s="850">
        <v>15.9</v>
      </c>
    </row>
    <row r="381" spans="1:13" ht="14.45" customHeight="1" x14ac:dyDescent="0.2">
      <c r="A381" s="831" t="s">
        <v>2916</v>
      </c>
      <c r="B381" s="832" t="s">
        <v>2401</v>
      </c>
      <c r="C381" s="832" t="s">
        <v>2806</v>
      </c>
      <c r="D381" s="832" t="s">
        <v>2403</v>
      </c>
      <c r="E381" s="832" t="s">
        <v>2807</v>
      </c>
      <c r="F381" s="849"/>
      <c r="G381" s="849"/>
      <c r="H381" s="837">
        <v>0</v>
      </c>
      <c r="I381" s="849">
        <v>1</v>
      </c>
      <c r="J381" s="849">
        <v>352.37</v>
      </c>
      <c r="K381" s="837">
        <v>1</v>
      </c>
      <c r="L381" s="849">
        <v>1</v>
      </c>
      <c r="M381" s="850">
        <v>352.37</v>
      </c>
    </row>
    <row r="382" spans="1:13" ht="14.45" customHeight="1" x14ac:dyDescent="0.2">
      <c r="A382" s="831" t="s">
        <v>2916</v>
      </c>
      <c r="B382" s="832" t="s">
        <v>4282</v>
      </c>
      <c r="C382" s="832" t="s">
        <v>3810</v>
      </c>
      <c r="D382" s="832" t="s">
        <v>1910</v>
      </c>
      <c r="E382" s="832" t="s">
        <v>1911</v>
      </c>
      <c r="F382" s="849"/>
      <c r="G382" s="849"/>
      <c r="H382" s="837">
        <v>0</v>
      </c>
      <c r="I382" s="849">
        <v>1</v>
      </c>
      <c r="J382" s="849">
        <v>149.69</v>
      </c>
      <c r="K382" s="837">
        <v>1</v>
      </c>
      <c r="L382" s="849">
        <v>1</v>
      </c>
      <c r="M382" s="850">
        <v>149.69</v>
      </c>
    </row>
    <row r="383" spans="1:13" ht="14.45" customHeight="1" x14ac:dyDescent="0.2">
      <c r="A383" s="831" t="s">
        <v>2916</v>
      </c>
      <c r="B383" s="832" t="s">
        <v>2436</v>
      </c>
      <c r="C383" s="832" t="s">
        <v>2442</v>
      </c>
      <c r="D383" s="832" t="s">
        <v>2440</v>
      </c>
      <c r="E383" s="832" t="s">
        <v>2443</v>
      </c>
      <c r="F383" s="849"/>
      <c r="G383" s="849"/>
      <c r="H383" s="837">
        <v>0</v>
      </c>
      <c r="I383" s="849">
        <v>6</v>
      </c>
      <c r="J383" s="849">
        <v>559.08000000000004</v>
      </c>
      <c r="K383" s="837">
        <v>1</v>
      </c>
      <c r="L383" s="849">
        <v>6</v>
      </c>
      <c r="M383" s="850">
        <v>559.08000000000004</v>
      </c>
    </row>
    <row r="384" spans="1:13" ht="14.45" customHeight="1" x14ac:dyDescent="0.2">
      <c r="A384" s="831" t="s">
        <v>2916</v>
      </c>
      <c r="B384" s="832" t="s">
        <v>2436</v>
      </c>
      <c r="C384" s="832" t="s">
        <v>2825</v>
      </c>
      <c r="D384" s="832" t="s">
        <v>2440</v>
      </c>
      <c r="E384" s="832" t="s">
        <v>2826</v>
      </c>
      <c r="F384" s="849"/>
      <c r="G384" s="849"/>
      <c r="H384" s="837">
        <v>0</v>
      </c>
      <c r="I384" s="849">
        <v>1</v>
      </c>
      <c r="J384" s="849">
        <v>279.52999999999997</v>
      </c>
      <c r="K384" s="837">
        <v>1</v>
      </c>
      <c r="L384" s="849">
        <v>1</v>
      </c>
      <c r="M384" s="850">
        <v>279.52999999999997</v>
      </c>
    </row>
    <row r="385" spans="1:13" ht="14.45" customHeight="1" x14ac:dyDescent="0.2">
      <c r="A385" s="831" t="s">
        <v>2916</v>
      </c>
      <c r="B385" s="832" t="s">
        <v>2436</v>
      </c>
      <c r="C385" s="832" t="s">
        <v>3791</v>
      </c>
      <c r="D385" s="832" t="s">
        <v>2438</v>
      </c>
      <c r="E385" s="832" t="s">
        <v>768</v>
      </c>
      <c r="F385" s="849">
        <v>1</v>
      </c>
      <c r="G385" s="849">
        <v>93.18</v>
      </c>
      <c r="H385" s="837">
        <v>1</v>
      </c>
      <c r="I385" s="849"/>
      <c r="J385" s="849"/>
      <c r="K385" s="837">
        <v>0</v>
      </c>
      <c r="L385" s="849">
        <v>1</v>
      </c>
      <c r="M385" s="850">
        <v>93.18</v>
      </c>
    </row>
    <row r="386" spans="1:13" ht="14.45" customHeight="1" x14ac:dyDescent="0.2">
      <c r="A386" s="831" t="s">
        <v>2916</v>
      </c>
      <c r="B386" s="832" t="s">
        <v>2436</v>
      </c>
      <c r="C386" s="832" t="s">
        <v>2439</v>
      </c>
      <c r="D386" s="832" t="s">
        <v>2440</v>
      </c>
      <c r="E386" s="832" t="s">
        <v>2441</v>
      </c>
      <c r="F386" s="849"/>
      <c r="G386" s="849"/>
      <c r="H386" s="837">
        <v>0</v>
      </c>
      <c r="I386" s="849">
        <v>2</v>
      </c>
      <c r="J386" s="849">
        <v>93.2</v>
      </c>
      <c r="K386" s="837">
        <v>1</v>
      </c>
      <c r="L386" s="849">
        <v>2</v>
      </c>
      <c r="M386" s="850">
        <v>93.2</v>
      </c>
    </row>
    <row r="387" spans="1:13" ht="14.45" customHeight="1" x14ac:dyDescent="0.2">
      <c r="A387" s="831" t="s">
        <v>2916</v>
      </c>
      <c r="B387" s="832" t="s">
        <v>2827</v>
      </c>
      <c r="C387" s="832" t="s">
        <v>2828</v>
      </c>
      <c r="D387" s="832" t="s">
        <v>2829</v>
      </c>
      <c r="E387" s="832" t="s">
        <v>1948</v>
      </c>
      <c r="F387" s="849"/>
      <c r="G387" s="849"/>
      <c r="H387" s="837">
        <v>0</v>
      </c>
      <c r="I387" s="849">
        <v>1</v>
      </c>
      <c r="J387" s="849">
        <v>186.57</v>
      </c>
      <c r="K387" s="837">
        <v>1</v>
      </c>
      <c r="L387" s="849">
        <v>1</v>
      </c>
      <c r="M387" s="850">
        <v>186.57</v>
      </c>
    </row>
    <row r="388" spans="1:13" ht="14.45" customHeight="1" x14ac:dyDescent="0.2">
      <c r="A388" s="831" t="s">
        <v>2916</v>
      </c>
      <c r="B388" s="832" t="s">
        <v>2449</v>
      </c>
      <c r="C388" s="832" t="s">
        <v>3393</v>
      </c>
      <c r="D388" s="832" t="s">
        <v>2454</v>
      </c>
      <c r="E388" s="832" t="s">
        <v>3394</v>
      </c>
      <c r="F388" s="849"/>
      <c r="G388" s="849"/>
      <c r="H388" s="837">
        <v>0</v>
      </c>
      <c r="I388" s="849">
        <v>1</v>
      </c>
      <c r="J388" s="849">
        <v>32.869999999999997</v>
      </c>
      <c r="K388" s="837">
        <v>1</v>
      </c>
      <c r="L388" s="849">
        <v>1</v>
      </c>
      <c r="M388" s="850">
        <v>32.869999999999997</v>
      </c>
    </row>
    <row r="389" spans="1:13" ht="14.45" customHeight="1" x14ac:dyDescent="0.2">
      <c r="A389" s="831" t="s">
        <v>2916</v>
      </c>
      <c r="B389" s="832" t="s">
        <v>2456</v>
      </c>
      <c r="C389" s="832" t="s">
        <v>2457</v>
      </c>
      <c r="D389" s="832" t="s">
        <v>2458</v>
      </c>
      <c r="E389" s="832" t="s">
        <v>2459</v>
      </c>
      <c r="F389" s="849"/>
      <c r="G389" s="849"/>
      <c r="H389" s="837">
        <v>0</v>
      </c>
      <c r="I389" s="849">
        <v>1</v>
      </c>
      <c r="J389" s="849">
        <v>94.28</v>
      </c>
      <c r="K389" s="837">
        <v>1</v>
      </c>
      <c r="L389" s="849">
        <v>1</v>
      </c>
      <c r="M389" s="850">
        <v>94.28</v>
      </c>
    </row>
    <row r="390" spans="1:13" ht="14.45" customHeight="1" x14ac:dyDescent="0.2">
      <c r="A390" s="831" t="s">
        <v>2916</v>
      </c>
      <c r="B390" s="832" t="s">
        <v>2456</v>
      </c>
      <c r="C390" s="832" t="s">
        <v>2462</v>
      </c>
      <c r="D390" s="832" t="s">
        <v>2463</v>
      </c>
      <c r="E390" s="832" t="s">
        <v>2464</v>
      </c>
      <c r="F390" s="849"/>
      <c r="G390" s="849"/>
      <c r="H390" s="837">
        <v>0</v>
      </c>
      <c r="I390" s="849">
        <v>1</v>
      </c>
      <c r="J390" s="849">
        <v>105.23</v>
      </c>
      <c r="K390" s="837">
        <v>1</v>
      </c>
      <c r="L390" s="849">
        <v>1</v>
      </c>
      <c r="M390" s="850">
        <v>105.23</v>
      </c>
    </row>
    <row r="391" spans="1:13" ht="14.45" customHeight="1" x14ac:dyDescent="0.2">
      <c r="A391" s="831" t="s">
        <v>2916</v>
      </c>
      <c r="B391" s="832" t="s">
        <v>2456</v>
      </c>
      <c r="C391" s="832" t="s">
        <v>2467</v>
      </c>
      <c r="D391" s="832" t="s">
        <v>2463</v>
      </c>
      <c r="E391" s="832" t="s">
        <v>2468</v>
      </c>
      <c r="F391" s="849"/>
      <c r="G391" s="849"/>
      <c r="H391" s="837">
        <v>0</v>
      </c>
      <c r="I391" s="849">
        <v>1</v>
      </c>
      <c r="J391" s="849">
        <v>84.18</v>
      </c>
      <c r="K391" s="837">
        <v>1</v>
      </c>
      <c r="L391" s="849">
        <v>1</v>
      </c>
      <c r="M391" s="850">
        <v>84.18</v>
      </c>
    </row>
    <row r="392" spans="1:13" ht="14.45" customHeight="1" x14ac:dyDescent="0.2">
      <c r="A392" s="831" t="s">
        <v>2916</v>
      </c>
      <c r="B392" s="832" t="s">
        <v>2456</v>
      </c>
      <c r="C392" s="832" t="s">
        <v>2473</v>
      </c>
      <c r="D392" s="832" t="s">
        <v>2458</v>
      </c>
      <c r="E392" s="832" t="s">
        <v>2474</v>
      </c>
      <c r="F392" s="849"/>
      <c r="G392" s="849"/>
      <c r="H392" s="837">
        <v>0</v>
      </c>
      <c r="I392" s="849">
        <v>2</v>
      </c>
      <c r="J392" s="849">
        <v>98.16</v>
      </c>
      <c r="K392" s="837">
        <v>1</v>
      </c>
      <c r="L392" s="849">
        <v>2</v>
      </c>
      <c r="M392" s="850">
        <v>98.16</v>
      </c>
    </row>
    <row r="393" spans="1:13" ht="14.45" customHeight="1" x14ac:dyDescent="0.2">
      <c r="A393" s="831" t="s">
        <v>2916</v>
      </c>
      <c r="B393" s="832" t="s">
        <v>2456</v>
      </c>
      <c r="C393" s="832" t="s">
        <v>3587</v>
      </c>
      <c r="D393" s="832" t="s">
        <v>2458</v>
      </c>
      <c r="E393" s="832" t="s">
        <v>3588</v>
      </c>
      <c r="F393" s="849"/>
      <c r="G393" s="849"/>
      <c r="H393" s="837">
        <v>0</v>
      </c>
      <c r="I393" s="849">
        <v>1</v>
      </c>
      <c r="J393" s="849">
        <v>84.18</v>
      </c>
      <c r="K393" s="837">
        <v>1</v>
      </c>
      <c r="L393" s="849">
        <v>1</v>
      </c>
      <c r="M393" s="850">
        <v>84.18</v>
      </c>
    </row>
    <row r="394" spans="1:13" ht="14.45" customHeight="1" x14ac:dyDescent="0.2">
      <c r="A394" s="831" t="s">
        <v>2916</v>
      </c>
      <c r="B394" s="832" t="s">
        <v>2456</v>
      </c>
      <c r="C394" s="832" t="s">
        <v>2465</v>
      </c>
      <c r="D394" s="832" t="s">
        <v>2463</v>
      </c>
      <c r="E394" s="832" t="s">
        <v>2466</v>
      </c>
      <c r="F394" s="849"/>
      <c r="G394" s="849"/>
      <c r="H394" s="837">
        <v>0</v>
      </c>
      <c r="I394" s="849">
        <v>1</v>
      </c>
      <c r="J394" s="849">
        <v>63.14</v>
      </c>
      <c r="K394" s="837">
        <v>1</v>
      </c>
      <c r="L394" s="849">
        <v>1</v>
      </c>
      <c r="M394" s="850">
        <v>63.14</v>
      </c>
    </row>
    <row r="395" spans="1:13" ht="14.45" customHeight="1" x14ac:dyDescent="0.2">
      <c r="A395" s="831" t="s">
        <v>2916</v>
      </c>
      <c r="B395" s="832" t="s">
        <v>4283</v>
      </c>
      <c r="C395" s="832" t="s">
        <v>3793</v>
      </c>
      <c r="D395" s="832" t="s">
        <v>3794</v>
      </c>
      <c r="E395" s="832" t="s">
        <v>3795</v>
      </c>
      <c r="F395" s="849"/>
      <c r="G395" s="849"/>
      <c r="H395" s="837">
        <v>0</v>
      </c>
      <c r="I395" s="849">
        <v>1</v>
      </c>
      <c r="J395" s="849">
        <v>119.7</v>
      </c>
      <c r="K395" s="837">
        <v>1</v>
      </c>
      <c r="L395" s="849">
        <v>1</v>
      </c>
      <c r="M395" s="850">
        <v>119.7</v>
      </c>
    </row>
    <row r="396" spans="1:13" ht="14.45" customHeight="1" x14ac:dyDescent="0.2">
      <c r="A396" s="831" t="s">
        <v>2916</v>
      </c>
      <c r="B396" s="832" t="s">
        <v>2555</v>
      </c>
      <c r="C396" s="832" t="s">
        <v>2556</v>
      </c>
      <c r="D396" s="832" t="s">
        <v>626</v>
      </c>
      <c r="E396" s="832" t="s">
        <v>627</v>
      </c>
      <c r="F396" s="849"/>
      <c r="G396" s="849"/>
      <c r="H396" s="837">
        <v>0</v>
      </c>
      <c r="I396" s="849">
        <v>1</v>
      </c>
      <c r="J396" s="849">
        <v>72.55</v>
      </c>
      <c r="K396" s="837">
        <v>1</v>
      </c>
      <c r="L396" s="849">
        <v>1</v>
      </c>
      <c r="M396" s="850">
        <v>72.55</v>
      </c>
    </row>
    <row r="397" spans="1:13" ht="14.45" customHeight="1" x14ac:dyDescent="0.2">
      <c r="A397" s="831" t="s">
        <v>2916</v>
      </c>
      <c r="B397" s="832" t="s">
        <v>2555</v>
      </c>
      <c r="C397" s="832" t="s">
        <v>2926</v>
      </c>
      <c r="D397" s="832" t="s">
        <v>626</v>
      </c>
      <c r="E397" s="832" t="s">
        <v>2927</v>
      </c>
      <c r="F397" s="849"/>
      <c r="G397" s="849"/>
      <c r="H397" s="837">
        <v>0</v>
      </c>
      <c r="I397" s="849">
        <v>3</v>
      </c>
      <c r="J397" s="849">
        <v>65.28</v>
      </c>
      <c r="K397" s="837">
        <v>1</v>
      </c>
      <c r="L397" s="849">
        <v>3</v>
      </c>
      <c r="M397" s="850">
        <v>65.28</v>
      </c>
    </row>
    <row r="398" spans="1:13" ht="14.45" customHeight="1" x14ac:dyDescent="0.2">
      <c r="A398" s="831" t="s">
        <v>2916</v>
      </c>
      <c r="B398" s="832" t="s">
        <v>2589</v>
      </c>
      <c r="C398" s="832" t="s">
        <v>2593</v>
      </c>
      <c r="D398" s="832" t="s">
        <v>1270</v>
      </c>
      <c r="E398" s="832" t="s">
        <v>1272</v>
      </c>
      <c r="F398" s="849"/>
      <c r="G398" s="849"/>
      <c r="H398" s="837"/>
      <c r="I398" s="849">
        <v>9</v>
      </c>
      <c r="J398" s="849">
        <v>0</v>
      </c>
      <c r="K398" s="837"/>
      <c r="L398" s="849">
        <v>9</v>
      </c>
      <c r="M398" s="850">
        <v>0</v>
      </c>
    </row>
    <row r="399" spans="1:13" ht="14.45" customHeight="1" x14ac:dyDescent="0.2">
      <c r="A399" s="831" t="s">
        <v>2916</v>
      </c>
      <c r="B399" s="832" t="s">
        <v>2604</v>
      </c>
      <c r="C399" s="832" t="s">
        <v>2849</v>
      </c>
      <c r="D399" s="832" t="s">
        <v>2606</v>
      </c>
      <c r="E399" s="832" t="s">
        <v>2850</v>
      </c>
      <c r="F399" s="849"/>
      <c r="G399" s="849"/>
      <c r="H399" s="837">
        <v>0</v>
      </c>
      <c r="I399" s="849">
        <v>2</v>
      </c>
      <c r="J399" s="849">
        <v>732.62</v>
      </c>
      <c r="K399" s="837">
        <v>1</v>
      </c>
      <c r="L399" s="849">
        <v>2</v>
      </c>
      <c r="M399" s="850">
        <v>732.62</v>
      </c>
    </row>
    <row r="400" spans="1:13" ht="14.45" customHeight="1" x14ac:dyDescent="0.2">
      <c r="A400" s="831" t="s">
        <v>2916</v>
      </c>
      <c r="B400" s="832" t="s">
        <v>2608</v>
      </c>
      <c r="C400" s="832" t="s">
        <v>2612</v>
      </c>
      <c r="D400" s="832" t="s">
        <v>2610</v>
      </c>
      <c r="E400" s="832" t="s">
        <v>2613</v>
      </c>
      <c r="F400" s="849"/>
      <c r="G400" s="849"/>
      <c r="H400" s="837">
        <v>0</v>
      </c>
      <c r="I400" s="849">
        <v>1</v>
      </c>
      <c r="J400" s="849">
        <v>169.73</v>
      </c>
      <c r="K400" s="837">
        <v>1</v>
      </c>
      <c r="L400" s="849">
        <v>1</v>
      </c>
      <c r="M400" s="850">
        <v>169.73</v>
      </c>
    </row>
    <row r="401" spans="1:13" ht="14.45" customHeight="1" x14ac:dyDescent="0.2">
      <c r="A401" s="831" t="s">
        <v>2916</v>
      </c>
      <c r="B401" s="832" t="s">
        <v>2626</v>
      </c>
      <c r="C401" s="832" t="s">
        <v>2629</v>
      </c>
      <c r="D401" s="832" t="s">
        <v>1246</v>
      </c>
      <c r="E401" s="832" t="s">
        <v>2630</v>
      </c>
      <c r="F401" s="849"/>
      <c r="G401" s="849"/>
      <c r="H401" s="837">
        <v>0</v>
      </c>
      <c r="I401" s="849">
        <v>1</v>
      </c>
      <c r="J401" s="849">
        <v>212.45</v>
      </c>
      <c r="K401" s="837">
        <v>1</v>
      </c>
      <c r="L401" s="849">
        <v>1</v>
      </c>
      <c r="M401" s="850">
        <v>212.45</v>
      </c>
    </row>
    <row r="402" spans="1:13" ht="14.45" customHeight="1" x14ac:dyDescent="0.2">
      <c r="A402" s="831" t="s">
        <v>2916</v>
      </c>
      <c r="B402" s="832" t="s">
        <v>2650</v>
      </c>
      <c r="C402" s="832" t="s">
        <v>2651</v>
      </c>
      <c r="D402" s="832" t="s">
        <v>2652</v>
      </c>
      <c r="E402" s="832" t="s">
        <v>2653</v>
      </c>
      <c r="F402" s="849"/>
      <c r="G402" s="849"/>
      <c r="H402" s="837">
        <v>0</v>
      </c>
      <c r="I402" s="849">
        <v>1</v>
      </c>
      <c r="J402" s="849">
        <v>9.4</v>
      </c>
      <c r="K402" s="837">
        <v>1</v>
      </c>
      <c r="L402" s="849">
        <v>1</v>
      </c>
      <c r="M402" s="850">
        <v>9.4</v>
      </c>
    </row>
    <row r="403" spans="1:13" ht="14.45" customHeight="1" x14ac:dyDescent="0.2">
      <c r="A403" s="831" t="s">
        <v>2916</v>
      </c>
      <c r="B403" s="832" t="s">
        <v>2650</v>
      </c>
      <c r="C403" s="832" t="s">
        <v>2654</v>
      </c>
      <c r="D403" s="832" t="s">
        <v>2652</v>
      </c>
      <c r="E403" s="832" t="s">
        <v>2655</v>
      </c>
      <c r="F403" s="849"/>
      <c r="G403" s="849"/>
      <c r="H403" s="837">
        <v>0</v>
      </c>
      <c r="I403" s="849">
        <v>5</v>
      </c>
      <c r="J403" s="849">
        <v>30.51</v>
      </c>
      <c r="K403" s="837">
        <v>1</v>
      </c>
      <c r="L403" s="849">
        <v>5</v>
      </c>
      <c r="M403" s="850">
        <v>30.51</v>
      </c>
    </row>
    <row r="404" spans="1:13" ht="14.45" customHeight="1" x14ac:dyDescent="0.2">
      <c r="A404" s="831" t="s">
        <v>2916</v>
      </c>
      <c r="B404" s="832" t="s">
        <v>2656</v>
      </c>
      <c r="C404" s="832" t="s">
        <v>2659</v>
      </c>
      <c r="D404" s="832" t="s">
        <v>1593</v>
      </c>
      <c r="E404" s="832" t="s">
        <v>2660</v>
      </c>
      <c r="F404" s="849"/>
      <c r="G404" s="849"/>
      <c r="H404" s="837"/>
      <c r="I404" s="849">
        <v>1</v>
      </c>
      <c r="J404" s="849">
        <v>0</v>
      </c>
      <c r="K404" s="837"/>
      <c r="L404" s="849">
        <v>1</v>
      </c>
      <c r="M404" s="850">
        <v>0</v>
      </c>
    </row>
    <row r="405" spans="1:13" ht="14.45" customHeight="1" x14ac:dyDescent="0.2">
      <c r="A405" s="831" t="s">
        <v>2916</v>
      </c>
      <c r="B405" s="832" t="s">
        <v>4274</v>
      </c>
      <c r="C405" s="832" t="s">
        <v>2956</v>
      </c>
      <c r="D405" s="832" t="s">
        <v>767</v>
      </c>
      <c r="E405" s="832" t="s">
        <v>768</v>
      </c>
      <c r="F405" s="849"/>
      <c r="G405" s="849"/>
      <c r="H405" s="837">
        <v>0</v>
      </c>
      <c r="I405" s="849">
        <v>1</v>
      </c>
      <c r="J405" s="849">
        <v>132</v>
      </c>
      <c r="K405" s="837">
        <v>1</v>
      </c>
      <c r="L405" s="849">
        <v>1</v>
      </c>
      <c r="M405" s="850">
        <v>132</v>
      </c>
    </row>
    <row r="406" spans="1:13" ht="14.45" customHeight="1" x14ac:dyDescent="0.2">
      <c r="A406" s="831" t="s">
        <v>2916</v>
      </c>
      <c r="B406" s="832" t="s">
        <v>2667</v>
      </c>
      <c r="C406" s="832" t="s">
        <v>2668</v>
      </c>
      <c r="D406" s="832" t="s">
        <v>2669</v>
      </c>
      <c r="E406" s="832" t="s">
        <v>2670</v>
      </c>
      <c r="F406" s="849"/>
      <c r="G406" s="849"/>
      <c r="H406" s="837">
        <v>0</v>
      </c>
      <c r="I406" s="849">
        <v>2</v>
      </c>
      <c r="J406" s="849">
        <v>246.4</v>
      </c>
      <c r="K406" s="837">
        <v>1</v>
      </c>
      <c r="L406" s="849">
        <v>2</v>
      </c>
      <c r="M406" s="850">
        <v>246.4</v>
      </c>
    </row>
    <row r="407" spans="1:13" ht="14.45" customHeight="1" x14ac:dyDescent="0.2">
      <c r="A407" s="831" t="s">
        <v>2916</v>
      </c>
      <c r="B407" s="832" t="s">
        <v>2667</v>
      </c>
      <c r="C407" s="832" t="s">
        <v>3800</v>
      </c>
      <c r="D407" s="832" t="s">
        <v>3801</v>
      </c>
      <c r="E407" s="832" t="s">
        <v>3802</v>
      </c>
      <c r="F407" s="849">
        <v>1</v>
      </c>
      <c r="G407" s="849">
        <v>123.2</v>
      </c>
      <c r="H407" s="837">
        <v>1</v>
      </c>
      <c r="I407" s="849"/>
      <c r="J407" s="849"/>
      <c r="K407" s="837">
        <v>0</v>
      </c>
      <c r="L407" s="849">
        <v>1</v>
      </c>
      <c r="M407" s="850">
        <v>123.2</v>
      </c>
    </row>
    <row r="408" spans="1:13" ht="14.45" customHeight="1" x14ac:dyDescent="0.2">
      <c r="A408" s="831" t="s">
        <v>2916</v>
      </c>
      <c r="B408" s="832" t="s">
        <v>2687</v>
      </c>
      <c r="C408" s="832" t="s">
        <v>2875</v>
      </c>
      <c r="D408" s="832" t="s">
        <v>1848</v>
      </c>
      <c r="E408" s="832" t="s">
        <v>2670</v>
      </c>
      <c r="F408" s="849">
        <v>1</v>
      </c>
      <c r="G408" s="849">
        <v>528.44000000000005</v>
      </c>
      <c r="H408" s="837">
        <v>1</v>
      </c>
      <c r="I408" s="849"/>
      <c r="J408" s="849"/>
      <c r="K408" s="837">
        <v>0</v>
      </c>
      <c r="L408" s="849">
        <v>1</v>
      </c>
      <c r="M408" s="850">
        <v>528.44000000000005</v>
      </c>
    </row>
    <row r="409" spans="1:13" ht="14.45" customHeight="1" x14ac:dyDescent="0.2">
      <c r="A409" s="831" t="s">
        <v>2916</v>
      </c>
      <c r="B409" s="832" t="s">
        <v>2691</v>
      </c>
      <c r="C409" s="832" t="s">
        <v>2877</v>
      </c>
      <c r="D409" s="832" t="s">
        <v>2878</v>
      </c>
      <c r="E409" s="832" t="s">
        <v>679</v>
      </c>
      <c r="F409" s="849">
        <v>1</v>
      </c>
      <c r="G409" s="849">
        <v>103.8</v>
      </c>
      <c r="H409" s="837">
        <v>1</v>
      </c>
      <c r="I409" s="849"/>
      <c r="J409" s="849"/>
      <c r="K409" s="837">
        <v>0</v>
      </c>
      <c r="L409" s="849">
        <v>1</v>
      </c>
      <c r="M409" s="850">
        <v>103.8</v>
      </c>
    </row>
    <row r="410" spans="1:13" ht="14.45" customHeight="1" x14ac:dyDescent="0.2">
      <c r="A410" s="831" t="s">
        <v>2916</v>
      </c>
      <c r="B410" s="832" t="s">
        <v>2691</v>
      </c>
      <c r="C410" s="832" t="s">
        <v>3796</v>
      </c>
      <c r="D410" s="832" t="s">
        <v>1801</v>
      </c>
      <c r="E410" s="832" t="s">
        <v>1802</v>
      </c>
      <c r="F410" s="849"/>
      <c r="G410" s="849"/>
      <c r="H410" s="837">
        <v>0</v>
      </c>
      <c r="I410" s="849">
        <v>2</v>
      </c>
      <c r="J410" s="849">
        <v>259.5</v>
      </c>
      <c r="K410" s="837">
        <v>1</v>
      </c>
      <c r="L410" s="849">
        <v>2</v>
      </c>
      <c r="M410" s="850">
        <v>259.5</v>
      </c>
    </row>
    <row r="411" spans="1:13" ht="14.45" customHeight="1" x14ac:dyDescent="0.2">
      <c r="A411" s="831" t="s">
        <v>2916</v>
      </c>
      <c r="B411" s="832" t="s">
        <v>2291</v>
      </c>
      <c r="C411" s="832" t="s">
        <v>3177</v>
      </c>
      <c r="D411" s="832" t="s">
        <v>867</v>
      </c>
      <c r="E411" s="832" t="s">
        <v>3178</v>
      </c>
      <c r="F411" s="849"/>
      <c r="G411" s="849"/>
      <c r="H411" s="837">
        <v>0</v>
      </c>
      <c r="I411" s="849">
        <v>2</v>
      </c>
      <c r="J411" s="849">
        <v>4753.8599999999997</v>
      </c>
      <c r="K411" s="837">
        <v>1</v>
      </c>
      <c r="L411" s="849">
        <v>2</v>
      </c>
      <c r="M411" s="850">
        <v>4753.8599999999997</v>
      </c>
    </row>
    <row r="412" spans="1:13" ht="14.45" customHeight="1" x14ac:dyDescent="0.2">
      <c r="A412" s="831" t="s">
        <v>2916</v>
      </c>
      <c r="B412" s="832" t="s">
        <v>2234</v>
      </c>
      <c r="C412" s="832" t="s">
        <v>2235</v>
      </c>
      <c r="D412" s="832" t="s">
        <v>1921</v>
      </c>
      <c r="E412" s="832" t="s">
        <v>2236</v>
      </c>
      <c r="F412" s="849"/>
      <c r="G412" s="849"/>
      <c r="H412" s="837">
        <v>0</v>
      </c>
      <c r="I412" s="849">
        <v>2</v>
      </c>
      <c r="J412" s="849">
        <v>331.26</v>
      </c>
      <c r="K412" s="837">
        <v>1</v>
      </c>
      <c r="L412" s="849">
        <v>2</v>
      </c>
      <c r="M412" s="850">
        <v>331.26</v>
      </c>
    </row>
    <row r="413" spans="1:13" ht="14.45" customHeight="1" x14ac:dyDescent="0.2">
      <c r="A413" s="831" t="s">
        <v>2916</v>
      </c>
      <c r="B413" s="832" t="s">
        <v>2234</v>
      </c>
      <c r="C413" s="832" t="s">
        <v>2772</v>
      </c>
      <c r="D413" s="832" t="s">
        <v>1921</v>
      </c>
      <c r="E413" s="832" t="s">
        <v>2773</v>
      </c>
      <c r="F413" s="849"/>
      <c r="G413" s="849"/>
      <c r="H413" s="837">
        <v>0</v>
      </c>
      <c r="I413" s="849">
        <v>1</v>
      </c>
      <c r="J413" s="849">
        <v>414.07</v>
      </c>
      <c r="K413" s="837">
        <v>1</v>
      </c>
      <c r="L413" s="849">
        <v>1</v>
      </c>
      <c r="M413" s="850">
        <v>414.07</v>
      </c>
    </row>
    <row r="414" spans="1:13" ht="14.45" customHeight="1" x14ac:dyDescent="0.2">
      <c r="A414" s="831" t="s">
        <v>2916</v>
      </c>
      <c r="B414" s="832" t="s">
        <v>2585</v>
      </c>
      <c r="C414" s="832" t="s">
        <v>2586</v>
      </c>
      <c r="D414" s="832" t="s">
        <v>2587</v>
      </c>
      <c r="E414" s="832" t="s">
        <v>2588</v>
      </c>
      <c r="F414" s="849">
        <v>6</v>
      </c>
      <c r="G414" s="849">
        <v>301.92</v>
      </c>
      <c r="H414" s="837">
        <v>1</v>
      </c>
      <c r="I414" s="849"/>
      <c r="J414" s="849"/>
      <c r="K414" s="837">
        <v>0</v>
      </c>
      <c r="L414" s="849">
        <v>6</v>
      </c>
      <c r="M414" s="850">
        <v>301.92</v>
      </c>
    </row>
    <row r="415" spans="1:13" ht="14.45" customHeight="1" x14ac:dyDescent="0.2">
      <c r="A415" s="831" t="s">
        <v>2917</v>
      </c>
      <c r="B415" s="832" t="s">
        <v>2224</v>
      </c>
      <c r="C415" s="832" t="s">
        <v>2229</v>
      </c>
      <c r="D415" s="832" t="s">
        <v>777</v>
      </c>
      <c r="E415" s="832" t="s">
        <v>2230</v>
      </c>
      <c r="F415" s="849"/>
      <c r="G415" s="849"/>
      <c r="H415" s="837">
        <v>0</v>
      </c>
      <c r="I415" s="849">
        <v>5</v>
      </c>
      <c r="J415" s="849">
        <v>288</v>
      </c>
      <c r="K415" s="837">
        <v>1</v>
      </c>
      <c r="L415" s="849">
        <v>5</v>
      </c>
      <c r="M415" s="850">
        <v>288</v>
      </c>
    </row>
    <row r="416" spans="1:13" ht="14.45" customHeight="1" x14ac:dyDescent="0.2">
      <c r="A416" s="831" t="s">
        <v>2917</v>
      </c>
      <c r="B416" s="832" t="s">
        <v>2224</v>
      </c>
      <c r="C416" s="832" t="s">
        <v>2227</v>
      </c>
      <c r="D416" s="832" t="s">
        <v>777</v>
      </c>
      <c r="E416" s="832" t="s">
        <v>2228</v>
      </c>
      <c r="F416" s="849"/>
      <c r="G416" s="849"/>
      <c r="H416" s="837">
        <v>0</v>
      </c>
      <c r="I416" s="849">
        <v>13</v>
      </c>
      <c r="J416" s="849">
        <v>209.56</v>
      </c>
      <c r="K416" s="837">
        <v>1</v>
      </c>
      <c r="L416" s="849">
        <v>13</v>
      </c>
      <c r="M416" s="850">
        <v>209.56</v>
      </c>
    </row>
    <row r="417" spans="1:13" ht="14.45" customHeight="1" x14ac:dyDescent="0.2">
      <c r="A417" s="831" t="s">
        <v>2917</v>
      </c>
      <c r="B417" s="832" t="s">
        <v>2254</v>
      </c>
      <c r="C417" s="832" t="s">
        <v>2255</v>
      </c>
      <c r="D417" s="832" t="s">
        <v>2256</v>
      </c>
      <c r="E417" s="832" t="s">
        <v>2257</v>
      </c>
      <c r="F417" s="849"/>
      <c r="G417" s="849"/>
      <c r="H417" s="837">
        <v>0</v>
      </c>
      <c r="I417" s="849">
        <v>1</v>
      </c>
      <c r="J417" s="849">
        <v>86.41</v>
      </c>
      <c r="K417" s="837">
        <v>1</v>
      </c>
      <c r="L417" s="849">
        <v>1</v>
      </c>
      <c r="M417" s="850">
        <v>86.41</v>
      </c>
    </row>
    <row r="418" spans="1:13" ht="14.45" customHeight="1" x14ac:dyDescent="0.2">
      <c r="A418" s="831" t="s">
        <v>2917</v>
      </c>
      <c r="B418" s="832" t="s">
        <v>2254</v>
      </c>
      <c r="C418" s="832" t="s">
        <v>2258</v>
      </c>
      <c r="D418" s="832" t="s">
        <v>2256</v>
      </c>
      <c r="E418" s="832" t="s">
        <v>1420</v>
      </c>
      <c r="F418" s="849"/>
      <c r="G418" s="849"/>
      <c r="H418" s="837">
        <v>0</v>
      </c>
      <c r="I418" s="849">
        <v>2</v>
      </c>
      <c r="J418" s="849">
        <v>172.86</v>
      </c>
      <c r="K418" s="837">
        <v>1</v>
      </c>
      <c r="L418" s="849">
        <v>2</v>
      </c>
      <c r="M418" s="850">
        <v>172.86</v>
      </c>
    </row>
    <row r="419" spans="1:13" ht="14.45" customHeight="1" x14ac:dyDescent="0.2">
      <c r="A419" s="831" t="s">
        <v>2917</v>
      </c>
      <c r="B419" s="832" t="s">
        <v>2254</v>
      </c>
      <c r="C419" s="832" t="s">
        <v>2259</v>
      </c>
      <c r="D419" s="832" t="s">
        <v>2256</v>
      </c>
      <c r="E419" s="832" t="s">
        <v>2260</v>
      </c>
      <c r="F419" s="849"/>
      <c r="G419" s="849"/>
      <c r="H419" s="837">
        <v>0</v>
      </c>
      <c r="I419" s="849">
        <v>1</v>
      </c>
      <c r="J419" s="849">
        <v>43.21</v>
      </c>
      <c r="K419" s="837">
        <v>1</v>
      </c>
      <c r="L419" s="849">
        <v>1</v>
      </c>
      <c r="M419" s="850">
        <v>43.21</v>
      </c>
    </row>
    <row r="420" spans="1:13" ht="14.45" customHeight="1" x14ac:dyDescent="0.2">
      <c r="A420" s="831" t="s">
        <v>2917</v>
      </c>
      <c r="B420" s="832" t="s">
        <v>2268</v>
      </c>
      <c r="C420" s="832" t="s">
        <v>3169</v>
      </c>
      <c r="D420" s="832" t="s">
        <v>2270</v>
      </c>
      <c r="E420" s="832" t="s">
        <v>3170</v>
      </c>
      <c r="F420" s="849"/>
      <c r="G420" s="849"/>
      <c r="H420" s="837">
        <v>0</v>
      </c>
      <c r="I420" s="849">
        <v>1</v>
      </c>
      <c r="J420" s="849">
        <v>184.74</v>
      </c>
      <c r="K420" s="837">
        <v>1</v>
      </c>
      <c r="L420" s="849">
        <v>1</v>
      </c>
      <c r="M420" s="850">
        <v>184.74</v>
      </c>
    </row>
    <row r="421" spans="1:13" ht="14.45" customHeight="1" x14ac:dyDescent="0.2">
      <c r="A421" s="831" t="s">
        <v>2917</v>
      </c>
      <c r="B421" s="832" t="s">
        <v>2268</v>
      </c>
      <c r="C421" s="832" t="s">
        <v>3171</v>
      </c>
      <c r="D421" s="832" t="s">
        <v>3172</v>
      </c>
      <c r="E421" s="832" t="s">
        <v>3173</v>
      </c>
      <c r="F421" s="849"/>
      <c r="G421" s="849"/>
      <c r="H421" s="837">
        <v>0</v>
      </c>
      <c r="I421" s="849">
        <v>2</v>
      </c>
      <c r="J421" s="849">
        <v>241.22</v>
      </c>
      <c r="K421" s="837">
        <v>1</v>
      </c>
      <c r="L421" s="849">
        <v>2</v>
      </c>
      <c r="M421" s="850">
        <v>241.22</v>
      </c>
    </row>
    <row r="422" spans="1:13" ht="14.45" customHeight="1" x14ac:dyDescent="0.2">
      <c r="A422" s="831" t="s">
        <v>2917</v>
      </c>
      <c r="B422" s="832" t="s">
        <v>2272</v>
      </c>
      <c r="C422" s="832" t="s">
        <v>2279</v>
      </c>
      <c r="D422" s="832" t="s">
        <v>954</v>
      </c>
      <c r="E422" s="832" t="s">
        <v>2280</v>
      </c>
      <c r="F422" s="849"/>
      <c r="G422" s="849"/>
      <c r="H422" s="837">
        <v>0</v>
      </c>
      <c r="I422" s="849">
        <v>1</v>
      </c>
      <c r="J422" s="849">
        <v>368.16</v>
      </c>
      <c r="K422" s="837">
        <v>1</v>
      </c>
      <c r="L422" s="849">
        <v>1</v>
      </c>
      <c r="M422" s="850">
        <v>368.16</v>
      </c>
    </row>
    <row r="423" spans="1:13" ht="14.45" customHeight="1" x14ac:dyDescent="0.2">
      <c r="A423" s="831" t="s">
        <v>2917</v>
      </c>
      <c r="B423" s="832" t="s">
        <v>2272</v>
      </c>
      <c r="C423" s="832" t="s">
        <v>2281</v>
      </c>
      <c r="D423" s="832" t="s">
        <v>954</v>
      </c>
      <c r="E423" s="832" t="s">
        <v>2282</v>
      </c>
      <c r="F423" s="849"/>
      <c r="G423" s="849"/>
      <c r="H423" s="837">
        <v>0</v>
      </c>
      <c r="I423" s="849">
        <v>2</v>
      </c>
      <c r="J423" s="849">
        <v>1472.66</v>
      </c>
      <c r="K423" s="837">
        <v>1</v>
      </c>
      <c r="L423" s="849">
        <v>2</v>
      </c>
      <c r="M423" s="850">
        <v>1472.66</v>
      </c>
    </row>
    <row r="424" spans="1:13" ht="14.45" customHeight="1" x14ac:dyDescent="0.2">
      <c r="A424" s="831" t="s">
        <v>2917</v>
      </c>
      <c r="B424" s="832" t="s">
        <v>2272</v>
      </c>
      <c r="C424" s="832" t="s">
        <v>2283</v>
      </c>
      <c r="D424" s="832" t="s">
        <v>954</v>
      </c>
      <c r="E424" s="832" t="s">
        <v>2284</v>
      </c>
      <c r="F424" s="849"/>
      <c r="G424" s="849"/>
      <c r="H424" s="837">
        <v>0</v>
      </c>
      <c r="I424" s="849">
        <v>1</v>
      </c>
      <c r="J424" s="849">
        <v>490.89</v>
      </c>
      <c r="K424" s="837">
        <v>1</v>
      </c>
      <c r="L424" s="849">
        <v>1</v>
      </c>
      <c r="M424" s="850">
        <v>490.89</v>
      </c>
    </row>
    <row r="425" spans="1:13" ht="14.45" customHeight="1" x14ac:dyDescent="0.2">
      <c r="A425" s="831" t="s">
        <v>2917</v>
      </c>
      <c r="B425" s="832" t="s">
        <v>2285</v>
      </c>
      <c r="C425" s="832" t="s">
        <v>2286</v>
      </c>
      <c r="D425" s="832" t="s">
        <v>2287</v>
      </c>
      <c r="E425" s="832" t="s">
        <v>2288</v>
      </c>
      <c r="F425" s="849"/>
      <c r="G425" s="849"/>
      <c r="H425" s="837">
        <v>0</v>
      </c>
      <c r="I425" s="849">
        <v>1</v>
      </c>
      <c r="J425" s="849">
        <v>93.43</v>
      </c>
      <c r="K425" s="837">
        <v>1</v>
      </c>
      <c r="L425" s="849">
        <v>1</v>
      </c>
      <c r="M425" s="850">
        <v>93.43</v>
      </c>
    </row>
    <row r="426" spans="1:13" ht="14.45" customHeight="1" x14ac:dyDescent="0.2">
      <c r="A426" s="831" t="s">
        <v>2917</v>
      </c>
      <c r="B426" s="832" t="s">
        <v>2285</v>
      </c>
      <c r="C426" s="832" t="s">
        <v>2289</v>
      </c>
      <c r="D426" s="832" t="s">
        <v>2287</v>
      </c>
      <c r="E426" s="832" t="s">
        <v>2290</v>
      </c>
      <c r="F426" s="849"/>
      <c r="G426" s="849"/>
      <c r="H426" s="837">
        <v>0</v>
      </c>
      <c r="I426" s="849">
        <v>5</v>
      </c>
      <c r="J426" s="849">
        <v>934.35</v>
      </c>
      <c r="K426" s="837">
        <v>1</v>
      </c>
      <c r="L426" s="849">
        <v>5</v>
      </c>
      <c r="M426" s="850">
        <v>934.35</v>
      </c>
    </row>
    <row r="427" spans="1:13" ht="14.45" customHeight="1" x14ac:dyDescent="0.2">
      <c r="A427" s="831" t="s">
        <v>2917</v>
      </c>
      <c r="B427" s="832" t="s">
        <v>2320</v>
      </c>
      <c r="C427" s="832" t="s">
        <v>2322</v>
      </c>
      <c r="D427" s="832" t="s">
        <v>963</v>
      </c>
      <c r="E427" s="832" t="s">
        <v>2323</v>
      </c>
      <c r="F427" s="849"/>
      <c r="G427" s="849"/>
      <c r="H427" s="837">
        <v>0</v>
      </c>
      <c r="I427" s="849">
        <v>7</v>
      </c>
      <c r="J427" s="849">
        <v>297.57</v>
      </c>
      <c r="K427" s="837">
        <v>1</v>
      </c>
      <c r="L427" s="849">
        <v>7</v>
      </c>
      <c r="M427" s="850">
        <v>297.57</v>
      </c>
    </row>
    <row r="428" spans="1:13" ht="14.45" customHeight="1" x14ac:dyDescent="0.2">
      <c r="A428" s="831" t="s">
        <v>2917</v>
      </c>
      <c r="B428" s="832" t="s">
        <v>2320</v>
      </c>
      <c r="C428" s="832" t="s">
        <v>2324</v>
      </c>
      <c r="D428" s="832" t="s">
        <v>963</v>
      </c>
      <c r="E428" s="832" t="s">
        <v>2325</v>
      </c>
      <c r="F428" s="849"/>
      <c r="G428" s="849"/>
      <c r="H428" s="837">
        <v>0</v>
      </c>
      <c r="I428" s="849">
        <v>3</v>
      </c>
      <c r="J428" s="849">
        <v>255.06</v>
      </c>
      <c r="K428" s="837">
        <v>1</v>
      </c>
      <c r="L428" s="849">
        <v>3</v>
      </c>
      <c r="M428" s="850">
        <v>255.06</v>
      </c>
    </row>
    <row r="429" spans="1:13" ht="14.45" customHeight="1" x14ac:dyDescent="0.2">
      <c r="A429" s="831" t="s">
        <v>2917</v>
      </c>
      <c r="B429" s="832" t="s">
        <v>2320</v>
      </c>
      <c r="C429" s="832" t="s">
        <v>3916</v>
      </c>
      <c r="D429" s="832" t="s">
        <v>960</v>
      </c>
      <c r="E429" s="832" t="s">
        <v>3917</v>
      </c>
      <c r="F429" s="849"/>
      <c r="G429" s="849"/>
      <c r="H429" s="837">
        <v>0</v>
      </c>
      <c r="I429" s="849">
        <v>1</v>
      </c>
      <c r="J429" s="849">
        <v>98.29</v>
      </c>
      <c r="K429" s="837">
        <v>1</v>
      </c>
      <c r="L429" s="849">
        <v>1</v>
      </c>
      <c r="M429" s="850">
        <v>98.29</v>
      </c>
    </row>
    <row r="430" spans="1:13" ht="14.45" customHeight="1" x14ac:dyDescent="0.2">
      <c r="A430" s="831" t="s">
        <v>2917</v>
      </c>
      <c r="B430" s="832" t="s">
        <v>2335</v>
      </c>
      <c r="C430" s="832" t="s">
        <v>3397</v>
      </c>
      <c r="D430" s="832" t="s">
        <v>685</v>
      </c>
      <c r="E430" s="832" t="s">
        <v>689</v>
      </c>
      <c r="F430" s="849">
        <v>2</v>
      </c>
      <c r="G430" s="849">
        <v>35.119999999999997</v>
      </c>
      <c r="H430" s="837">
        <v>1</v>
      </c>
      <c r="I430" s="849"/>
      <c r="J430" s="849"/>
      <c r="K430" s="837">
        <v>0</v>
      </c>
      <c r="L430" s="849">
        <v>2</v>
      </c>
      <c r="M430" s="850">
        <v>35.119999999999997</v>
      </c>
    </row>
    <row r="431" spans="1:13" ht="14.45" customHeight="1" x14ac:dyDescent="0.2">
      <c r="A431" s="831" t="s">
        <v>2917</v>
      </c>
      <c r="B431" s="832" t="s">
        <v>2335</v>
      </c>
      <c r="C431" s="832" t="s">
        <v>3823</v>
      </c>
      <c r="D431" s="832" t="s">
        <v>685</v>
      </c>
      <c r="E431" s="832" t="s">
        <v>684</v>
      </c>
      <c r="F431" s="849"/>
      <c r="G431" s="849"/>
      <c r="H431" s="837">
        <v>0</v>
      </c>
      <c r="I431" s="849">
        <v>1</v>
      </c>
      <c r="J431" s="849">
        <v>70.23</v>
      </c>
      <c r="K431" s="837">
        <v>1</v>
      </c>
      <c r="L431" s="849">
        <v>1</v>
      </c>
      <c r="M431" s="850">
        <v>70.23</v>
      </c>
    </row>
    <row r="432" spans="1:13" ht="14.45" customHeight="1" x14ac:dyDescent="0.2">
      <c r="A432" s="831" t="s">
        <v>2917</v>
      </c>
      <c r="B432" s="832" t="s">
        <v>2351</v>
      </c>
      <c r="C432" s="832" t="s">
        <v>2352</v>
      </c>
      <c r="D432" s="832" t="s">
        <v>2353</v>
      </c>
      <c r="E432" s="832" t="s">
        <v>2354</v>
      </c>
      <c r="F432" s="849"/>
      <c r="G432" s="849"/>
      <c r="H432" s="837">
        <v>0</v>
      </c>
      <c r="I432" s="849">
        <v>2</v>
      </c>
      <c r="J432" s="849">
        <v>131.08000000000001</v>
      </c>
      <c r="K432" s="837">
        <v>1</v>
      </c>
      <c r="L432" s="849">
        <v>2</v>
      </c>
      <c r="M432" s="850">
        <v>131.08000000000001</v>
      </c>
    </row>
    <row r="433" spans="1:13" ht="14.45" customHeight="1" x14ac:dyDescent="0.2">
      <c r="A433" s="831" t="s">
        <v>2917</v>
      </c>
      <c r="B433" s="832" t="s">
        <v>2351</v>
      </c>
      <c r="C433" s="832" t="s">
        <v>2796</v>
      </c>
      <c r="D433" s="832" t="s">
        <v>2353</v>
      </c>
      <c r="E433" s="832" t="s">
        <v>2797</v>
      </c>
      <c r="F433" s="849"/>
      <c r="G433" s="849"/>
      <c r="H433" s="837">
        <v>0</v>
      </c>
      <c r="I433" s="849">
        <v>1</v>
      </c>
      <c r="J433" s="849">
        <v>229.38</v>
      </c>
      <c r="K433" s="837">
        <v>1</v>
      </c>
      <c r="L433" s="849">
        <v>1</v>
      </c>
      <c r="M433" s="850">
        <v>229.38</v>
      </c>
    </row>
    <row r="434" spans="1:13" ht="14.45" customHeight="1" x14ac:dyDescent="0.2">
      <c r="A434" s="831" t="s">
        <v>2917</v>
      </c>
      <c r="B434" s="832" t="s">
        <v>2355</v>
      </c>
      <c r="C434" s="832" t="s">
        <v>2357</v>
      </c>
      <c r="D434" s="832" t="s">
        <v>702</v>
      </c>
      <c r="E434" s="832" t="s">
        <v>710</v>
      </c>
      <c r="F434" s="849">
        <v>5</v>
      </c>
      <c r="G434" s="849">
        <v>175.55</v>
      </c>
      <c r="H434" s="837">
        <v>1</v>
      </c>
      <c r="I434" s="849"/>
      <c r="J434" s="849"/>
      <c r="K434" s="837">
        <v>0</v>
      </c>
      <c r="L434" s="849">
        <v>5</v>
      </c>
      <c r="M434" s="850">
        <v>175.55</v>
      </c>
    </row>
    <row r="435" spans="1:13" ht="14.45" customHeight="1" x14ac:dyDescent="0.2">
      <c r="A435" s="831" t="s">
        <v>2917</v>
      </c>
      <c r="B435" s="832" t="s">
        <v>2355</v>
      </c>
      <c r="C435" s="832" t="s">
        <v>2356</v>
      </c>
      <c r="D435" s="832" t="s">
        <v>702</v>
      </c>
      <c r="E435" s="832" t="s">
        <v>707</v>
      </c>
      <c r="F435" s="849">
        <v>1</v>
      </c>
      <c r="G435" s="849">
        <v>17.559999999999999</v>
      </c>
      <c r="H435" s="837">
        <v>1</v>
      </c>
      <c r="I435" s="849"/>
      <c r="J435" s="849"/>
      <c r="K435" s="837">
        <v>0</v>
      </c>
      <c r="L435" s="849">
        <v>1</v>
      </c>
      <c r="M435" s="850">
        <v>17.559999999999999</v>
      </c>
    </row>
    <row r="436" spans="1:13" ht="14.45" customHeight="1" x14ac:dyDescent="0.2">
      <c r="A436" s="831" t="s">
        <v>2917</v>
      </c>
      <c r="B436" s="832" t="s">
        <v>2355</v>
      </c>
      <c r="C436" s="832" t="s">
        <v>3797</v>
      </c>
      <c r="D436" s="832" t="s">
        <v>702</v>
      </c>
      <c r="E436" s="832" t="s">
        <v>710</v>
      </c>
      <c r="F436" s="849"/>
      <c r="G436" s="849"/>
      <c r="H436" s="837">
        <v>0</v>
      </c>
      <c r="I436" s="849">
        <v>1</v>
      </c>
      <c r="J436" s="849">
        <v>35.11</v>
      </c>
      <c r="K436" s="837">
        <v>1</v>
      </c>
      <c r="L436" s="849">
        <v>1</v>
      </c>
      <c r="M436" s="850">
        <v>35.11</v>
      </c>
    </row>
    <row r="437" spans="1:13" ht="14.45" customHeight="1" x14ac:dyDescent="0.2">
      <c r="A437" s="831" t="s">
        <v>2917</v>
      </c>
      <c r="B437" s="832" t="s">
        <v>2363</v>
      </c>
      <c r="C437" s="832" t="s">
        <v>2369</v>
      </c>
      <c r="D437" s="832" t="s">
        <v>2365</v>
      </c>
      <c r="E437" s="832" t="s">
        <v>2370</v>
      </c>
      <c r="F437" s="849"/>
      <c r="G437" s="849"/>
      <c r="H437" s="837">
        <v>0</v>
      </c>
      <c r="I437" s="849">
        <v>7</v>
      </c>
      <c r="J437" s="849">
        <v>217.63</v>
      </c>
      <c r="K437" s="837">
        <v>1</v>
      </c>
      <c r="L437" s="849">
        <v>7</v>
      </c>
      <c r="M437" s="850">
        <v>217.63</v>
      </c>
    </row>
    <row r="438" spans="1:13" ht="14.45" customHeight="1" x14ac:dyDescent="0.2">
      <c r="A438" s="831" t="s">
        <v>2917</v>
      </c>
      <c r="B438" s="832" t="s">
        <v>2363</v>
      </c>
      <c r="C438" s="832" t="s">
        <v>2371</v>
      </c>
      <c r="D438" s="832" t="s">
        <v>2365</v>
      </c>
      <c r="E438" s="832" t="s">
        <v>2372</v>
      </c>
      <c r="F438" s="849"/>
      <c r="G438" s="849"/>
      <c r="H438" s="837">
        <v>0</v>
      </c>
      <c r="I438" s="849">
        <v>1</v>
      </c>
      <c r="J438" s="849">
        <v>62.18</v>
      </c>
      <c r="K438" s="837">
        <v>1</v>
      </c>
      <c r="L438" s="849">
        <v>1</v>
      </c>
      <c r="M438" s="850">
        <v>62.18</v>
      </c>
    </row>
    <row r="439" spans="1:13" ht="14.45" customHeight="1" x14ac:dyDescent="0.2">
      <c r="A439" s="831" t="s">
        <v>2917</v>
      </c>
      <c r="B439" s="832" t="s">
        <v>2373</v>
      </c>
      <c r="C439" s="832" t="s">
        <v>2374</v>
      </c>
      <c r="D439" s="832" t="s">
        <v>2375</v>
      </c>
      <c r="E439" s="832" t="s">
        <v>2376</v>
      </c>
      <c r="F439" s="849"/>
      <c r="G439" s="849"/>
      <c r="H439" s="837">
        <v>0</v>
      </c>
      <c r="I439" s="849">
        <v>1</v>
      </c>
      <c r="J439" s="849">
        <v>31.09</v>
      </c>
      <c r="K439" s="837">
        <v>1</v>
      </c>
      <c r="L439" s="849">
        <v>1</v>
      </c>
      <c r="M439" s="850">
        <v>31.09</v>
      </c>
    </row>
    <row r="440" spans="1:13" ht="14.45" customHeight="1" x14ac:dyDescent="0.2">
      <c r="A440" s="831" t="s">
        <v>2917</v>
      </c>
      <c r="B440" s="832" t="s">
        <v>2380</v>
      </c>
      <c r="C440" s="832" t="s">
        <v>2381</v>
      </c>
      <c r="D440" s="832" t="s">
        <v>1343</v>
      </c>
      <c r="E440" s="832" t="s">
        <v>710</v>
      </c>
      <c r="F440" s="849"/>
      <c r="G440" s="849"/>
      <c r="H440" s="837">
        <v>0</v>
      </c>
      <c r="I440" s="849">
        <v>2</v>
      </c>
      <c r="J440" s="849">
        <v>95.4</v>
      </c>
      <c r="K440" s="837">
        <v>1</v>
      </c>
      <c r="L440" s="849">
        <v>2</v>
      </c>
      <c r="M440" s="850">
        <v>95.4</v>
      </c>
    </row>
    <row r="441" spans="1:13" ht="14.45" customHeight="1" x14ac:dyDescent="0.2">
      <c r="A441" s="831" t="s">
        <v>2917</v>
      </c>
      <c r="B441" s="832" t="s">
        <v>2380</v>
      </c>
      <c r="C441" s="832" t="s">
        <v>2382</v>
      </c>
      <c r="D441" s="832" t="s">
        <v>1343</v>
      </c>
      <c r="E441" s="832" t="s">
        <v>2383</v>
      </c>
      <c r="F441" s="849"/>
      <c r="G441" s="849"/>
      <c r="H441" s="837">
        <v>0</v>
      </c>
      <c r="I441" s="849">
        <v>2</v>
      </c>
      <c r="J441" s="849">
        <v>286.18</v>
      </c>
      <c r="K441" s="837">
        <v>1</v>
      </c>
      <c r="L441" s="849">
        <v>2</v>
      </c>
      <c r="M441" s="850">
        <v>286.18</v>
      </c>
    </row>
    <row r="442" spans="1:13" ht="14.45" customHeight="1" x14ac:dyDescent="0.2">
      <c r="A442" s="831" t="s">
        <v>2917</v>
      </c>
      <c r="B442" s="832" t="s">
        <v>2385</v>
      </c>
      <c r="C442" s="832" t="s">
        <v>2392</v>
      </c>
      <c r="D442" s="832" t="s">
        <v>2387</v>
      </c>
      <c r="E442" s="832" t="s">
        <v>2370</v>
      </c>
      <c r="F442" s="849"/>
      <c r="G442" s="849"/>
      <c r="H442" s="837">
        <v>0</v>
      </c>
      <c r="I442" s="849">
        <v>1</v>
      </c>
      <c r="J442" s="849">
        <v>47.7</v>
      </c>
      <c r="K442" s="837">
        <v>1</v>
      </c>
      <c r="L442" s="849">
        <v>1</v>
      </c>
      <c r="M442" s="850">
        <v>47.7</v>
      </c>
    </row>
    <row r="443" spans="1:13" ht="14.45" customHeight="1" x14ac:dyDescent="0.2">
      <c r="A443" s="831" t="s">
        <v>2917</v>
      </c>
      <c r="B443" s="832" t="s">
        <v>2395</v>
      </c>
      <c r="C443" s="832" t="s">
        <v>2396</v>
      </c>
      <c r="D443" s="832" t="s">
        <v>2397</v>
      </c>
      <c r="E443" s="832" t="s">
        <v>2398</v>
      </c>
      <c r="F443" s="849"/>
      <c r="G443" s="849"/>
      <c r="H443" s="837">
        <v>0</v>
      </c>
      <c r="I443" s="849">
        <v>1</v>
      </c>
      <c r="J443" s="849">
        <v>44.52</v>
      </c>
      <c r="K443" s="837">
        <v>1</v>
      </c>
      <c r="L443" s="849">
        <v>1</v>
      </c>
      <c r="M443" s="850">
        <v>44.52</v>
      </c>
    </row>
    <row r="444" spans="1:13" ht="14.45" customHeight="1" x14ac:dyDescent="0.2">
      <c r="A444" s="831" t="s">
        <v>2917</v>
      </c>
      <c r="B444" s="832" t="s">
        <v>2399</v>
      </c>
      <c r="C444" s="832" t="s">
        <v>3971</v>
      </c>
      <c r="D444" s="832" t="s">
        <v>987</v>
      </c>
      <c r="E444" s="832" t="s">
        <v>3972</v>
      </c>
      <c r="F444" s="849"/>
      <c r="G444" s="849"/>
      <c r="H444" s="837">
        <v>0</v>
      </c>
      <c r="I444" s="849">
        <v>1</v>
      </c>
      <c r="J444" s="849">
        <v>89.03</v>
      </c>
      <c r="K444" s="837">
        <v>1</v>
      </c>
      <c r="L444" s="849">
        <v>1</v>
      </c>
      <c r="M444" s="850">
        <v>89.03</v>
      </c>
    </row>
    <row r="445" spans="1:13" ht="14.45" customHeight="1" x14ac:dyDescent="0.2">
      <c r="A445" s="831" t="s">
        <v>2917</v>
      </c>
      <c r="B445" s="832" t="s">
        <v>2401</v>
      </c>
      <c r="C445" s="832" t="s">
        <v>2402</v>
      </c>
      <c r="D445" s="832" t="s">
        <v>2403</v>
      </c>
      <c r="E445" s="832" t="s">
        <v>2404</v>
      </c>
      <c r="F445" s="849"/>
      <c r="G445" s="849"/>
      <c r="H445" s="837">
        <v>0</v>
      </c>
      <c r="I445" s="849">
        <v>2</v>
      </c>
      <c r="J445" s="849">
        <v>234.92</v>
      </c>
      <c r="K445" s="837">
        <v>1</v>
      </c>
      <c r="L445" s="849">
        <v>2</v>
      </c>
      <c r="M445" s="850">
        <v>234.92</v>
      </c>
    </row>
    <row r="446" spans="1:13" ht="14.45" customHeight="1" x14ac:dyDescent="0.2">
      <c r="A446" s="831" t="s">
        <v>2917</v>
      </c>
      <c r="B446" s="832" t="s">
        <v>2401</v>
      </c>
      <c r="C446" s="832" t="s">
        <v>2405</v>
      </c>
      <c r="D446" s="832" t="s">
        <v>2403</v>
      </c>
      <c r="E446" s="832" t="s">
        <v>2406</v>
      </c>
      <c r="F446" s="849"/>
      <c r="G446" s="849"/>
      <c r="H446" s="837">
        <v>0</v>
      </c>
      <c r="I446" s="849">
        <v>2</v>
      </c>
      <c r="J446" s="849">
        <v>469.82</v>
      </c>
      <c r="K446" s="837">
        <v>1</v>
      </c>
      <c r="L446" s="849">
        <v>2</v>
      </c>
      <c r="M446" s="850">
        <v>469.82</v>
      </c>
    </row>
    <row r="447" spans="1:13" ht="14.45" customHeight="1" x14ac:dyDescent="0.2">
      <c r="A447" s="831" t="s">
        <v>2917</v>
      </c>
      <c r="B447" s="832" t="s">
        <v>2422</v>
      </c>
      <c r="C447" s="832" t="s">
        <v>3958</v>
      </c>
      <c r="D447" s="832" t="s">
        <v>2821</v>
      </c>
      <c r="E447" s="832" t="s">
        <v>3959</v>
      </c>
      <c r="F447" s="849"/>
      <c r="G447" s="849"/>
      <c r="H447" s="837">
        <v>0</v>
      </c>
      <c r="I447" s="849">
        <v>3</v>
      </c>
      <c r="J447" s="849">
        <v>311.15999999999997</v>
      </c>
      <c r="K447" s="837">
        <v>1</v>
      </c>
      <c r="L447" s="849">
        <v>3</v>
      </c>
      <c r="M447" s="850">
        <v>311.15999999999997</v>
      </c>
    </row>
    <row r="448" spans="1:13" ht="14.45" customHeight="1" x14ac:dyDescent="0.2">
      <c r="A448" s="831" t="s">
        <v>2917</v>
      </c>
      <c r="B448" s="832" t="s">
        <v>2422</v>
      </c>
      <c r="C448" s="832" t="s">
        <v>3960</v>
      </c>
      <c r="D448" s="832" t="s">
        <v>2821</v>
      </c>
      <c r="E448" s="832" t="s">
        <v>3961</v>
      </c>
      <c r="F448" s="849"/>
      <c r="G448" s="849"/>
      <c r="H448" s="837">
        <v>0</v>
      </c>
      <c r="I448" s="849">
        <v>1</v>
      </c>
      <c r="J448" s="849">
        <v>86.73</v>
      </c>
      <c r="K448" s="837">
        <v>1</v>
      </c>
      <c r="L448" s="849">
        <v>1</v>
      </c>
      <c r="M448" s="850">
        <v>86.73</v>
      </c>
    </row>
    <row r="449" spans="1:13" ht="14.45" customHeight="1" x14ac:dyDescent="0.2">
      <c r="A449" s="831" t="s">
        <v>2917</v>
      </c>
      <c r="B449" s="832" t="s">
        <v>2436</v>
      </c>
      <c r="C449" s="832" t="s">
        <v>2437</v>
      </c>
      <c r="D449" s="832" t="s">
        <v>2438</v>
      </c>
      <c r="E449" s="832" t="s">
        <v>2418</v>
      </c>
      <c r="F449" s="849"/>
      <c r="G449" s="849"/>
      <c r="H449" s="837">
        <v>0</v>
      </c>
      <c r="I449" s="849">
        <v>1</v>
      </c>
      <c r="J449" s="849">
        <v>278.63</v>
      </c>
      <c r="K449" s="837">
        <v>1</v>
      </c>
      <c r="L449" s="849">
        <v>1</v>
      </c>
      <c r="M449" s="850">
        <v>278.63</v>
      </c>
    </row>
    <row r="450" spans="1:13" ht="14.45" customHeight="1" x14ac:dyDescent="0.2">
      <c r="A450" s="831" t="s">
        <v>2917</v>
      </c>
      <c r="B450" s="832" t="s">
        <v>2436</v>
      </c>
      <c r="C450" s="832" t="s">
        <v>2823</v>
      </c>
      <c r="D450" s="832" t="s">
        <v>2440</v>
      </c>
      <c r="E450" s="832" t="s">
        <v>2824</v>
      </c>
      <c r="F450" s="849"/>
      <c r="G450" s="849"/>
      <c r="H450" s="837">
        <v>0</v>
      </c>
      <c r="I450" s="849">
        <v>1</v>
      </c>
      <c r="J450" s="849">
        <v>139.77000000000001</v>
      </c>
      <c r="K450" s="837">
        <v>1</v>
      </c>
      <c r="L450" s="849">
        <v>1</v>
      </c>
      <c r="M450" s="850">
        <v>139.77000000000001</v>
      </c>
    </row>
    <row r="451" spans="1:13" ht="14.45" customHeight="1" x14ac:dyDescent="0.2">
      <c r="A451" s="831" t="s">
        <v>2917</v>
      </c>
      <c r="B451" s="832" t="s">
        <v>2436</v>
      </c>
      <c r="C451" s="832" t="s">
        <v>2442</v>
      </c>
      <c r="D451" s="832" t="s">
        <v>2440</v>
      </c>
      <c r="E451" s="832" t="s">
        <v>2443</v>
      </c>
      <c r="F451" s="849"/>
      <c r="G451" s="849"/>
      <c r="H451" s="837">
        <v>0</v>
      </c>
      <c r="I451" s="849">
        <v>4</v>
      </c>
      <c r="J451" s="849">
        <v>372.72</v>
      </c>
      <c r="K451" s="837">
        <v>1</v>
      </c>
      <c r="L451" s="849">
        <v>4</v>
      </c>
      <c r="M451" s="850">
        <v>372.72</v>
      </c>
    </row>
    <row r="452" spans="1:13" ht="14.45" customHeight="1" x14ac:dyDescent="0.2">
      <c r="A452" s="831" t="s">
        <v>2917</v>
      </c>
      <c r="B452" s="832" t="s">
        <v>2436</v>
      </c>
      <c r="C452" s="832" t="s">
        <v>2825</v>
      </c>
      <c r="D452" s="832" t="s">
        <v>2440</v>
      </c>
      <c r="E452" s="832" t="s">
        <v>2826</v>
      </c>
      <c r="F452" s="849"/>
      <c r="G452" s="849"/>
      <c r="H452" s="837">
        <v>0</v>
      </c>
      <c r="I452" s="849">
        <v>2</v>
      </c>
      <c r="J452" s="849">
        <v>559.05999999999995</v>
      </c>
      <c r="K452" s="837">
        <v>1</v>
      </c>
      <c r="L452" s="849">
        <v>2</v>
      </c>
      <c r="M452" s="850">
        <v>559.05999999999995</v>
      </c>
    </row>
    <row r="453" spans="1:13" ht="14.45" customHeight="1" x14ac:dyDescent="0.2">
      <c r="A453" s="831" t="s">
        <v>2917</v>
      </c>
      <c r="B453" s="832" t="s">
        <v>2436</v>
      </c>
      <c r="C453" s="832" t="s">
        <v>3900</v>
      </c>
      <c r="D453" s="832" t="s">
        <v>2438</v>
      </c>
      <c r="E453" s="832" t="s">
        <v>3901</v>
      </c>
      <c r="F453" s="849">
        <v>1</v>
      </c>
      <c r="G453" s="849">
        <v>477.84</v>
      </c>
      <c r="H453" s="837">
        <v>1</v>
      </c>
      <c r="I453" s="849"/>
      <c r="J453" s="849"/>
      <c r="K453" s="837">
        <v>0</v>
      </c>
      <c r="L453" s="849">
        <v>1</v>
      </c>
      <c r="M453" s="850">
        <v>477.84</v>
      </c>
    </row>
    <row r="454" spans="1:13" ht="14.45" customHeight="1" x14ac:dyDescent="0.2">
      <c r="A454" s="831" t="s">
        <v>2917</v>
      </c>
      <c r="B454" s="832" t="s">
        <v>2436</v>
      </c>
      <c r="C454" s="832" t="s">
        <v>2439</v>
      </c>
      <c r="D454" s="832" t="s">
        <v>2440</v>
      </c>
      <c r="E454" s="832" t="s">
        <v>2441</v>
      </c>
      <c r="F454" s="849"/>
      <c r="G454" s="849"/>
      <c r="H454" s="837">
        <v>0</v>
      </c>
      <c r="I454" s="849">
        <v>1</v>
      </c>
      <c r="J454" s="849">
        <v>46.6</v>
      </c>
      <c r="K454" s="837">
        <v>1</v>
      </c>
      <c r="L454" s="849">
        <v>1</v>
      </c>
      <c r="M454" s="850">
        <v>46.6</v>
      </c>
    </row>
    <row r="455" spans="1:13" ht="14.45" customHeight="1" x14ac:dyDescent="0.2">
      <c r="A455" s="831" t="s">
        <v>2917</v>
      </c>
      <c r="B455" s="832" t="s">
        <v>2827</v>
      </c>
      <c r="C455" s="832" t="s">
        <v>2830</v>
      </c>
      <c r="D455" s="832" t="s">
        <v>1944</v>
      </c>
      <c r="E455" s="832" t="s">
        <v>1946</v>
      </c>
      <c r="F455" s="849"/>
      <c r="G455" s="849"/>
      <c r="H455" s="837">
        <v>0</v>
      </c>
      <c r="I455" s="849">
        <v>1</v>
      </c>
      <c r="J455" s="849">
        <v>185.34</v>
      </c>
      <c r="K455" s="837">
        <v>1</v>
      </c>
      <c r="L455" s="849">
        <v>1</v>
      </c>
      <c r="M455" s="850">
        <v>185.34</v>
      </c>
    </row>
    <row r="456" spans="1:13" ht="14.45" customHeight="1" x14ac:dyDescent="0.2">
      <c r="A456" s="831" t="s">
        <v>2917</v>
      </c>
      <c r="B456" s="832" t="s">
        <v>2449</v>
      </c>
      <c r="C456" s="832" t="s">
        <v>3393</v>
      </c>
      <c r="D456" s="832" t="s">
        <v>2454</v>
      </c>
      <c r="E456" s="832" t="s">
        <v>3394</v>
      </c>
      <c r="F456" s="849"/>
      <c r="G456" s="849"/>
      <c r="H456" s="837">
        <v>0</v>
      </c>
      <c r="I456" s="849">
        <v>1</v>
      </c>
      <c r="J456" s="849">
        <v>32.869999999999997</v>
      </c>
      <c r="K456" s="837">
        <v>1</v>
      </c>
      <c r="L456" s="849">
        <v>1</v>
      </c>
      <c r="M456" s="850">
        <v>32.869999999999997</v>
      </c>
    </row>
    <row r="457" spans="1:13" ht="14.45" customHeight="1" x14ac:dyDescent="0.2">
      <c r="A457" s="831" t="s">
        <v>2917</v>
      </c>
      <c r="B457" s="832" t="s">
        <v>2449</v>
      </c>
      <c r="C457" s="832" t="s">
        <v>2453</v>
      </c>
      <c r="D457" s="832" t="s">
        <v>2454</v>
      </c>
      <c r="E457" s="832" t="s">
        <v>2455</v>
      </c>
      <c r="F457" s="849"/>
      <c r="G457" s="849"/>
      <c r="H457" s="837">
        <v>0</v>
      </c>
      <c r="I457" s="849">
        <v>1</v>
      </c>
      <c r="J457" s="849">
        <v>219.18</v>
      </c>
      <c r="K457" s="837">
        <v>1</v>
      </c>
      <c r="L457" s="849">
        <v>1</v>
      </c>
      <c r="M457" s="850">
        <v>219.18</v>
      </c>
    </row>
    <row r="458" spans="1:13" ht="14.45" customHeight="1" x14ac:dyDescent="0.2">
      <c r="A458" s="831" t="s">
        <v>2917</v>
      </c>
      <c r="B458" s="832" t="s">
        <v>2456</v>
      </c>
      <c r="C458" s="832" t="s">
        <v>2462</v>
      </c>
      <c r="D458" s="832" t="s">
        <v>2463</v>
      </c>
      <c r="E458" s="832" t="s">
        <v>2464</v>
      </c>
      <c r="F458" s="849"/>
      <c r="G458" s="849"/>
      <c r="H458" s="837">
        <v>0</v>
      </c>
      <c r="I458" s="849">
        <v>1</v>
      </c>
      <c r="J458" s="849">
        <v>105.23</v>
      </c>
      <c r="K458" s="837">
        <v>1</v>
      </c>
      <c r="L458" s="849">
        <v>1</v>
      </c>
      <c r="M458" s="850">
        <v>105.23</v>
      </c>
    </row>
    <row r="459" spans="1:13" ht="14.45" customHeight="1" x14ac:dyDescent="0.2">
      <c r="A459" s="831" t="s">
        <v>2917</v>
      </c>
      <c r="B459" s="832" t="s">
        <v>2456</v>
      </c>
      <c r="C459" s="832" t="s">
        <v>2467</v>
      </c>
      <c r="D459" s="832" t="s">
        <v>2463</v>
      </c>
      <c r="E459" s="832" t="s">
        <v>2468</v>
      </c>
      <c r="F459" s="849"/>
      <c r="G459" s="849"/>
      <c r="H459" s="837">
        <v>0</v>
      </c>
      <c r="I459" s="849">
        <v>2</v>
      </c>
      <c r="J459" s="849">
        <v>168.36</v>
      </c>
      <c r="K459" s="837">
        <v>1</v>
      </c>
      <c r="L459" s="849">
        <v>2</v>
      </c>
      <c r="M459" s="850">
        <v>168.36</v>
      </c>
    </row>
    <row r="460" spans="1:13" ht="14.45" customHeight="1" x14ac:dyDescent="0.2">
      <c r="A460" s="831" t="s">
        <v>2917</v>
      </c>
      <c r="B460" s="832" t="s">
        <v>2456</v>
      </c>
      <c r="C460" s="832" t="s">
        <v>2469</v>
      </c>
      <c r="D460" s="832" t="s">
        <v>2458</v>
      </c>
      <c r="E460" s="832" t="s">
        <v>2470</v>
      </c>
      <c r="F460" s="849"/>
      <c r="G460" s="849"/>
      <c r="H460" s="837">
        <v>0</v>
      </c>
      <c r="I460" s="849">
        <v>1</v>
      </c>
      <c r="J460" s="849">
        <v>63.14</v>
      </c>
      <c r="K460" s="837">
        <v>1</v>
      </c>
      <c r="L460" s="849">
        <v>1</v>
      </c>
      <c r="M460" s="850">
        <v>63.14</v>
      </c>
    </row>
    <row r="461" spans="1:13" ht="14.45" customHeight="1" x14ac:dyDescent="0.2">
      <c r="A461" s="831" t="s">
        <v>2917</v>
      </c>
      <c r="B461" s="832" t="s">
        <v>2456</v>
      </c>
      <c r="C461" s="832" t="s">
        <v>2471</v>
      </c>
      <c r="D461" s="832" t="s">
        <v>2458</v>
      </c>
      <c r="E461" s="832" t="s">
        <v>2472</v>
      </c>
      <c r="F461" s="849"/>
      <c r="G461" s="849"/>
      <c r="H461" s="837">
        <v>0</v>
      </c>
      <c r="I461" s="849">
        <v>1</v>
      </c>
      <c r="J461" s="849">
        <v>105.23</v>
      </c>
      <c r="K461" s="837">
        <v>1</v>
      </c>
      <c r="L461" s="849">
        <v>1</v>
      </c>
      <c r="M461" s="850">
        <v>105.23</v>
      </c>
    </row>
    <row r="462" spans="1:13" ht="14.45" customHeight="1" x14ac:dyDescent="0.2">
      <c r="A462" s="831" t="s">
        <v>2917</v>
      </c>
      <c r="B462" s="832" t="s">
        <v>2456</v>
      </c>
      <c r="C462" s="832" t="s">
        <v>2473</v>
      </c>
      <c r="D462" s="832" t="s">
        <v>2458</v>
      </c>
      <c r="E462" s="832" t="s">
        <v>2474</v>
      </c>
      <c r="F462" s="849"/>
      <c r="G462" s="849"/>
      <c r="H462" s="837">
        <v>0</v>
      </c>
      <c r="I462" s="849">
        <v>1</v>
      </c>
      <c r="J462" s="849">
        <v>49.08</v>
      </c>
      <c r="K462" s="837">
        <v>1</v>
      </c>
      <c r="L462" s="849">
        <v>1</v>
      </c>
      <c r="M462" s="850">
        <v>49.08</v>
      </c>
    </row>
    <row r="463" spans="1:13" ht="14.45" customHeight="1" x14ac:dyDescent="0.2">
      <c r="A463" s="831" t="s">
        <v>2917</v>
      </c>
      <c r="B463" s="832" t="s">
        <v>2456</v>
      </c>
      <c r="C463" s="832" t="s">
        <v>3587</v>
      </c>
      <c r="D463" s="832" t="s">
        <v>2458</v>
      </c>
      <c r="E463" s="832" t="s">
        <v>3588</v>
      </c>
      <c r="F463" s="849"/>
      <c r="G463" s="849"/>
      <c r="H463" s="837">
        <v>0</v>
      </c>
      <c r="I463" s="849">
        <v>1</v>
      </c>
      <c r="J463" s="849">
        <v>84.18</v>
      </c>
      <c r="K463" s="837">
        <v>1</v>
      </c>
      <c r="L463" s="849">
        <v>1</v>
      </c>
      <c r="M463" s="850">
        <v>84.18</v>
      </c>
    </row>
    <row r="464" spans="1:13" ht="14.45" customHeight="1" x14ac:dyDescent="0.2">
      <c r="A464" s="831" t="s">
        <v>2917</v>
      </c>
      <c r="B464" s="832" t="s">
        <v>2456</v>
      </c>
      <c r="C464" s="832" t="s">
        <v>2465</v>
      </c>
      <c r="D464" s="832" t="s">
        <v>2463</v>
      </c>
      <c r="E464" s="832" t="s">
        <v>2466</v>
      </c>
      <c r="F464" s="849"/>
      <c r="G464" s="849"/>
      <c r="H464" s="837">
        <v>0</v>
      </c>
      <c r="I464" s="849">
        <v>1</v>
      </c>
      <c r="J464" s="849">
        <v>63.14</v>
      </c>
      <c r="K464" s="837">
        <v>1</v>
      </c>
      <c r="L464" s="849">
        <v>1</v>
      </c>
      <c r="M464" s="850">
        <v>63.14</v>
      </c>
    </row>
    <row r="465" spans="1:13" ht="14.45" customHeight="1" x14ac:dyDescent="0.2">
      <c r="A465" s="831" t="s">
        <v>2917</v>
      </c>
      <c r="B465" s="832" t="s">
        <v>2456</v>
      </c>
      <c r="C465" s="832" t="s">
        <v>3190</v>
      </c>
      <c r="D465" s="832" t="s">
        <v>2463</v>
      </c>
      <c r="E465" s="832" t="s">
        <v>3191</v>
      </c>
      <c r="F465" s="849"/>
      <c r="G465" s="849"/>
      <c r="H465" s="837">
        <v>0</v>
      </c>
      <c r="I465" s="849">
        <v>1</v>
      </c>
      <c r="J465" s="849">
        <v>49.08</v>
      </c>
      <c r="K465" s="837">
        <v>1</v>
      </c>
      <c r="L465" s="849">
        <v>1</v>
      </c>
      <c r="M465" s="850">
        <v>49.08</v>
      </c>
    </row>
    <row r="466" spans="1:13" ht="14.45" customHeight="1" x14ac:dyDescent="0.2">
      <c r="A466" s="831" t="s">
        <v>2917</v>
      </c>
      <c r="B466" s="832" t="s">
        <v>2555</v>
      </c>
      <c r="C466" s="832" t="s">
        <v>2556</v>
      </c>
      <c r="D466" s="832" t="s">
        <v>626</v>
      </c>
      <c r="E466" s="832" t="s">
        <v>627</v>
      </c>
      <c r="F466" s="849"/>
      <c r="G466" s="849"/>
      <c r="H466" s="837">
        <v>0</v>
      </c>
      <c r="I466" s="849">
        <v>1</v>
      </c>
      <c r="J466" s="849">
        <v>72.55</v>
      </c>
      <c r="K466" s="837">
        <v>1</v>
      </c>
      <c r="L466" s="849">
        <v>1</v>
      </c>
      <c r="M466" s="850">
        <v>72.55</v>
      </c>
    </row>
    <row r="467" spans="1:13" ht="14.45" customHeight="1" x14ac:dyDescent="0.2">
      <c r="A467" s="831" t="s">
        <v>2917</v>
      </c>
      <c r="B467" s="832" t="s">
        <v>2555</v>
      </c>
      <c r="C467" s="832" t="s">
        <v>2557</v>
      </c>
      <c r="D467" s="832" t="s">
        <v>626</v>
      </c>
      <c r="E467" s="832" t="s">
        <v>625</v>
      </c>
      <c r="F467" s="849"/>
      <c r="G467" s="849"/>
      <c r="H467" s="837">
        <v>0</v>
      </c>
      <c r="I467" s="849">
        <v>1</v>
      </c>
      <c r="J467" s="849">
        <v>65.28</v>
      </c>
      <c r="K467" s="837">
        <v>1</v>
      </c>
      <c r="L467" s="849">
        <v>1</v>
      </c>
      <c r="M467" s="850">
        <v>65.28</v>
      </c>
    </row>
    <row r="468" spans="1:13" ht="14.45" customHeight="1" x14ac:dyDescent="0.2">
      <c r="A468" s="831" t="s">
        <v>2917</v>
      </c>
      <c r="B468" s="832" t="s">
        <v>2555</v>
      </c>
      <c r="C468" s="832" t="s">
        <v>2926</v>
      </c>
      <c r="D468" s="832" t="s">
        <v>626</v>
      </c>
      <c r="E468" s="832" t="s">
        <v>2927</v>
      </c>
      <c r="F468" s="849"/>
      <c r="G468" s="849"/>
      <c r="H468" s="837">
        <v>0</v>
      </c>
      <c r="I468" s="849">
        <v>4</v>
      </c>
      <c r="J468" s="849">
        <v>87.04</v>
      </c>
      <c r="K468" s="837">
        <v>1</v>
      </c>
      <c r="L468" s="849">
        <v>4</v>
      </c>
      <c r="M468" s="850">
        <v>87.04</v>
      </c>
    </row>
    <row r="469" spans="1:13" ht="14.45" customHeight="1" x14ac:dyDescent="0.2">
      <c r="A469" s="831" t="s">
        <v>2917</v>
      </c>
      <c r="B469" s="832" t="s">
        <v>2589</v>
      </c>
      <c r="C469" s="832" t="s">
        <v>2593</v>
      </c>
      <c r="D469" s="832" t="s">
        <v>1270</v>
      </c>
      <c r="E469" s="832" t="s">
        <v>1272</v>
      </c>
      <c r="F469" s="849"/>
      <c r="G469" s="849"/>
      <c r="H469" s="837"/>
      <c r="I469" s="849">
        <v>11</v>
      </c>
      <c r="J469" s="849">
        <v>0</v>
      </c>
      <c r="K469" s="837"/>
      <c r="L469" s="849">
        <v>11</v>
      </c>
      <c r="M469" s="850">
        <v>0</v>
      </c>
    </row>
    <row r="470" spans="1:13" ht="14.45" customHeight="1" x14ac:dyDescent="0.2">
      <c r="A470" s="831" t="s">
        <v>2917</v>
      </c>
      <c r="B470" s="832" t="s">
        <v>2604</v>
      </c>
      <c r="C470" s="832" t="s">
        <v>2849</v>
      </c>
      <c r="D470" s="832" t="s">
        <v>2606</v>
      </c>
      <c r="E470" s="832" t="s">
        <v>2850</v>
      </c>
      <c r="F470" s="849"/>
      <c r="G470" s="849"/>
      <c r="H470" s="837">
        <v>0</v>
      </c>
      <c r="I470" s="849">
        <v>1</v>
      </c>
      <c r="J470" s="849">
        <v>366.31</v>
      </c>
      <c r="K470" s="837">
        <v>1</v>
      </c>
      <c r="L470" s="849">
        <v>1</v>
      </c>
      <c r="M470" s="850">
        <v>366.31</v>
      </c>
    </row>
    <row r="471" spans="1:13" ht="14.45" customHeight="1" x14ac:dyDescent="0.2">
      <c r="A471" s="831" t="s">
        <v>2917</v>
      </c>
      <c r="B471" s="832" t="s">
        <v>2608</v>
      </c>
      <c r="C471" s="832" t="s">
        <v>3923</v>
      </c>
      <c r="D471" s="832" t="s">
        <v>2610</v>
      </c>
      <c r="E471" s="832" t="s">
        <v>3924</v>
      </c>
      <c r="F471" s="849">
        <v>1</v>
      </c>
      <c r="G471" s="849">
        <v>22.64</v>
      </c>
      <c r="H471" s="837">
        <v>1</v>
      </c>
      <c r="I471" s="849"/>
      <c r="J471" s="849"/>
      <c r="K471" s="837">
        <v>0</v>
      </c>
      <c r="L471" s="849">
        <v>1</v>
      </c>
      <c r="M471" s="850">
        <v>22.64</v>
      </c>
    </row>
    <row r="472" spans="1:13" ht="14.45" customHeight="1" x14ac:dyDescent="0.2">
      <c r="A472" s="831" t="s">
        <v>2917</v>
      </c>
      <c r="B472" s="832" t="s">
        <v>2608</v>
      </c>
      <c r="C472" s="832" t="s">
        <v>2609</v>
      </c>
      <c r="D472" s="832" t="s">
        <v>2610</v>
      </c>
      <c r="E472" s="832" t="s">
        <v>2611</v>
      </c>
      <c r="F472" s="849"/>
      <c r="G472" s="849"/>
      <c r="H472" s="837">
        <v>0</v>
      </c>
      <c r="I472" s="849">
        <v>1</v>
      </c>
      <c r="J472" s="849">
        <v>113.16</v>
      </c>
      <c r="K472" s="837">
        <v>1</v>
      </c>
      <c r="L472" s="849">
        <v>1</v>
      </c>
      <c r="M472" s="850">
        <v>113.16</v>
      </c>
    </row>
    <row r="473" spans="1:13" ht="14.45" customHeight="1" x14ac:dyDescent="0.2">
      <c r="A473" s="831" t="s">
        <v>2917</v>
      </c>
      <c r="B473" s="832" t="s">
        <v>2608</v>
      </c>
      <c r="C473" s="832" t="s">
        <v>2612</v>
      </c>
      <c r="D473" s="832" t="s">
        <v>2610</v>
      </c>
      <c r="E473" s="832" t="s">
        <v>2613</v>
      </c>
      <c r="F473" s="849"/>
      <c r="G473" s="849"/>
      <c r="H473" s="837">
        <v>0</v>
      </c>
      <c r="I473" s="849">
        <v>1</v>
      </c>
      <c r="J473" s="849">
        <v>169.73</v>
      </c>
      <c r="K473" s="837">
        <v>1</v>
      </c>
      <c r="L473" s="849">
        <v>1</v>
      </c>
      <c r="M473" s="850">
        <v>169.73</v>
      </c>
    </row>
    <row r="474" spans="1:13" ht="14.45" customHeight="1" x14ac:dyDescent="0.2">
      <c r="A474" s="831" t="s">
        <v>2917</v>
      </c>
      <c r="B474" s="832" t="s">
        <v>2608</v>
      </c>
      <c r="C474" s="832" t="s">
        <v>2614</v>
      </c>
      <c r="D474" s="832" t="s">
        <v>2610</v>
      </c>
      <c r="E474" s="832" t="s">
        <v>1883</v>
      </c>
      <c r="F474" s="849"/>
      <c r="G474" s="849"/>
      <c r="H474" s="837">
        <v>0</v>
      </c>
      <c r="I474" s="849">
        <v>6</v>
      </c>
      <c r="J474" s="849">
        <v>2036.8200000000002</v>
      </c>
      <c r="K474" s="837">
        <v>1</v>
      </c>
      <c r="L474" s="849">
        <v>6</v>
      </c>
      <c r="M474" s="850">
        <v>2036.8200000000002</v>
      </c>
    </row>
    <row r="475" spans="1:13" ht="14.45" customHeight="1" x14ac:dyDescent="0.2">
      <c r="A475" s="831" t="s">
        <v>2917</v>
      </c>
      <c r="B475" s="832" t="s">
        <v>2626</v>
      </c>
      <c r="C475" s="832" t="s">
        <v>2629</v>
      </c>
      <c r="D475" s="832" t="s">
        <v>1246</v>
      </c>
      <c r="E475" s="832" t="s">
        <v>2630</v>
      </c>
      <c r="F475" s="849"/>
      <c r="G475" s="849"/>
      <c r="H475" s="837">
        <v>0</v>
      </c>
      <c r="I475" s="849">
        <v>1</v>
      </c>
      <c r="J475" s="849">
        <v>212.45</v>
      </c>
      <c r="K475" s="837">
        <v>1</v>
      </c>
      <c r="L475" s="849">
        <v>1</v>
      </c>
      <c r="M475" s="850">
        <v>212.45</v>
      </c>
    </row>
    <row r="476" spans="1:13" ht="14.45" customHeight="1" x14ac:dyDescent="0.2">
      <c r="A476" s="831" t="s">
        <v>2917</v>
      </c>
      <c r="B476" s="832" t="s">
        <v>2650</v>
      </c>
      <c r="C476" s="832" t="s">
        <v>2654</v>
      </c>
      <c r="D476" s="832" t="s">
        <v>2652</v>
      </c>
      <c r="E476" s="832" t="s">
        <v>2655</v>
      </c>
      <c r="F476" s="849"/>
      <c r="G476" s="849"/>
      <c r="H476" s="837">
        <v>0</v>
      </c>
      <c r="I476" s="849">
        <v>2</v>
      </c>
      <c r="J476" s="849">
        <v>9.4</v>
      </c>
      <c r="K476" s="837">
        <v>1</v>
      </c>
      <c r="L476" s="849">
        <v>2</v>
      </c>
      <c r="M476" s="850">
        <v>9.4</v>
      </c>
    </row>
    <row r="477" spans="1:13" ht="14.45" customHeight="1" x14ac:dyDescent="0.2">
      <c r="A477" s="831" t="s">
        <v>2917</v>
      </c>
      <c r="B477" s="832" t="s">
        <v>2656</v>
      </c>
      <c r="C477" s="832" t="s">
        <v>3549</v>
      </c>
      <c r="D477" s="832" t="s">
        <v>1593</v>
      </c>
      <c r="E477" s="832" t="s">
        <v>2660</v>
      </c>
      <c r="F477" s="849">
        <v>1</v>
      </c>
      <c r="G477" s="849">
        <v>0</v>
      </c>
      <c r="H477" s="837"/>
      <c r="I477" s="849"/>
      <c r="J477" s="849"/>
      <c r="K477" s="837"/>
      <c r="L477" s="849">
        <v>1</v>
      </c>
      <c r="M477" s="850">
        <v>0</v>
      </c>
    </row>
    <row r="478" spans="1:13" ht="14.45" customHeight="1" x14ac:dyDescent="0.2">
      <c r="A478" s="831" t="s">
        <v>2917</v>
      </c>
      <c r="B478" s="832" t="s">
        <v>2656</v>
      </c>
      <c r="C478" s="832" t="s">
        <v>3977</v>
      </c>
      <c r="D478" s="832" t="s">
        <v>3978</v>
      </c>
      <c r="E478" s="832" t="s">
        <v>2670</v>
      </c>
      <c r="F478" s="849">
        <v>3</v>
      </c>
      <c r="G478" s="849">
        <v>0</v>
      </c>
      <c r="H478" s="837"/>
      <c r="I478" s="849"/>
      <c r="J478" s="849"/>
      <c r="K478" s="837"/>
      <c r="L478" s="849">
        <v>3</v>
      </c>
      <c r="M478" s="850">
        <v>0</v>
      </c>
    </row>
    <row r="479" spans="1:13" ht="14.45" customHeight="1" x14ac:dyDescent="0.2">
      <c r="A479" s="831" t="s">
        <v>2917</v>
      </c>
      <c r="B479" s="832" t="s">
        <v>4274</v>
      </c>
      <c r="C479" s="832" t="s">
        <v>2955</v>
      </c>
      <c r="D479" s="832" t="s">
        <v>766</v>
      </c>
      <c r="E479" s="832" t="s">
        <v>703</v>
      </c>
      <c r="F479" s="849"/>
      <c r="G479" s="849"/>
      <c r="H479" s="837">
        <v>0</v>
      </c>
      <c r="I479" s="849">
        <v>2</v>
      </c>
      <c r="J479" s="849">
        <v>131.97999999999999</v>
      </c>
      <c r="K479" s="837">
        <v>1</v>
      </c>
      <c r="L479" s="849">
        <v>2</v>
      </c>
      <c r="M479" s="850">
        <v>131.97999999999999</v>
      </c>
    </row>
    <row r="480" spans="1:13" ht="14.45" customHeight="1" x14ac:dyDescent="0.2">
      <c r="A480" s="831" t="s">
        <v>2917</v>
      </c>
      <c r="B480" s="832" t="s">
        <v>2661</v>
      </c>
      <c r="C480" s="832" t="s">
        <v>2662</v>
      </c>
      <c r="D480" s="832" t="s">
        <v>642</v>
      </c>
      <c r="E480" s="832" t="s">
        <v>768</v>
      </c>
      <c r="F480" s="849"/>
      <c r="G480" s="849"/>
      <c r="H480" s="837">
        <v>0</v>
      </c>
      <c r="I480" s="849">
        <v>1</v>
      </c>
      <c r="J480" s="849">
        <v>132</v>
      </c>
      <c r="K480" s="837">
        <v>1</v>
      </c>
      <c r="L480" s="849">
        <v>1</v>
      </c>
      <c r="M480" s="850">
        <v>132</v>
      </c>
    </row>
    <row r="481" spans="1:13" ht="14.45" customHeight="1" x14ac:dyDescent="0.2">
      <c r="A481" s="831" t="s">
        <v>2917</v>
      </c>
      <c r="B481" s="832" t="s">
        <v>2663</v>
      </c>
      <c r="C481" s="832" t="s">
        <v>3955</v>
      </c>
      <c r="D481" s="832" t="s">
        <v>3956</v>
      </c>
      <c r="E481" s="832" t="s">
        <v>3957</v>
      </c>
      <c r="F481" s="849">
        <v>1</v>
      </c>
      <c r="G481" s="849">
        <v>264</v>
      </c>
      <c r="H481" s="837">
        <v>1</v>
      </c>
      <c r="I481" s="849"/>
      <c r="J481" s="849"/>
      <c r="K481" s="837">
        <v>0</v>
      </c>
      <c r="L481" s="849">
        <v>1</v>
      </c>
      <c r="M481" s="850">
        <v>264</v>
      </c>
    </row>
    <row r="482" spans="1:13" ht="14.45" customHeight="1" x14ac:dyDescent="0.2">
      <c r="A482" s="831" t="s">
        <v>2917</v>
      </c>
      <c r="B482" s="832" t="s">
        <v>2667</v>
      </c>
      <c r="C482" s="832" t="s">
        <v>2668</v>
      </c>
      <c r="D482" s="832" t="s">
        <v>2669</v>
      </c>
      <c r="E482" s="832" t="s">
        <v>2670</v>
      </c>
      <c r="F482" s="849"/>
      <c r="G482" s="849"/>
      <c r="H482" s="837">
        <v>0</v>
      </c>
      <c r="I482" s="849">
        <v>3</v>
      </c>
      <c r="J482" s="849">
        <v>369.6</v>
      </c>
      <c r="K482" s="837">
        <v>1</v>
      </c>
      <c r="L482" s="849">
        <v>3</v>
      </c>
      <c r="M482" s="850">
        <v>369.6</v>
      </c>
    </row>
    <row r="483" spans="1:13" ht="14.45" customHeight="1" x14ac:dyDescent="0.2">
      <c r="A483" s="831" t="s">
        <v>2917</v>
      </c>
      <c r="B483" s="832" t="s">
        <v>2667</v>
      </c>
      <c r="C483" s="832" t="s">
        <v>3267</v>
      </c>
      <c r="D483" s="832" t="s">
        <v>2669</v>
      </c>
      <c r="E483" s="832" t="s">
        <v>2354</v>
      </c>
      <c r="F483" s="849"/>
      <c r="G483" s="849"/>
      <c r="H483" s="837">
        <v>0</v>
      </c>
      <c r="I483" s="849">
        <v>1</v>
      </c>
      <c r="J483" s="849">
        <v>246.39</v>
      </c>
      <c r="K483" s="837">
        <v>1</v>
      </c>
      <c r="L483" s="849">
        <v>1</v>
      </c>
      <c r="M483" s="850">
        <v>246.39</v>
      </c>
    </row>
    <row r="484" spans="1:13" ht="14.45" customHeight="1" x14ac:dyDescent="0.2">
      <c r="A484" s="831" t="s">
        <v>2917</v>
      </c>
      <c r="B484" s="832" t="s">
        <v>2687</v>
      </c>
      <c r="C484" s="832" t="s">
        <v>3907</v>
      </c>
      <c r="D484" s="832" t="s">
        <v>1848</v>
      </c>
      <c r="E484" s="832" t="s">
        <v>3908</v>
      </c>
      <c r="F484" s="849">
        <v>2</v>
      </c>
      <c r="G484" s="849">
        <v>3170.66</v>
      </c>
      <c r="H484" s="837">
        <v>1</v>
      </c>
      <c r="I484" s="849"/>
      <c r="J484" s="849"/>
      <c r="K484" s="837">
        <v>0</v>
      </c>
      <c r="L484" s="849">
        <v>2</v>
      </c>
      <c r="M484" s="850">
        <v>3170.66</v>
      </c>
    </row>
    <row r="485" spans="1:13" ht="14.45" customHeight="1" x14ac:dyDescent="0.2">
      <c r="A485" s="831" t="s">
        <v>2917</v>
      </c>
      <c r="B485" s="832" t="s">
        <v>2691</v>
      </c>
      <c r="C485" s="832" t="s">
        <v>3796</v>
      </c>
      <c r="D485" s="832" t="s">
        <v>1801</v>
      </c>
      <c r="E485" s="832" t="s">
        <v>1802</v>
      </c>
      <c r="F485" s="849"/>
      <c r="G485" s="849"/>
      <c r="H485" s="837">
        <v>0</v>
      </c>
      <c r="I485" s="849">
        <v>1</v>
      </c>
      <c r="J485" s="849">
        <v>129.75</v>
      </c>
      <c r="K485" s="837">
        <v>1</v>
      </c>
      <c r="L485" s="849">
        <v>1</v>
      </c>
      <c r="M485" s="850">
        <v>129.75</v>
      </c>
    </row>
    <row r="486" spans="1:13" ht="14.45" customHeight="1" x14ac:dyDescent="0.2">
      <c r="A486" s="831" t="s">
        <v>2917</v>
      </c>
      <c r="B486" s="832" t="s">
        <v>2726</v>
      </c>
      <c r="C486" s="832" t="s">
        <v>3981</v>
      </c>
      <c r="D486" s="832" t="s">
        <v>3982</v>
      </c>
      <c r="E486" s="832" t="s">
        <v>3983</v>
      </c>
      <c r="F486" s="849"/>
      <c r="G486" s="849"/>
      <c r="H486" s="837">
        <v>0</v>
      </c>
      <c r="I486" s="849">
        <v>3</v>
      </c>
      <c r="J486" s="849">
        <v>582.78</v>
      </c>
      <c r="K486" s="837">
        <v>1</v>
      </c>
      <c r="L486" s="849">
        <v>3</v>
      </c>
      <c r="M486" s="850">
        <v>582.78</v>
      </c>
    </row>
    <row r="487" spans="1:13" ht="14.45" customHeight="1" x14ac:dyDescent="0.2">
      <c r="A487" s="831" t="s">
        <v>2917</v>
      </c>
      <c r="B487" s="832" t="s">
        <v>2726</v>
      </c>
      <c r="C487" s="832" t="s">
        <v>2735</v>
      </c>
      <c r="D487" s="832" t="s">
        <v>1633</v>
      </c>
      <c r="E487" s="832" t="s">
        <v>1619</v>
      </c>
      <c r="F487" s="849"/>
      <c r="G487" s="849"/>
      <c r="H487" s="837">
        <v>0</v>
      </c>
      <c r="I487" s="849">
        <v>3</v>
      </c>
      <c r="J487" s="849">
        <v>388.53</v>
      </c>
      <c r="K487" s="837">
        <v>1</v>
      </c>
      <c r="L487" s="849">
        <v>3</v>
      </c>
      <c r="M487" s="850">
        <v>388.53</v>
      </c>
    </row>
    <row r="488" spans="1:13" ht="14.45" customHeight="1" x14ac:dyDescent="0.2">
      <c r="A488" s="831" t="s">
        <v>2917</v>
      </c>
      <c r="B488" s="832" t="s">
        <v>2726</v>
      </c>
      <c r="C488" s="832" t="s">
        <v>2736</v>
      </c>
      <c r="D488" s="832" t="s">
        <v>1632</v>
      </c>
      <c r="E488" s="832" t="s">
        <v>1619</v>
      </c>
      <c r="F488" s="849"/>
      <c r="G488" s="849"/>
      <c r="H488" s="837">
        <v>0</v>
      </c>
      <c r="I488" s="849">
        <v>3</v>
      </c>
      <c r="J488" s="849">
        <v>388.53</v>
      </c>
      <c r="K488" s="837">
        <v>1</v>
      </c>
      <c r="L488" s="849">
        <v>3</v>
      </c>
      <c r="M488" s="850">
        <v>388.53</v>
      </c>
    </row>
    <row r="489" spans="1:13" ht="14.45" customHeight="1" x14ac:dyDescent="0.2">
      <c r="A489" s="831" t="s">
        <v>2917</v>
      </c>
      <c r="B489" s="832" t="s">
        <v>2726</v>
      </c>
      <c r="C489" s="832" t="s">
        <v>3750</v>
      </c>
      <c r="D489" s="832" t="s">
        <v>1618</v>
      </c>
      <c r="E489" s="832" t="s">
        <v>1619</v>
      </c>
      <c r="F489" s="849"/>
      <c r="G489" s="849"/>
      <c r="H489" s="837">
        <v>0</v>
      </c>
      <c r="I489" s="849">
        <v>8</v>
      </c>
      <c r="J489" s="849">
        <v>1411.76</v>
      </c>
      <c r="K489" s="837">
        <v>1</v>
      </c>
      <c r="L489" s="849">
        <v>8</v>
      </c>
      <c r="M489" s="850">
        <v>1411.76</v>
      </c>
    </row>
    <row r="490" spans="1:13" ht="14.45" customHeight="1" x14ac:dyDescent="0.2">
      <c r="A490" s="831" t="s">
        <v>2917</v>
      </c>
      <c r="B490" s="832" t="s">
        <v>2726</v>
      </c>
      <c r="C490" s="832" t="s">
        <v>3761</v>
      </c>
      <c r="D490" s="832" t="s">
        <v>3762</v>
      </c>
      <c r="E490" s="832" t="s">
        <v>2740</v>
      </c>
      <c r="F490" s="849"/>
      <c r="G490" s="849"/>
      <c r="H490" s="837">
        <v>0</v>
      </c>
      <c r="I490" s="849">
        <v>30</v>
      </c>
      <c r="J490" s="849">
        <v>3166.8</v>
      </c>
      <c r="K490" s="837">
        <v>1</v>
      </c>
      <c r="L490" s="849">
        <v>30</v>
      </c>
      <c r="M490" s="850">
        <v>3166.8</v>
      </c>
    </row>
    <row r="491" spans="1:13" ht="14.45" customHeight="1" x14ac:dyDescent="0.2">
      <c r="A491" s="831" t="s">
        <v>2917</v>
      </c>
      <c r="B491" s="832" t="s">
        <v>2726</v>
      </c>
      <c r="C491" s="832" t="s">
        <v>2749</v>
      </c>
      <c r="D491" s="832" t="s">
        <v>1614</v>
      </c>
      <c r="E491" s="832" t="s">
        <v>1611</v>
      </c>
      <c r="F491" s="849"/>
      <c r="G491" s="849"/>
      <c r="H491" s="837">
        <v>0</v>
      </c>
      <c r="I491" s="849">
        <v>11</v>
      </c>
      <c r="J491" s="849">
        <v>966.02</v>
      </c>
      <c r="K491" s="837">
        <v>1</v>
      </c>
      <c r="L491" s="849">
        <v>11</v>
      </c>
      <c r="M491" s="850">
        <v>966.02</v>
      </c>
    </row>
    <row r="492" spans="1:13" ht="14.45" customHeight="1" x14ac:dyDescent="0.2">
      <c r="A492" s="831" t="s">
        <v>2917</v>
      </c>
      <c r="B492" s="832" t="s">
        <v>2726</v>
      </c>
      <c r="C492" s="832" t="s">
        <v>2756</v>
      </c>
      <c r="D492" s="832" t="s">
        <v>1635</v>
      </c>
      <c r="E492" s="832" t="s">
        <v>1619</v>
      </c>
      <c r="F492" s="849"/>
      <c r="G492" s="849"/>
      <c r="H492" s="837">
        <v>0</v>
      </c>
      <c r="I492" s="849">
        <v>3</v>
      </c>
      <c r="J492" s="849">
        <v>388.53</v>
      </c>
      <c r="K492" s="837">
        <v>1</v>
      </c>
      <c r="L492" s="849">
        <v>3</v>
      </c>
      <c r="M492" s="850">
        <v>388.53</v>
      </c>
    </row>
    <row r="493" spans="1:13" ht="14.45" customHeight="1" x14ac:dyDescent="0.2">
      <c r="A493" s="831" t="s">
        <v>2917</v>
      </c>
      <c r="B493" s="832" t="s">
        <v>2726</v>
      </c>
      <c r="C493" s="832" t="s">
        <v>3994</v>
      </c>
      <c r="D493" s="832" t="s">
        <v>3995</v>
      </c>
      <c r="E493" s="832" t="s">
        <v>1611</v>
      </c>
      <c r="F493" s="849">
        <v>1</v>
      </c>
      <c r="G493" s="849">
        <v>135.11000000000001</v>
      </c>
      <c r="H493" s="837">
        <v>1</v>
      </c>
      <c r="I493" s="849"/>
      <c r="J493" s="849"/>
      <c r="K493" s="837">
        <v>0</v>
      </c>
      <c r="L493" s="849">
        <v>1</v>
      </c>
      <c r="M493" s="850">
        <v>135.11000000000001</v>
      </c>
    </row>
    <row r="494" spans="1:13" ht="14.45" customHeight="1" x14ac:dyDescent="0.2">
      <c r="A494" s="831" t="s">
        <v>2917</v>
      </c>
      <c r="B494" s="832" t="s">
        <v>2726</v>
      </c>
      <c r="C494" s="832" t="s">
        <v>3990</v>
      </c>
      <c r="D494" s="832" t="s">
        <v>3991</v>
      </c>
      <c r="E494" s="832" t="s">
        <v>1611</v>
      </c>
      <c r="F494" s="849">
        <v>2</v>
      </c>
      <c r="G494" s="849">
        <v>270.22000000000003</v>
      </c>
      <c r="H494" s="837">
        <v>1</v>
      </c>
      <c r="I494" s="849"/>
      <c r="J494" s="849"/>
      <c r="K494" s="837">
        <v>0</v>
      </c>
      <c r="L494" s="849">
        <v>2</v>
      </c>
      <c r="M494" s="850">
        <v>270.22000000000003</v>
      </c>
    </row>
    <row r="495" spans="1:13" ht="14.45" customHeight="1" x14ac:dyDescent="0.2">
      <c r="A495" s="831" t="s">
        <v>2917</v>
      </c>
      <c r="B495" s="832" t="s">
        <v>2726</v>
      </c>
      <c r="C495" s="832" t="s">
        <v>3992</v>
      </c>
      <c r="D495" s="832" t="s">
        <v>3993</v>
      </c>
      <c r="E495" s="832" t="s">
        <v>1611</v>
      </c>
      <c r="F495" s="849">
        <v>2</v>
      </c>
      <c r="G495" s="849">
        <v>270.22000000000003</v>
      </c>
      <c r="H495" s="837">
        <v>1</v>
      </c>
      <c r="I495" s="849"/>
      <c r="J495" s="849"/>
      <c r="K495" s="837">
        <v>0</v>
      </c>
      <c r="L495" s="849">
        <v>2</v>
      </c>
      <c r="M495" s="850">
        <v>270.22000000000003</v>
      </c>
    </row>
    <row r="496" spans="1:13" ht="14.45" customHeight="1" x14ac:dyDescent="0.2">
      <c r="A496" s="831" t="s">
        <v>2917</v>
      </c>
      <c r="B496" s="832" t="s">
        <v>2291</v>
      </c>
      <c r="C496" s="832" t="s">
        <v>3177</v>
      </c>
      <c r="D496" s="832" t="s">
        <v>867</v>
      </c>
      <c r="E496" s="832" t="s">
        <v>3178</v>
      </c>
      <c r="F496" s="849"/>
      <c r="G496" s="849"/>
      <c r="H496" s="837">
        <v>0</v>
      </c>
      <c r="I496" s="849">
        <v>4</v>
      </c>
      <c r="J496" s="849">
        <v>8675.7799999999988</v>
      </c>
      <c r="K496" s="837">
        <v>1</v>
      </c>
      <c r="L496" s="849">
        <v>4</v>
      </c>
      <c r="M496" s="850">
        <v>8675.7799999999988</v>
      </c>
    </row>
    <row r="497" spans="1:13" ht="14.45" customHeight="1" x14ac:dyDescent="0.2">
      <c r="A497" s="831" t="s">
        <v>2917</v>
      </c>
      <c r="B497" s="832" t="s">
        <v>2234</v>
      </c>
      <c r="C497" s="832" t="s">
        <v>2235</v>
      </c>
      <c r="D497" s="832" t="s">
        <v>1921</v>
      </c>
      <c r="E497" s="832" t="s">
        <v>2236</v>
      </c>
      <c r="F497" s="849"/>
      <c r="G497" s="849"/>
      <c r="H497" s="837">
        <v>0</v>
      </c>
      <c r="I497" s="849">
        <v>1</v>
      </c>
      <c r="J497" s="849">
        <v>165.63</v>
      </c>
      <c r="K497" s="837">
        <v>1</v>
      </c>
      <c r="L497" s="849">
        <v>1</v>
      </c>
      <c r="M497" s="850">
        <v>165.63</v>
      </c>
    </row>
    <row r="498" spans="1:13" ht="14.45" customHeight="1" x14ac:dyDescent="0.2">
      <c r="A498" s="831" t="s">
        <v>2917</v>
      </c>
      <c r="B498" s="832" t="s">
        <v>2234</v>
      </c>
      <c r="C498" s="832" t="s">
        <v>2772</v>
      </c>
      <c r="D498" s="832" t="s">
        <v>1921</v>
      </c>
      <c r="E498" s="832" t="s">
        <v>2773</v>
      </c>
      <c r="F498" s="849"/>
      <c r="G498" s="849"/>
      <c r="H498" s="837">
        <v>0</v>
      </c>
      <c r="I498" s="849">
        <v>1</v>
      </c>
      <c r="J498" s="849">
        <v>414.07</v>
      </c>
      <c r="K498" s="837">
        <v>1</v>
      </c>
      <c r="L498" s="849">
        <v>1</v>
      </c>
      <c r="M498" s="850">
        <v>414.07</v>
      </c>
    </row>
    <row r="499" spans="1:13" ht="14.45" customHeight="1" x14ac:dyDescent="0.2">
      <c r="A499" s="831" t="s">
        <v>2917</v>
      </c>
      <c r="B499" s="832" t="s">
        <v>2585</v>
      </c>
      <c r="C499" s="832" t="s">
        <v>2586</v>
      </c>
      <c r="D499" s="832" t="s">
        <v>2587</v>
      </c>
      <c r="E499" s="832" t="s">
        <v>2588</v>
      </c>
      <c r="F499" s="849">
        <v>6</v>
      </c>
      <c r="G499" s="849">
        <v>301.92</v>
      </c>
      <c r="H499" s="837">
        <v>1</v>
      </c>
      <c r="I499" s="849"/>
      <c r="J499" s="849"/>
      <c r="K499" s="837">
        <v>0</v>
      </c>
      <c r="L499" s="849">
        <v>6</v>
      </c>
      <c r="M499" s="850">
        <v>301.92</v>
      </c>
    </row>
    <row r="500" spans="1:13" ht="14.45" customHeight="1" x14ac:dyDescent="0.2">
      <c r="A500" s="831" t="s">
        <v>2918</v>
      </c>
      <c r="B500" s="832" t="s">
        <v>2335</v>
      </c>
      <c r="C500" s="832" t="s">
        <v>3823</v>
      </c>
      <c r="D500" s="832" t="s">
        <v>685</v>
      </c>
      <c r="E500" s="832" t="s">
        <v>684</v>
      </c>
      <c r="F500" s="849"/>
      <c r="G500" s="849"/>
      <c r="H500" s="837">
        <v>0</v>
      </c>
      <c r="I500" s="849">
        <v>1</v>
      </c>
      <c r="J500" s="849">
        <v>70.23</v>
      </c>
      <c r="K500" s="837">
        <v>1</v>
      </c>
      <c r="L500" s="849">
        <v>1</v>
      </c>
      <c r="M500" s="850">
        <v>70.23</v>
      </c>
    </row>
    <row r="501" spans="1:13" ht="14.45" customHeight="1" x14ac:dyDescent="0.2">
      <c r="A501" s="831" t="s">
        <v>2918</v>
      </c>
      <c r="B501" s="832" t="s">
        <v>2422</v>
      </c>
      <c r="C501" s="832" t="s">
        <v>3958</v>
      </c>
      <c r="D501" s="832" t="s">
        <v>2821</v>
      </c>
      <c r="E501" s="832" t="s">
        <v>3959</v>
      </c>
      <c r="F501" s="849"/>
      <c r="G501" s="849"/>
      <c r="H501" s="837">
        <v>0</v>
      </c>
      <c r="I501" s="849">
        <v>1</v>
      </c>
      <c r="J501" s="849">
        <v>103.72</v>
      </c>
      <c r="K501" s="837">
        <v>1</v>
      </c>
      <c r="L501" s="849">
        <v>1</v>
      </c>
      <c r="M501" s="850">
        <v>103.72</v>
      </c>
    </row>
    <row r="502" spans="1:13" ht="14.45" customHeight="1" x14ac:dyDescent="0.2">
      <c r="A502" s="831" t="s">
        <v>2918</v>
      </c>
      <c r="B502" s="832" t="s">
        <v>4273</v>
      </c>
      <c r="C502" s="832" t="s">
        <v>3116</v>
      </c>
      <c r="D502" s="832" t="s">
        <v>3117</v>
      </c>
      <c r="E502" s="832" t="s">
        <v>703</v>
      </c>
      <c r="F502" s="849">
        <v>1</v>
      </c>
      <c r="G502" s="849">
        <v>93.18</v>
      </c>
      <c r="H502" s="837">
        <v>1</v>
      </c>
      <c r="I502" s="849"/>
      <c r="J502" s="849"/>
      <c r="K502" s="837">
        <v>0</v>
      </c>
      <c r="L502" s="849">
        <v>1</v>
      </c>
      <c r="M502" s="850">
        <v>93.18</v>
      </c>
    </row>
    <row r="503" spans="1:13" ht="14.45" customHeight="1" x14ac:dyDescent="0.2">
      <c r="A503" s="831" t="s">
        <v>2918</v>
      </c>
      <c r="B503" s="832" t="s">
        <v>2608</v>
      </c>
      <c r="C503" s="832" t="s">
        <v>2614</v>
      </c>
      <c r="D503" s="832" t="s">
        <v>2610</v>
      </c>
      <c r="E503" s="832" t="s">
        <v>1883</v>
      </c>
      <c r="F503" s="849"/>
      <c r="G503" s="849"/>
      <c r="H503" s="837">
        <v>0</v>
      </c>
      <c r="I503" s="849">
        <v>1</v>
      </c>
      <c r="J503" s="849">
        <v>339.47</v>
      </c>
      <c r="K503" s="837">
        <v>1</v>
      </c>
      <c r="L503" s="849">
        <v>1</v>
      </c>
      <c r="M503" s="850">
        <v>339.47</v>
      </c>
    </row>
    <row r="504" spans="1:13" ht="14.45" customHeight="1" x14ac:dyDescent="0.2">
      <c r="A504" s="831" t="s">
        <v>2918</v>
      </c>
      <c r="B504" s="832" t="s">
        <v>2626</v>
      </c>
      <c r="C504" s="832" t="s">
        <v>4148</v>
      </c>
      <c r="D504" s="832" t="s">
        <v>4149</v>
      </c>
      <c r="E504" s="832" t="s">
        <v>2630</v>
      </c>
      <c r="F504" s="849">
        <v>1</v>
      </c>
      <c r="G504" s="849">
        <v>212.45</v>
      </c>
      <c r="H504" s="837">
        <v>1</v>
      </c>
      <c r="I504" s="849"/>
      <c r="J504" s="849"/>
      <c r="K504" s="837">
        <v>0</v>
      </c>
      <c r="L504" s="849">
        <v>1</v>
      </c>
      <c r="M504" s="850">
        <v>212.45</v>
      </c>
    </row>
    <row r="505" spans="1:13" ht="14.45" customHeight="1" x14ac:dyDescent="0.2">
      <c r="A505" s="831" t="s">
        <v>2919</v>
      </c>
      <c r="B505" s="832" t="s">
        <v>2224</v>
      </c>
      <c r="C505" s="832" t="s">
        <v>2227</v>
      </c>
      <c r="D505" s="832" t="s">
        <v>777</v>
      </c>
      <c r="E505" s="832" t="s">
        <v>2228</v>
      </c>
      <c r="F505" s="849"/>
      <c r="G505" s="849"/>
      <c r="H505" s="837">
        <v>0</v>
      </c>
      <c r="I505" s="849">
        <v>5</v>
      </c>
      <c r="J505" s="849">
        <v>80.600000000000009</v>
      </c>
      <c r="K505" s="837">
        <v>1</v>
      </c>
      <c r="L505" s="849">
        <v>5</v>
      </c>
      <c r="M505" s="850">
        <v>80.600000000000009</v>
      </c>
    </row>
    <row r="506" spans="1:13" ht="14.45" customHeight="1" x14ac:dyDescent="0.2">
      <c r="A506" s="831" t="s">
        <v>2919</v>
      </c>
      <c r="B506" s="832" t="s">
        <v>4271</v>
      </c>
      <c r="C506" s="832" t="s">
        <v>3186</v>
      </c>
      <c r="D506" s="832" t="s">
        <v>842</v>
      </c>
      <c r="E506" s="832" t="s">
        <v>3187</v>
      </c>
      <c r="F506" s="849"/>
      <c r="G506" s="849"/>
      <c r="H506" s="837"/>
      <c r="I506" s="849">
        <v>2</v>
      </c>
      <c r="J506" s="849">
        <v>0</v>
      </c>
      <c r="K506" s="837"/>
      <c r="L506" s="849">
        <v>2</v>
      </c>
      <c r="M506" s="850">
        <v>0</v>
      </c>
    </row>
    <row r="507" spans="1:13" ht="14.45" customHeight="1" x14ac:dyDescent="0.2">
      <c r="A507" s="831" t="s">
        <v>2919</v>
      </c>
      <c r="B507" s="832" t="s">
        <v>2268</v>
      </c>
      <c r="C507" s="832" t="s">
        <v>2269</v>
      </c>
      <c r="D507" s="832" t="s">
        <v>2270</v>
      </c>
      <c r="E507" s="832" t="s">
        <v>2271</v>
      </c>
      <c r="F507" s="849"/>
      <c r="G507" s="849"/>
      <c r="H507" s="837">
        <v>0</v>
      </c>
      <c r="I507" s="849">
        <v>1</v>
      </c>
      <c r="J507" s="849">
        <v>93.75</v>
      </c>
      <c r="K507" s="837">
        <v>1</v>
      </c>
      <c r="L507" s="849">
        <v>1</v>
      </c>
      <c r="M507" s="850">
        <v>93.75</v>
      </c>
    </row>
    <row r="508" spans="1:13" ht="14.45" customHeight="1" x14ac:dyDescent="0.2">
      <c r="A508" s="831" t="s">
        <v>2919</v>
      </c>
      <c r="B508" s="832" t="s">
        <v>2272</v>
      </c>
      <c r="C508" s="832" t="s">
        <v>2279</v>
      </c>
      <c r="D508" s="832" t="s">
        <v>954</v>
      </c>
      <c r="E508" s="832" t="s">
        <v>2280</v>
      </c>
      <c r="F508" s="849"/>
      <c r="G508" s="849"/>
      <c r="H508" s="837">
        <v>0</v>
      </c>
      <c r="I508" s="849">
        <v>1</v>
      </c>
      <c r="J508" s="849">
        <v>368.16</v>
      </c>
      <c r="K508" s="837">
        <v>1</v>
      </c>
      <c r="L508" s="849">
        <v>1</v>
      </c>
      <c r="M508" s="850">
        <v>368.16</v>
      </c>
    </row>
    <row r="509" spans="1:13" ht="14.45" customHeight="1" x14ac:dyDescent="0.2">
      <c r="A509" s="831" t="s">
        <v>2919</v>
      </c>
      <c r="B509" s="832" t="s">
        <v>2285</v>
      </c>
      <c r="C509" s="832" t="s">
        <v>2286</v>
      </c>
      <c r="D509" s="832" t="s">
        <v>2287</v>
      </c>
      <c r="E509" s="832" t="s">
        <v>2288</v>
      </c>
      <c r="F509" s="849"/>
      <c r="G509" s="849"/>
      <c r="H509" s="837">
        <v>0</v>
      </c>
      <c r="I509" s="849">
        <v>4</v>
      </c>
      <c r="J509" s="849">
        <v>373.72</v>
      </c>
      <c r="K509" s="837">
        <v>1</v>
      </c>
      <c r="L509" s="849">
        <v>4</v>
      </c>
      <c r="M509" s="850">
        <v>373.72</v>
      </c>
    </row>
    <row r="510" spans="1:13" ht="14.45" customHeight="1" x14ac:dyDescent="0.2">
      <c r="A510" s="831" t="s">
        <v>2919</v>
      </c>
      <c r="B510" s="832" t="s">
        <v>2285</v>
      </c>
      <c r="C510" s="832" t="s">
        <v>4015</v>
      </c>
      <c r="D510" s="832" t="s">
        <v>3026</v>
      </c>
      <c r="E510" s="832" t="s">
        <v>3316</v>
      </c>
      <c r="F510" s="849">
        <v>1</v>
      </c>
      <c r="G510" s="849">
        <v>300.33</v>
      </c>
      <c r="H510" s="837">
        <v>1</v>
      </c>
      <c r="I510" s="849"/>
      <c r="J510" s="849"/>
      <c r="K510" s="837">
        <v>0</v>
      </c>
      <c r="L510" s="849">
        <v>1</v>
      </c>
      <c r="M510" s="850">
        <v>300.33</v>
      </c>
    </row>
    <row r="511" spans="1:13" ht="14.45" customHeight="1" x14ac:dyDescent="0.2">
      <c r="A511" s="831" t="s">
        <v>2919</v>
      </c>
      <c r="B511" s="832" t="s">
        <v>2295</v>
      </c>
      <c r="C511" s="832" t="s">
        <v>4023</v>
      </c>
      <c r="D511" s="832" t="s">
        <v>2297</v>
      </c>
      <c r="E511" s="832" t="s">
        <v>4024</v>
      </c>
      <c r="F511" s="849"/>
      <c r="G511" s="849"/>
      <c r="H511" s="837">
        <v>0</v>
      </c>
      <c r="I511" s="849">
        <v>1</v>
      </c>
      <c r="J511" s="849">
        <v>320.20999999999998</v>
      </c>
      <c r="K511" s="837">
        <v>1</v>
      </c>
      <c r="L511" s="849">
        <v>1</v>
      </c>
      <c r="M511" s="850">
        <v>320.20999999999998</v>
      </c>
    </row>
    <row r="512" spans="1:13" ht="14.45" customHeight="1" x14ac:dyDescent="0.2">
      <c r="A512" s="831" t="s">
        <v>2919</v>
      </c>
      <c r="B512" s="832" t="s">
        <v>2306</v>
      </c>
      <c r="C512" s="832" t="s">
        <v>2307</v>
      </c>
      <c r="D512" s="832" t="s">
        <v>2308</v>
      </c>
      <c r="E512" s="832" t="s">
        <v>2309</v>
      </c>
      <c r="F512" s="849"/>
      <c r="G512" s="849"/>
      <c r="H512" s="837">
        <v>0</v>
      </c>
      <c r="I512" s="849">
        <v>1</v>
      </c>
      <c r="J512" s="849">
        <v>131.32</v>
      </c>
      <c r="K512" s="837">
        <v>1</v>
      </c>
      <c r="L512" s="849">
        <v>1</v>
      </c>
      <c r="M512" s="850">
        <v>131.32</v>
      </c>
    </row>
    <row r="513" spans="1:13" ht="14.45" customHeight="1" x14ac:dyDescent="0.2">
      <c r="A513" s="831" t="s">
        <v>2919</v>
      </c>
      <c r="B513" s="832" t="s">
        <v>2320</v>
      </c>
      <c r="C513" s="832" t="s">
        <v>2322</v>
      </c>
      <c r="D513" s="832" t="s">
        <v>963</v>
      </c>
      <c r="E513" s="832" t="s">
        <v>2323</v>
      </c>
      <c r="F513" s="849"/>
      <c r="G513" s="849"/>
      <c r="H513" s="837">
        <v>0</v>
      </c>
      <c r="I513" s="849">
        <v>5</v>
      </c>
      <c r="J513" s="849">
        <v>212.54999999999998</v>
      </c>
      <c r="K513" s="837">
        <v>1</v>
      </c>
      <c r="L513" s="849">
        <v>5</v>
      </c>
      <c r="M513" s="850">
        <v>212.54999999999998</v>
      </c>
    </row>
    <row r="514" spans="1:13" ht="14.45" customHeight="1" x14ac:dyDescent="0.2">
      <c r="A514" s="831" t="s">
        <v>2919</v>
      </c>
      <c r="B514" s="832" t="s">
        <v>2320</v>
      </c>
      <c r="C514" s="832" t="s">
        <v>2324</v>
      </c>
      <c r="D514" s="832" t="s">
        <v>963</v>
      </c>
      <c r="E514" s="832" t="s">
        <v>2325</v>
      </c>
      <c r="F514" s="849"/>
      <c r="G514" s="849"/>
      <c r="H514" s="837">
        <v>0</v>
      </c>
      <c r="I514" s="849">
        <v>1</v>
      </c>
      <c r="J514" s="849">
        <v>85.02</v>
      </c>
      <c r="K514" s="837">
        <v>1</v>
      </c>
      <c r="L514" s="849">
        <v>1</v>
      </c>
      <c r="M514" s="850">
        <v>85.02</v>
      </c>
    </row>
    <row r="515" spans="1:13" ht="14.45" customHeight="1" x14ac:dyDescent="0.2">
      <c r="A515" s="831" t="s">
        <v>2919</v>
      </c>
      <c r="B515" s="832" t="s">
        <v>2335</v>
      </c>
      <c r="C515" s="832" t="s">
        <v>2345</v>
      </c>
      <c r="D515" s="832" t="s">
        <v>685</v>
      </c>
      <c r="E515" s="832" t="s">
        <v>688</v>
      </c>
      <c r="F515" s="849"/>
      <c r="G515" s="849"/>
      <c r="H515" s="837">
        <v>0</v>
      </c>
      <c r="I515" s="849">
        <v>2</v>
      </c>
      <c r="J515" s="849">
        <v>21.3</v>
      </c>
      <c r="K515" s="837">
        <v>1</v>
      </c>
      <c r="L515" s="849">
        <v>2</v>
      </c>
      <c r="M515" s="850">
        <v>21.3</v>
      </c>
    </row>
    <row r="516" spans="1:13" ht="14.45" customHeight="1" x14ac:dyDescent="0.2">
      <c r="A516" s="831" t="s">
        <v>2919</v>
      </c>
      <c r="B516" s="832" t="s">
        <v>2335</v>
      </c>
      <c r="C516" s="832" t="s">
        <v>3692</v>
      </c>
      <c r="D516" s="832" t="s">
        <v>685</v>
      </c>
      <c r="E516" s="832" t="s">
        <v>2340</v>
      </c>
      <c r="F516" s="849"/>
      <c r="G516" s="849"/>
      <c r="H516" s="837">
        <v>0</v>
      </c>
      <c r="I516" s="849">
        <v>1</v>
      </c>
      <c r="J516" s="849">
        <v>35.11</v>
      </c>
      <c r="K516" s="837">
        <v>1</v>
      </c>
      <c r="L516" s="849">
        <v>1</v>
      </c>
      <c r="M516" s="850">
        <v>35.11</v>
      </c>
    </row>
    <row r="517" spans="1:13" ht="14.45" customHeight="1" x14ac:dyDescent="0.2">
      <c r="A517" s="831" t="s">
        <v>2919</v>
      </c>
      <c r="B517" s="832" t="s">
        <v>2351</v>
      </c>
      <c r="C517" s="832" t="s">
        <v>2352</v>
      </c>
      <c r="D517" s="832" t="s">
        <v>2353</v>
      </c>
      <c r="E517" s="832" t="s">
        <v>2354</v>
      </c>
      <c r="F517" s="849"/>
      <c r="G517" s="849"/>
      <c r="H517" s="837">
        <v>0</v>
      </c>
      <c r="I517" s="849">
        <v>1</v>
      </c>
      <c r="J517" s="849">
        <v>65.540000000000006</v>
      </c>
      <c r="K517" s="837">
        <v>1</v>
      </c>
      <c r="L517" s="849">
        <v>1</v>
      </c>
      <c r="M517" s="850">
        <v>65.540000000000006</v>
      </c>
    </row>
    <row r="518" spans="1:13" ht="14.45" customHeight="1" x14ac:dyDescent="0.2">
      <c r="A518" s="831" t="s">
        <v>2919</v>
      </c>
      <c r="B518" s="832" t="s">
        <v>2351</v>
      </c>
      <c r="C518" s="832" t="s">
        <v>2796</v>
      </c>
      <c r="D518" s="832" t="s">
        <v>2353</v>
      </c>
      <c r="E518" s="832" t="s">
        <v>2797</v>
      </c>
      <c r="F518" s="849"/>
      <c r="G518" s="849"/>
      <c r="H518" s="837">
        <v>0</v>
      </c>
      <c r="I518" s="849">
        <v>1</v>
      </c>
      <c r="J518" s="849">
        <v>229.38</v>
      </c>
      <c r="K518" s="837">
        <v>1</v>
      </c>
      <c r="L518" s="849">
        <v>1</v>
      </c>
      <c r="M518" s="850">
        <v>229.38</v>
      </c>
    </row>
    <row r="519" spans="1:13" ht="14.45" customHeight="1" x14ac:dyDescent="0.2">
      <c r="A519" s="831" t="s">
        <v>2919</v>
      </c>
      <c r="B519" s="832" t="s">
        <v>2355</v>
      </c>
      <c r="C519" s="832" t="s">
        <v>2357</v>
      </c>
      <c r="D519" s="832" t="s">
        <v>702</v>
      </c>
      <c r="E519" s="832" t="s">
        <v>710</v>
      </c>
      <c r="F519" s="849">
        <v>1</v>
      </c>
      <c r="G519" s="849">
        <v>35.11</v>
      </c>
      <c r="H519" s="837">
        <v>1</v>
      </c>
      <c r="I519" s="849"/>
      <c r="J519" s="849"/>
      <c r="K519" s="837">
        <v>0</v>
      </c>
      <c r="L519" s="849">
        <v>1</v>
      </c>
      <c r="M519" s="850">
        <v>35.11</v>
      </c>
    </row>
    <row r="520" spans="1:13" ht="14.45" customHeight="1" x14ac:dyDescent="0.2">
      <c r="A520" s="831" t="s">
        <v>2919</v>
      </c>
      <c r="B520" s="832" t="s">
        <v>2355</v>
      </c>
      <c r="C520" s="832" t="s">
        <v>2356</v>
      </c>
      <c r="D520" s="832" t="s">
        <v>702</v>
      </c>
      <c r="E520" s="832" t="s">
        <v>707</v>
      </c>
      <c r="F520" s="849">
        <v>1</v>
      </c>
      <c r="G520" s="849">
        <v>17.559999999999999</v>
      </c>
      <c r="H520" s="837">
        <v>1</v>
      </c>
      <c r="I520" s="849"/>
      <c r="J520" s="849"/>
      <c r="K520" s="837">
        <v>0</v>
      </c>
      <c r="L520" s="849">
        <v>1</v>
      </c>
      <c r="M520" s="850">
        <v>17.559999999999999</v>
      </c>
    </row>
    <row r="521" spans="1:13" ht="14.45" customHeight="1" x14ac:dyDescent="0.2">
      <c r="A521" s="831" t="s">
        <v>2919</v>
      </c>
      <c r="B521" s="832" t="s">
        <v>2363</v>
      </c>
      <c r="C521" s="832" t="s">
        <v>2369</v>
      </c>
      <c r="D521" s="832" t="s">
        <v>2365</v>
      </c>
      <c r="E521" s="832" t="s">
        <v>2370</v>
      </c>
      <c r="F521" s="849"/>
      <c r="G521" s="849"/>
      <c r="H521" s="837">
        <v>0</v>
      </c>
      <c r="I521" s="849">
        <v>2</v>
      </c>
      <c r="J521" s="849">
        <v>62.18</v>
      </c>
      <c r="K521" s="837">
        <v>1</v>
      </c>
      <c r="L521" s="849">
        <v>2</v>
      </c>
      <c r="M521" s="850">
        <v>62.18</v>
      </c>
    </row>
    <row r="522" spans="1:13" ht="14.45" customHeight="1" x14ac:dyDescent="0.2">
      <c r="A522" s="831" t="s">
        <v>2919</v>
      </c>
      <c r="B522" s="832" t="s">
        <v>2373</v>
      </c>
      <c r="C522" s="832" t="s">
        <v>4022</v>
      </c>
      <c r="D522" s="832" t="s">
        <v>2375</v>
      </c>
      <c r="E522" s="832" t="s">
        <v>2372</v>
      </c>
      <c r="F522" s="849"/>
      <c r="G522" s="849"/>
      <c r="H522" s="837">
        <v>0</v>
      </c>
      <c r="I522" s="849">
        <v>4</v>
      </c>
      <c r="J522" s="849">
        <v>62.2</v>
      </c>
      <c r="K522" s="837">
        <v>1</v>
      </c>
      <c r="L522" s="849">
        <v>4</v>
      </c>
      <c r="M522" s="850">
        <v>62.2</v>
      </c>
    </row>
    <row r="523" spans="1:13" ht="14.45" customHeight="1" x14ac:dyDescent="0.2">
      <c r="A523" s="831" t="s">
        <v>2919</v>
      </c>
      <c r="B523" s="832" t="s">
        <v>2380</v>
      </c>
      <c r="C523" s="832" t="s">
        <v>2381</v>
      </c>
      <c r="D523" s="832" t="s">
        <v>1343</v>
      </c>
      <c r="E523" s="832" t="s">
        <v>710</v>
      </c>
      <c r="F523" s="849"/>
      <c r="G523" s="849"/>
      <c r="H523" s="837">
        <v>0</v>
      </c>
      <c r="I523" s="849">
        <v>1</v>
      </c>
      <c r="J523" s="849">
        <v>47.7</v>
      </c>
      <c r="K523" s="837">
        <v>1</v>
      </c>
      <c r="L523" s="849">
        <v>1</v>
      </c>
      <c r="M523" s="850">
        <v>47.7</v>
      </c>
    </row>
    <row r="524" spans="1:13" ht="14.45" customHeight="1" x14ac:dyDescent="0.2">
      <c r="A524" s="831" t="s">
        <v>2919</v>
      </c>
      <c r="B524" s="832" t="s">
        <v>2385</v>
      </c>
      <c r="C524" s="832" t="s">
        <v>2388</v>
      </c>
      <c r="D524" s="832" t="s">
        <v>2387</v>
      </c>
      <c r="E524" s="832" t="s">
        <v>2389</v>
      </c>
      <c r="F524" s="849"/>
      <c r="G524" s="849"/>
      <c r="H524" s="837">
        <v>0</v>
      </c>
      <c r="I524" s="849">
        <v>12</v>
      </c>
      <c r="J524" s="849">
        <v>124.08</v>
      </c>
      <c r="K524" s="837">
        <v>1</v>
      </c>
      <c r="L524" s="849">
        <v>12</v>
      </c>
      <c r="M524" s="850">
        <v>124.08</v>
      </c>
    </row>
    <row r="525" spans="1:13" ht="14.45" customHeight="1" x14ac:dyDescent="0.2">
      <c r="A525" s="831" t="s">
        <v>2919</v>
      </c>
      <c r="B525" s="832" t="s">
        <v>2401</v>
      </c>
      <c r="C525" s="832" t="s">
        <v>2810</v>
      </c>
      <c r="D525" s="832" t="s">
        <v>2403</v>
      </c>
      <c r="E525" s="832" t="s">
        <v>2811</v>
      </c>
      <c r="F525" s="849"/>
      <c r="G525" s="849"/>
      <c r="H525" s="837">
        <v>0</v>
      </c>
      <c r="I525" s="849">
        <v>1</v>
      </c>
      <c r="J525" s="849">
        <v>181.94</v>
      </c>
      <c r="K525" s="837">
        <v>1</v>
      </c>
      <c r="L525" s="849">
        <v>1</v>
      </c>
      <c r="M525" s="850">
        <v>181.94</v>
      </c>
    </row>
    <row r="526" spans="1:13" ht="14.45" customHeight="1" x14ac:dyDescent="0.2">
      <c r="A526" s="831" t="s">
        <v>2919</v>
      </c>
      <c r="B526" s="832" t="s">
        <v>2430</v>
      </c>
      <c r="C526" s="832" t="s">
        <v>2431</v>
      </c>
      <c r="D526" s="832" t="s">
        <v>1411</v>
      </c>
      <c r="E526" s="832" t="s">
        <v>1413</v>
      </c>
      <c r="F526" s="849"/>
      <c r="G526" s="849"/>
      <c r="H526" s="837">
        <v>0</v>
      </c>
      <c r="I526" s="849">
        <v>1</v>
      </c>
      <c r="J526" s="849">
        <v>155.30000000000001</v>
      </c>
      <c r="K526" s="837">
        <v>1</v>
      </c>
      <c r="L526" s="849">
        <v>1</v>
      </c>
      <c r="M526" s="850">
        <v>155.30000000000001</v>
      </c>
    </row>
    <row r="527" spans="1:13" ht="14.45" customHeight="1" x14ac:dyDescent="0.2">
      <c r="A527" s="831" t="s">
        <v>2919</v>
      </c>
      <c r="B527" s="832" t="s">
        <v>2436</v>
      </c>
      <c r="C527" s="832" t="s">
        <v>2442</v>
      </c>
      <c r="D527" s="832" t="s">
        <v>2440</v>
      </c>
      <c r="E527" s="832" t="s">
        <v>2443</v>
      </c>
      <c r="F527" s="849"/>
      <c r="G527" s="849"/>
      <c r="H527" s="837">
        <v>0</v>
      </c>
      <c r="I527" s="849">
        <v>2</v>
      </c>
      <c r="J527" s="849">
        <v>186.36</v>
      </c>
      <c r="K527" s="837">
        <v>1</v>
      </c>
      <c r="L527" s="849">
        <v>2</v>
      </c>
      <c r="M527" s="850">
        <v>186.36</v>
      </c>
    </row>
    <row r="528" spans="1:13" ht="14.45" customHeight="1" x14ac:dyDescent="0.2">
      <c r="A528" s="831" t="s">
        <v>2919</v>
      </c>
      <c r="B528" s="832" t="s">
        <v>2456</v>
      </c>
      <c r="C528" s="832" t="s">
        <v>2457</v>
      </c>
      <c r="D528" s="832" t="s">
        <v>2458</v>
      </c>
      <c r="E528" s="832" t="s">
        <v>2459</v>
      </c>
      <c r="F528" s="849"/>
      <c r="G528" s="849"/>
      <c r="H528" s="837">
        <v>0</v>
      </c>
      <c r="I528" s="849">
        <v>1</v>
      </c>
      <c r="J528" s="849">
        <v>94.28</v>
      </c>
      <c r="K528" s="837">
        <v>1</v>
      </c>
      <c r="L528" s="849">
        <v>1</v>
      </c>
      <c r="M528" s="850">
        <v>94.28</v>
      </c>
    </row>
    <row r="529" spans="1:13" ht="14.45" customHeight="1" x14ac:dyDescent="0.2">
      <c r="A529" s="831" t="s">
        <v>2919</v>
      </c>
      <c r="B529" s="832" t="s">
        <v>2456</v>
      </c>
      <c r="C529" s="832" t="s">
        <v>4025</v>
      </c>
      <c r="D529" s="832" t="s">
        <v>2458</v>
      </c>
      <c r="E529" s="832" t="s">
        <v>4026</v>
      </c>
      <c r="F529" s="849"/>
      <c r="G529" s="849"/>
      <c r="H529" s="837">
        <v>0</v>
      </c>
      <c r="I529" s="849">
        <v>1</v>
      </c>
      <c r="J529" s="849">
        <v>126.27</v>
      </c>
      <c r="K529" s="837">
        <v>1</v>
      </c>
      <c r="L529" s="849">
        <v>1</v>
      </c>
      <c r="M529" s="850">
        <v>126.27</v>
      </c>
    </row>
    <row r="530" spans="1:13" ht="14.45" customHeight="1" x14ac:dyDescent="0.2">
      <c r="A530" s="831" t="s">
        <v>2919</v>
      </c>
      <c r="B530" s="832" t="s">
        <v>2456</v>
      </c>
      <c r="C530" s="832" t="s">
        <v>3587</v>
      </c>
      <c r="D530" s="832" t="s">
        <v>2458</v>
      </c>
      <c r="E530" s="832" t="s">
        <v>3588</v>
      </c>
      <c r="F530" s="849"/>
      <c r="G530" s="849"/>
      <c r="H530" s="837">
        <v>0</v>
      </c>
      <c r="I530" s="849">
        <v>1</v>
      </c>
      <c r="J530" s="849">
        <v>84.18</v>
      </c>
      <c r="K530" s="837">
        <v>1</v>
      </c>
      <c r="L530" s="849">
        <v>1</v>
      </c>
      <c r="M530" s="850">
        <v>84.18</v>
      </c>
    </row>
    <row r="531" spans="1:13" ht="14.45" customHeight="1" x14ac:dyDescent="0.2">
      <c r="A531" s="831" t="s">
        <v>2919</v>
      </c>
      <c r="B531" s="832" t="s">
        <v>2456</v>
      </c>
      <c r="C531" s="832" t="s">
        <v>3190</v>
      </c>
      <c r="D531" s="832" t="s">
        <v>2463</v>
      </c>
      <c r="E531" s="832" t="s">
        <v>3191</v>
      </c>
      <c r="F531" s="849"/>
      <c r="G531" s="849"/>
      <c r="H531" s="837">
        <v>0</v>
      </c>
      <c r="I531" s="849">
        <v>2</v>
      </c>
      <c r="J531" s="849">
        <v>98.16</v>
      </c>
      <c r="K531" s="837">
        <v>1</v>
      </c>
      <c r="L531" s="849">
        <v>2</v>
      </c>
      <c r="M531" s="850">
        <v>98.16</v>
      </c>
    </row>
    <row r="532" spans="1:13" ht="14.45" customHeight="1" x14ac:dyDescent="0.2">
      <c r="A532" s="831" t="s">
        <v>2919</v>
      </c>
      <c r="B532" s="832" t="s">
        <v>2555</v>
      </c>
      <c r="C532" s="832" t="s">
        <v>2926</v>
      </c>
      <c r="D532" s="832" t="s">
        <v>626</v>
      </c>
      <c r="E532" s="832" t="s">
        <v>2927</v>
      </c>
      <c r="F532" s="849"/>
      <c r="G532" s="849"/>
      <c r="H532" s="837">
        <v>0</v>
      </c>
      <c r="I532" s="849">
        <v>4</v>
      </c>
      <c r="J532" s="849">
        <v>87.04</v>
      </c>
      <c r="K532" s="837">
        <v>1</v>
      </c>
      <c r="L532" s="849">
        <v>4</v>
      </c>
      <c r="M532" s="850">
        <v>87.04</v>
      </c>
    </row>
    <row r="533" spans="1:13" ht="14.45" customHeight="1" x14ac:dyDescent="0.2">
      <c r="A533" s="831" t="s">
        <v>2919</v>
      </c>
      <c r="B533" s="832" t="s">
        <v>2589</v>
      </c>
      <c r="C533" s="832" t="s">
        <v>2593</v>
      </c>
      <c r="D533" s="832" t="s">
        <v>1270</v>
      </c>
      <c r="E533" s="832" t="s">
        <v>1272</v>
      </c>
      <c r="F533" s="849"/>
      <c r="G533" s="849"/>
      <c r="H533" s="837"/>
      <c r="I533" s="849">
        <v>2</v>
      </c>
      <c r="J533" s="849">
        <v>0</v>
      </c>
      <c r="K533" s="837"/>
      <c r="L533" s="849">
        <v>2</v>
      </c>
      <c r="M533" s="850">
        <v>0</v>
      </c>
    </row>
    <row r="534" spans="1:13" ht="14.45" customHeight="1" x14ac:dyDescent="0.2">
      <c r="A534" s="831" t="s">
        <v>2919</v>
      </c>
      <c r="B534" s="832" t="s">
        <v>2626</v>
      </c>
      <c r="C534" s="832" t="s">
        <v>2629</v>
      </c>
      <c r="D534" s="832" t="s">
        <v>1246</v>
      </c>
      <c r="E534" s="832" t="s">
        <v>2630</v>
      </c>
      <c r="F534" s="849"/>
      <c r="G534" s="849"/>
      <c r="H534" s="837">
        <v>0</v>
      </c>
      <c r="I534" s="849">
        <v>1</v>
      </c>
      <c r="J534" s="849">
        <v>212.45</v>
      </c>
      <c r="K534" s="837">
        <v>1</v>
      </c>
      <c r="L534" s="849">
        <v>1</v>
      </c>
      <c r="M534" s="850">
        <v>212.45</v>
      </c>
    </row>
    <row r="535" spans="1:13" ht="14.45" customHeight="1" x14ac:dyDescent="0.2">
      <c r="A535" s="831" t="s">
        <v>2919</v>
      </c>
      <c r="B535" s="832" t="s">
        <v>2650</v>
      </c>
      <c r="C535" s="832" t="s">
        <v>2654</v>
      </c>
      <c r="D535" s="832" t="s">
        <v>2652</v>
      </c>
      <c r="E535" s="832" t="s">
        <v>2655</v>
      </c>
      <c r="F535" s="849"/>
      <c r="G535" s="849"/>
      <c r="H535" s="837">
        <v>0</v>
      </c>
      <c r="I535" s="849">
        <v>1</v>
      </c>
      <c r="J535" s="849">
        <v>4.7</v>
      </c>
      <c r="K535" s="837">
        <v>1</v>
      </c>
      <c r="L535" s="849">
        <v>1</v>
      </c>
      <c r="M535" s="850">
        <v>4.7</v>
      </c>
    </row>
    <row r="536" spans="1:13" ht="14.45" customHeight="1" x14ac:dyDescent="0.2">
      <c r="A536" s="831" t="s">
        <v>2919</v>
      </c>
      <c r="B536" s="832" t="s">
        <v>4284</v>
      </c>
      <c r="C536" s="832" t="s">
        <v>4019</v>
      </c>
      <c r="D536" s="832" t="s">
        <v>4020</v>
      </c>
      <c r="E536" s="832" t="s">
        <v>4021</v>
      </c>
      <c r="F536" s="849">
        <v>2</v>
      </c>
      <c r="G536" s="849">
        <v>0</v>
      </c>
      <c r="H536" s="837"/>
      <c r="I536" s="849"/>
      <c r="J536" s="849"/>
      <c r="K536" s="837"/>
      <c r="L536" s="849">
        <v>2</v>
      </c>
      <c r="M536" s="850">
        <v>0</v>
      </c>
    </row>
    <row r="537" spans="1:13" ht="14.45" customHeight="1" x14ac:dyDescent="0.2">
      <c r="A537" s="831" t="s">
        <v>2919</v>
      </c>
      <c r="B537" s="832" t="s">
        <v>2663</v>
      </c>
      <c r="C537" s="832" t="s">
        <v>2664</v>
      </c>
      <c r="D537" s="832" t="s">
        <v>2665</v>
      </c>
      <c r="E537" s="832" t="s">
        <v>2666</v>
      </c>
      <c r="F537" s="849"/>
      <c r="G537" s="849"/>
      <c r="H537" s="837">
        <v>0</v>
      </c>
      <c r="I537" s="849">
        <v>3</v>
      </c>
      <c r="J537" s="849">
        <v>368.88</v>
      </c>
      <c r="K537" s="837">
        <v>1</v>
      </c>
      <c r="L537" s="849">
        <v>3</v>
      </c>
      <c r="M537" s="850">
        <v>368.88</v>
      </c>
    </row>
    <row r="538" spans="1:13" ht="14.45" customHeight="1" x14ac:dyDescent="0.2">
      <c r="A538" s="831" t="s">
        <v>2919</v>
      </c>
      <c r="B538" s="832" t="s">
        <v>2673</v>
      </c>
      <c r="C538" s="832" t="s">
        <v>2677</v>
      </c>
      <c r="D538" s="832" t="s">
        <v>2678</v>
      </c>
      <c r="E538" s="832" t="s">
        <v>2676</v>
      </c>
      <c r="F538" s="849"/>
      <c r="G538" s="849"/>
      <c r="H538" s="837">
        <v>0</v>
      </c>
      <c r="I538" s="849">
        <v>1</v>
      </c>
      <c r="J538" s="849">
        <v>161.06</v>
      </c>
      <c r="K538" s="837">
        <v>1</v>
      </c>
      <c r="L538" s="849">
        <v>1</v>
      </c>
      <c r="M538" s="850">
        <v>161.06</v>
      </c>
    </row>
    <row r="539" spans="1:13" ht="14.45" customHeight="1" x14ac:dyDescent="0.2">
      <c r="A539" s="831" t="s">
        <v>2919</v>
      </c>
      <c r="B539" s="832" t="s">
        <v>2685</v>
      </c>
      <c r="C539" s="832" t="s">
        <v>2686</v>
      </c>
      <c r="D539" s="832" t="s">
        <v>758</v>
      </c>
      <c r="E539" s="832" t="s">
        <v>2372</v>
      </c>
      <c r="F539" s="849"/>
      <c r="G539" s="849"/>
      <c r="H539" s="837"/>
      <c r="I539" s="849">
        <v>1</v>
      </c>
      <c r="J539" s="849">
        <v>0</v>
      </c>
      <c r="K539" s="837"/>
      <c r="L539" s="849">
        <v>1</v>
      </c>
      <c r="M539" s="850">
        <v>0</v>
      </c>
    </row>
    <row r="540" spans="1:13" ht="14.45" customHeight="1" x14ac:dyDescent="0.2">
      <c r="A540" s="831" t="s">
        <v>2919</v>
      </c>
      <c r="B540" s="832" t="s">
        <v>2291</v>
      </c>
      <c r="C540" s="832" t="s">
        <v>3177</v>
      </c>
      <c r="D540" s="832" t="s">
        <v>867</v>
      </c>
      <c r="E540" s="832" t="s">
        <v>3178</v>
      </c>
      <c r="F540" s="849"/>
      <c r="G540" s="849"/>
      <c r="H540" s="837">
        <v>0</v>
      </c>
      <c r="I540" s="849">
        <v>6</v>
      </c>
      <c r="J540" s="849">
        <v>10101.880000000001</v>
      </c>
      <c r="K540" s="837">
        <v>1</v>
      </c>
      <c r="L540" s="849">
        <v>6</v>
      </c>
      <c r="M540" s="850">
        <v>10101.880000000001</v>
      </c>
    </row>
    <row r="541" spans="1:13" ht="14.45" customHeight="1" x14ac:dyDescent="0.2">
      <c r="A541" s="831" t="s">
        <v>2920</v>
      </c>
      <c r="B541" s="832" t="s">
        <v>2224</v>
      </c>
      <c r="C541" s="832" t="s">
        <v>2229</v>
      </c>
      <c r="D541" s="832" t="s">
        <v>777</v>
      </c>
      <c r="E541" s="832" t="s">
        <v>2230</v>
      </c>
      <c r="F541" s="849"/>
      <c r="G541" s="849"/>
      <c r="H541" s="837">
        <v>0</v>
      </c>
      <c r="I541" s="849">
        <v>1</v>
      </c>
      <c r="J541" s="849">
        <v>57.6</v>
      </c>
      <c r="K541" s="837">
        <v>1</v>
      </c>
      <c r="L541" s="849">
        <v>1</v>
      </c>
      <c r="M541" s="850">
        <v>57.6</v>
      </c>
    </row>
    <row r="542" spans="1:13" ht="14.45" customHeight="1" x14ac:dyDescent="0.2">
      <c r="A542" s="831" t="s">
        <v>2920</v>
      </c>
      <c r="B542" s="832" t="s">
        <v>2224</v>
      </c>
      <c r="C542" s="832" t="s">
        <v>2227</v>
      </c>
      <c r="D542" s="832" t="s">
        <v>777</v>
      </c>
      <c r="E542" s="832" t="s">
        <v>2228</v>
      </c>
      <c r="F542" s="849"/>
      <c r="G542" s="849"/>
      <c r="H542" s="837">
        <v>0</v>
      </c>
      <c r="I542" s="849">
        <v>6</v>
      </c>
      <c r="J542" s="849">
        <v>96.72</v>
      </c>
      <c r="K542" s="837">
        <v>1</v>
      </c>
      <c r="L542" s="849">
        <v>6</v>
      </c>
      <c r="M542" s="850">
        <v>96.72</v>
      </c>
    </row>
    <row r="543" spans="1:13" ht="14.45" customHeight="1" x14ac:dyDescent="0.2">
      <c r="A543" s="831" t="s">
        <v>2920</v>
      </c>
      <c r="B543" s="832" t="s">
        <v>2254</v>
      </c>
      <c r="C543" s="832" t="s">
        <v>2255</v>
      </c>
      <c r="D543" s="832" t="s">
        <v>2256</v>
      </c>
      <c r="E543" s="832" t="s">
        <v>2257</v>
      </c>
      <c r="F543" s="849"/>
      <c r="G543" s="849"/>
      <c r="H543" s="837">
        <v>0</v>
      </c>
      <c r="I543" s="849">
        <v>1</v>
      </c>
      <c r="J543" s="849">
        <v>86.41</v>
      </c>
      <c r="K543" s="837">
        <v>1</v>
      </c>
      <c r="L543" s="849">
        <v>1</v>
      </c>
      <c r="M543" s="850">
        <v>86.41</v>
      </c>
    </row>
    <row r="544" spans="1:13" ht="14.45" customHeight="1" x14ac:dyDescent="0.2">
      <c r="A544" s="831" t="s">
        <v>2920</v>
      </c>
      <c r="B544" s="832" t="s">
        <v>2254</v>
      </c>
      <c r="C544" s="832" t="s">
        <v>3385</v>
      </c>
      <c r="D544" s="832" t="s">
        <v>2256</v>
      </c>
      <c r="E544" s="832" t="s">
        <v>2257</v>
      </c>
      <c r="F544" s="849">
        <v>1</v>
      </c>
      <c r="G544" s="849">
        <v>86.41</v>
      </c>
      <c r="H544" s="837">
        <v>1</v>
      </c>
      <c r="I544" s="849"/>
      <c r="J544" s="849"/>
      <c r="K544" s="837">
        <v>0</v>
      </c>
      <c r="L544" s="849">
        <v>1</v>
      </c>
      <c r="M544" s="850">
        <v>86.41</v>
      </c>
    </row>
    <row r="545" spans="1:13" ht="14.45" customHeight="1" x14ac:dyDescent="0.2">
      <c r="A545" s="831" t="s">
        <v>2920</v>
      </c>
      <c r="B545" s="832" t="s">
        <v>2285</v>
      </c>
      <c r="C545" s="832" t="s">
        <v>2286</v>
      </c>
      <c r="D545" s="832" t="s">
        <v>2287</v>
      </c>
      <c r="E545" s="832" t="s">
        <v>2288</v>
      </c>
      <c r="F545" s="849"/>
      <c r="G545" s="849"/>
      <c r="H545" s="837">
        <v>0</v>
      </c>
      <c r="I545" s="849">
        <v>6</v>
      </c>
      <c r="J545" s="849">
        <v>560.58000000000004</v>
      </c>
      <c r="K545" s="837">
        <v>1</v>
      </c>
      <c r="L545" s="849">
        <v>6</v>
      </c>
      <c r="M545" s="850">
        <v>560.58000000000004</v>
      </c>
    </row>
    <row r="546" spans="1:13" ht="14.45" customHeight="1" x14ac:dyDescent="0.2">
      <c r="A546" s="831" t="s">
        <v>2920</v>
      </c>
      <c r="B546" s="832" t="s">
        <v>2310</v>
      </c>
      <c r="C546" s="832" t="s">
        <v>4092</v>
      </c>
      <c r="D546" s="832" t="s">
        <v>2312</v>
      </c>
      <c r="E546" s="832" t="s">
        <v>4093</v>
      </c>
      <c r="F546" s="849"/>
      <c r="G546" s="849"/>
      <c r="H546" s="837">
        <v>0</v>
      </c>
      <c r="I546" s="849">
        <v>3</v>
      </c>
      <c r="J546" s="849">
        <v>316.32</v>
      </c>
      <c r="K546" s="837">
        <v>1</v>
      </c>
      <c r="L546" s="849">
        <v>3</v>
      </c>
      <c r="M546" s="850">
        <v>316.32</v>
      </c>
    </row>
    <row r="547" spans="1:13" ht="14.45" customHeight="1" x14ac:dyDescent="0.2">
      <c r="A547" s="831" t="s">
        <v>2920</v>
      </c>
      <c r="B547" s="832" t="s">
        <v>2320</v>
      </c>
      <c r="C547" s="832" t="s">
        <v>2322</v>
      </c>
      <c r="D547" s="832" t="s">
        <v>963</v>
      </c>
      <c r="E547" s="832" t="s">
        <v>2323</v>
      </c>
      <c r="F547" s="849"/>
      <c r="G547" s="849"/>
      <c r="H547" s="837">
        <v>0</v>
      </c>
      <c r="I547" s="849">
        <v>2</v>
      </c>
      <c r="J547" s="849">
        <v>85.02</v>
      </c>
      <c r="K547" s="837">
        <v>1</v>
      </c>
      <c r="L547" s="849">
        <v>2</v>
      </c>
      <c r="M547" s="850">
        <v>85.02</v>
      </c>
    </row>
    <row r="548" spans="1:13" ht="14.45" customHeight="1" x14ac:dyDescent="0.2">
      <c r="A548" s="831" t="s">
        <v>2920</v>
      </c>
      <c r="B548" s="832" t="s">
        <v>2335</v>
      </c>
      <c r="C548" s="832" t="s">
        <v>3822</v>
      </c>
      <c r="D548" s="832" t="s">
        <v>685</v>
      </c>
      <c r="E548" s="832" t="s">
        <v>686</v>
      </c>
      <c r="F548" s="849"/>
      <c r="G548" s="849"/>
      <c r="H548" s="837">
        <v>0</v>
      </c>
      <c r="I548" s="849">
        <v>2</v>
      </c>
      <c r="J548" s="849">
        <v>76.08</v>
      </c>
      <c r="K548" s="837">
        <v>1</v>
      </c>
      <c r="L548" s="849">
        <v>2</v>
      </c>
      <c r="M548" s="850">
        <v>76.08</v>
      </c>
    </row>
    <row r="549" spans="1:13" ht="14.45" customHeight="1" x14ac:dyDescent="0.2">
      <c r="A549" s="831" t="s">
        <v>2920</v>
      </c>
      <c r="B549" s="832" t="s">
        <v>2335</v>
      </c>
      <c r="C549" s="832" t="s">
        <v>3397</v>
      </c>
      <c r="D549" s="832" t="s">
        <v>685</v>
      </c>
      <c r="E549" s="832" t="s">
        <v>689</v>
      </c>
      <c r="F549" s="849">
        <v>3</v>
      </c>
      <c r="G549" s="849">
        <v>52.679999999999993</v>
      </c>
      <c r="H549" s="837">
        <v>1</v>
      </c>
      <c r="I549" s="849"/>
      <c r="J549" s="849"/>
      <c r="K549" s="837">
        <v>0</v>
      </c>
      <c r="L549" s="849">
        <v>3</v>
      </c>
      <c r="M549" s="850">
        <v>52.679999999999993</v>
      </c>
    </row>
    <row r="550" spans="1:13" ht="14.45" customHeight="1" x14ac:dyDescent="0.2">
      <c r="A550" s="831" t="s">
        <v>2920</v>
      </c>
      <c r="B550" s="832" t="s">
        <v>2335</v>
      </c>
      <c r="C550" s="832" t="s">
        <v>4090</v>
      </c>
      <c r="D550" s="832" t="s">
        <v>685</v>
      </c>
      <c r="E550" s="832" t="s">
        <v>683</v>
      </c>
      <c r="F550" s="849"/>
      <c r="G550" s="849"/>
      <c r="H550" s="837">
        <v>0</v>
      </c>
      <c r="I550" s="849">
        <v>1</v>
      </c>
      <c r="J550" s="849">
        <v>234.07</v>
      </c>
      <c r="K550" s="837">
        <v>1</v>
      </c>
      <c r="L550" s="849">
        <v>1</v>
      </c>
      <c r="M550" s="850">
        <v>234.07</v>
      </c>
    </row>
    <row r="551" spans="1:13" ht="14.45" customHeight="1" x14ac:dyDescent="0.2">
      <c r="A551" s="831" t="s">
        <v>2920</v>
      </c>
      <c r="B551" s="832" t="s">
        <v>2351</v>
      </c>
      <c r="C551" s="832" t="s">
        <v>2352</v>
      </c>
      <c r="D551" s="832" t="s">
        <v>2353</v>
      </c>
      <c r="E551" s="832" t="s">
        <v>2354</v>
      </c>
      <c r="F551" s="849"/>
      <c r="G551" s="849"/>
      <c r="H551" s="837">
        <v>0</v>
      </c>
      <c r="I551" s="849">
        <v>3</v>
      </c>
      <c r="J551" s="849">
        <v>196.62</v>
      </c>
      <c r="K551" s="837">
        <v>1</v>
      </c>
      <c r="L551" s="849">
        <v>3</v>
      </c>
      <c r="M551" s="850">
        <v>196.62</v>
      </c>
    </row>
    <row r="552" spans="1:13" ht="14.45" customHeight="1" x14ac:dyDescent="0.2">
      <c r="A552" s="831" t="s">
        <v>2920</v>
      </c>
      <c r="B552" s="832" t="s">
        <v>2355</v>
      </c>
      <c r="C552" s="832" t="s">
        <v>2356</v>
      </c>
      <c r="D552" s="832" t="s">
        <v>702</v>
      </c>
      <c r="E552" s="832" t="s">
        <v>707</v>
      </c>
      <c r="F552" s="849">
        <v>3</v>
      </c>
      <c r="G552" s="849">
        <v>52.679999999999993</v>
      </c>
      <c r="H552" s="837">
        <v>1</v>
      </c>
      <c r="I552" s="849"/>
      <c r="J552" s="849"/>
      <c r="K552" s="837">
        <v>0</v>
      </c>
      <c r="L552" s="849">
        <v>3</v>
      </c>
      <c r="M552" s="850">
        <v>52.679999999999993</v>
      </c>
    </row>
    <row r="553" spans="1:13" ht="14.45" customHeight="1" x14ac:dyDescent="0.2">
      <c r="A553" s="831" t="s">
        <v>2920</v>
      </c>
      <c r="B553" s="832" t="s">
        <v>2355</v>
      </c>
      <c r="C553" s="832" t="s">
        <v>2360</v>
      </c>
      <c r="D553" s="832" t="s">
        <v>702</v>
      </c>
      <c r="E553" s="832" t="s">
        <v>707</v>
      </c>
      <c r="F553" s="849"/>
      <c r="G553" s="849"/>
      <c r="H553" s="837">
        <v>0</v>
      </c>
      <c r="I553" s="849">
        <v>3</v>
      </c>
      <c r="J553" s="849">
        <v>52.679999999999993</v>
      </c>
      <c r="K553" s="837">
        <v>1</v>
      </c>
      <c r="L553" s="849">
        <v>3</v>
      </c>
      <c r="M553" s="850">
        <v>52.679999999999993</v>
      </c>
    </row>
    <row r="554" spans="1:13" ht="14.45" customHeight="1" x14ac:dyDescent="0.2">
      <c r="A554" s="831" t="s">
        <v>2920</v>
      </c>
      <c r="B554" s="832" t="s">
        <v>2363</v>
      </c>
      <c r="C554" s="832" t="s">
        <v>2364</v>
      </c>
      <c r="D554" s="832" t="s">
        <v>2365</v>
      </c>
      <c r="E554" s="832" t="s">
        <v>2366</v>
      </c>
      <c r="F554" s="849"/>
      <c r="G554" s="849"/>
      <c r="H554" s="837">
        <v>0</v>
      </c>
      <c r="I554" s="849">
        <v>1</v>
      </c>
      <c r="J554" s="849">
        <v>93.27</v>
      </c>
      <c r="K554" s="837">
        <v>1</v>
      </c>
      <c r="L554" s="849">
        <v>1</v>
      </c>
      <c r="M554" s="850">
        <v>93.27</v>
      </c>
    </row>
    <row r="555" spans="1:13" ht="14.45" customHeight="1" x14ac:dyDescent="0.2">
      <c r="A555" s="831" t="s">
        <v>2920</v>
      </c>
      <c r="B555" s="832" t="s">
        <v>2363</v>
      </c>
      <c r="C555" s="832" t="s">
        <v>2369</v>
      </c>
      <c r="D555" s="832" t="s">
        <v>2365</v>
      </c>
      <c r="E555" s="832" t="s">
        <v>2370</v>
      </c>
      <c r="F555" s="849"/>
      <c r="G555" s="849"/>
      <c r="H555" s="837">
        <v>0</v>
      </c>
      <c r="I555" s="849">
        <v>6</v>
      </c>
      <c r="J555" s="849">
        <v>186.54</v>
      </c>
      <c r="K555" s="837">
        <v>1</v>
      </c>
      <c r="L555" s="849">
        <v>6</v>
      </c>
      <c r="M555" s="850">
        <v>186.54</v>
      </c>
    </row>
    <row r="556" spans="1:13" ht="14.45" customHeight="1" x14ac:dyDescent="0.2">
      <c r="A556" s="831" t="s">
        <v>2920</v>
      </c>
      <c r="B556" s="832" t="s">
        <v>2373</v>
      </c>
      <c r="C556" s="832" t="s">
        <v>4096</v>
      </c>
      <c r="D556" s="832" t="s">
        <v>3414</v>
      </c>
      <c r="E556" s="832" t="s">
        <v>2398</v>
      </c>
      <c r="F556" s="849">
        <v>3</v>
      </c>
      <c r="G556" s="849">
        <v>87.06</v>
      </c>
      <c r="H556" s="837">
        <v>1</v>
      </c>
      <c r="I556" s="849"/>
      <c r="J556" s="849"/>
      <c r="K556" s="837">
        <v>0</v>
      </c>
      <c r="L556" s="849">
        <v>3</v>
      </c>
      <c r="M556" s="850">
        <v>87.06</v>
      </c>
    </row>
    <row r="557" spans="1:13" ht="14.45" customHeight="1" x14ac:dyDescent="0.2">
      <c r="A557" s="831" t="s">
        <v>2920</v>
      </c>
      <c r="B557" s="832" t="s">
        <v>2377</v>
      </c>
      <c r="C557" s="832" t="s">
        <v>2799</v>
      </c>
      <c r="D557" s="832" t="s">
        <v>2379</v>
      </c>
      <c r="E557" s="832" t="s">
        <v>2800</v>
      </c>
      <c r="F557" s="849"/>
      <c r="G557" s="849"/>
      <c r="H557" s="837">
        <v>0</v>
      </c>
      <c r="I557" s="849">
        <v>10</v>
      </c>
      <c r="J557" s="849">
        <v>621.79999999999995</v>
      </c>
      <c r="K557" s="837">
        <v>1</v>
      </c>
      <c r="L557" s="849">
        <v>10</v>
      </c>
      <c r="M557" s="850">
        <v>621.79999999999995</v>
      </c>
    </row>
    <row r="558" spans="1:13" ht="14.45" customHeight="1" x14ac:dyDescent="0.2">
      <c r="A558" s="831" t="s">
        <v>2920</v>
      </c>
      <c r="B558" s="832" t="s">
        <v>2385</v>
      </c>
      <c r="C558" s="832" t="s">
        <v>2388</v>
      </c>
      <c r="D558" s="832" t="s">
        <v>2387</v>
      </c>
      <c r="E558" s="832" t="s">
        <v>2389</v>
      </c>
      <c r="F558" s="849"/>
      <c r="G558" s="849"/>
      <c r="H558" s="837">
        <v>0</v>
      </c>
      <c r="I558" s="849">
        <v>8</v>
      </c>
      <c r="J558" s="849">
        <v>82.72</v>
      </c>
      <c r="K558" s="837">
        <v>1</v>
      </c>
      <c r="L558" s="849">
        <v>8</v>
      </c>
      <c r="M558" s="850">
        <v>82.72</v>
      </c>
    </row>
    <row r="559" spans="1:13" ht="14.45" customHeight="1" x14ac:dyDescent="0.2">
      <c r="A559" s="831" t="s">
        <v>2920</v>
      </c>
      <c r="B559" s="832" t="s">
        <v>4277</v>
      </c>
      <c r="C559" s="832" t="s">
        <v>4102</v>
      </c>
      <c r="D559" s="832" t="s">
        <v>3457</v>
      </c>
      <c r="E559" s="832" t="s">
        <v>3458</v>
      </c>
      <c r="F559" s="849">
        <v>3</v>
      </c>
      <c r="G559" s="849">
        <v>307.38</v>
      </c>
      <c r="H559" s="837">
        <v>1</v>
      </c>
      <c r="I559" s="849"/>
      <c r="J559" s="849"/>
      <c r="K559" s="837">
        <v>0</v>
      </c>
      <c r="L559" s="849">
        <v>3</v>
      </c>
      <c r="M559" s="850">
        <v>307.38</v>
      </c>
    </row>
    <row r="560" spans="1:13" ht="14.45" customHeight="1" x14ac:dyDescent="0.2">
      <c r="A560" s="831" t="s">
        <v>2920</v>
      </c>
      <c r="B560" s="832" t="s">
        <v>2401</v>
      </c>
      <c r="C560" s="832" t="s">
        <v>2806</v>
      </c>
      <c r="D560" s="832" t="s">
        <v>2403</v>
      </c>
      <c r="E560" s="832" t="s">
        <v>2807</v>
      </c>
      <c r="F560" s="849"/>
      <c r="G560" s="849"/>
      <c r="H560" s="837">
        <v>0</v>
      </c>
      <c r="I560" s="849">
        <v>2</v>
      </c>
      <c r="J560" s="849">
        <v>704.74</v>
      </c>
      <c r="K560" s="837">
        <v>1</v>
      </c>
      <c r="L560" s="849">
        <v>2</v>
      </c>
      <c r="M560" s="850">
        <v>704.74</v>
      </c>
    </row>
    <row r="561" spans="1:13" ht="14.45" customHeight="1" x14ac:dyDescent="0.2">
      <c r="A561" s="831" t="s">
        <v>2920</v>
      </c>
      <c r="B561" s="832" t="s">
        <v>2401</v>
      </c>
      <c r="C561" s="832" t="s">
        <v>4098</v>
      </c>
      <c r="D561" s="832" t="s">
        <v>2403</v>
      </c>
      <c r="E561" s="832" t="s">
        <v>4099</v>
      </c>
      <c r="F561" s="849"/>
      <c r="G561" s="849"/>
      <c r="H561" s="837">
        <v>0</v>
      </c>
      <c r="I561" s="849">
        <v>1</v>
      </c>
      <c r="J561" s="849">
        <v>704.73</v>
      </c>
      <c r="K561" s="837">
        <v>1</v>
      </c>
      <c r="L561" s="849">
        <v>1</v>
      </c>
      <c r="M561" s="850">
        <v>704.73</v>
      </c>
    </row>
    <row r="562" spans="1:13" ht="14.45" customHeight="1" x14ac:dyDescent="0.2">
      <c r="A562" s="831" t="s">
        <v>2920</v>
      </c>
      <c r="B562" s="832" t="s">
        <v>2419</v>
      </c>
      <c r="C562" s="832" t="s">
        <v>3360</v>
      </c>
      <c r="D562" s="832" t="s">
        <v>1169</v>
      </c>
      <c r="E562" s="832" t="s">
        <v>3361</v>
      </c>
      <c r="F562" s="849"/>
      <c r="G562" s="849"/>
      <c r="H562" s="837">
        <v>0</v>
      </c>
      <c r="I562" s="849">
        <v>2</v>
      </c>
      <c r="J562" s="849">
        <v>155.58000000000001</v>
      </c>
      <c r="K562" s="837">
        <v>1</v>
      </c>
      <c r="L562" s="849">
        <v>2</v>
      </c>
      <c r="M562" s="850">
        <v>155.58000000000001</v>
      </c>
    </row>
    <row r="563" spans="1:13" ht="14.45" customHeight="1" x14ac:dyDescent="0.2">
      <c r="A563" s="831" t="s">
        <v>2920</v>
      </c>
      <c r="B563" s="832" t="s">
        <v>2436</v>
      </c>
      <c r="C563" s="832" t="s">
        <v>2823</v>
      </c>
      <c r="D563" s="832" t="s">
        <v>2440</v>
      </c>
      <c r="E563" s="832" t="s">
        <v>2824</v>
      </c>
      <c r="F563" s="849"/>
      <c r="G563" s="849"/>
      <c r="H563" s="837">
        <v>0</v>
      </c>
      <c r="I563" s="849">
        <v>5</v>
      </c>
      <c r="J563" s="849">
        <v>698.85000000000014</v>
      </c>
      <c r="K563" s="837">
        <v>1</v>
      </c>
      <c r="L563" s="849">
        <v>5</v>
      </c>
      <c r="M563" s="850">
        <v>698.85000000000014</v>
      </c>
    </row>
    <row r="564" spans="1:13" ht="14.45" customHeight="1" x14ac:dyDescent="0.2">
      <c r="A564" s="831" t="s">
        <v>2920</v>
      </c>
      <c r="B564" s="832" t="s">
        <v>2436</v>
      </c>
      <c r="C564" s="832" t="s">
        <v>2825</v>
      </c>
      <c r="D564" s="832" t="s">
        <v>2440</v>
      </c>
      <c r="E564" s="832" t="s">
        <v>2826</v>
      </c>
      <c r="F564" s="849"/>
      <c r="G564" s="849"/>
      <c r="H564" s="837">
        <v>0</v>
      </c>
      <c r="I564" s="849">
        <v>2</v>
      </c>
      <c r="J564" s="849">
        <v>559.05999999999995</v>
      </c>
      <c r="K564" s="837">
        <v>1</v>
      </c>
      <c r="L564" s="849">
        <v>2</v>
      </c>
      <c r="M564" s="850">
        <v>559.05999999999995</v>
      </c>
    </row>
    <row r="565" spans="1:13" ht="14.45" customHeight="1" x14ac:dyDescent="0.2">
      <c r="A565" s="831" t="s">
        <v>2920</v>
      </c>
      <c r="B565" s="832" t="s">
        <v>2436</v>
      </c>
      <c r="C565" s="832" t="s">
        <v>4041</v>
      </c>
      <c r="D565" s="832" t="s">
        <v>4042</v>
      </c>
      <c r="E565" s="832" t="s">
        <v>768</v>
      </c>
      <c r="F565" s="849">
        <v>3</v>
      </c>
      <c r="G565" s="849">
        <v>279.54000000000002</v>
      </c>
      <c r="H565" s="837">
        <v>1</v>
      </c>
      <c r="I565" s="849"/>
      <c r="J565" s="849"/>
      <c r="K565" s="837">
        <v>0</v>
      </c>
      <c r="L565" s="849">
        <v>3</v>
      </c>
      <c r="M565" s="850">
        <v>279.54000000000002</v>
      </c>
    </row>
    <row r="566" spans="1:13" ht="14.45" customHeight="1" x14ac:dyDescent="0.2">
      <c r="A566" s="831" t="s">
        <v>2920</v>
      </c>
      <c r="B566" s="832" t="s">
        <v>4273</v>
      </c>
      <c r="C566" s="832" t="s">
        <v>4103</v>
      </c>
      <c r="D566" s="832" t="s">
        <v>3474</v>
      </c>
      <c r="E566" s="832" t="s">
        <v>2721</v>
      </c>
      <c r="F566" s="849">
        <v>3</v>
      </c>
      <c r="G566" s="849">
        <v>838.58999999999992</v>
      </c>
      <c r="H566" s="837">
        <v>1</v>
      </c>
      <c r="I566" s="849"/>
      <c r="J566" s="849"/>
      <c r="K566" s="837">
        <v>0</v>
      </c>
      <c r="L566" s="849">
        <v>3</v>
      </c>
      <c r="M566" s="850">
        <v>838.58999999999992</v>
      </c>
    </row>
    <row r="567" spans="1:13" ht="14.45" customHeight="1" x14ac:dyDescent="0.2">
      <c r="A567" s="831" t="s">
        <v>2920</v>
      </c>
      <c r="B567" s="832" t="s">
        <v>4273</v>
      </c>
      <c r="C567" s="832" t="s">
        <v>4104</v>
      </c>
      <c r="D567" s="832" t="s">
        <v>3474</v>
      </c>
      <c r="E567" s="832" t="s">
        <v>703</v>
      </c>
      <c r="F567" s="849">
        <v>1</v>
      </c>
      <c r="G567" s="849">
        <v>93.18</v>
      </c>
      <c r="H567" s="837">
        <v>1</v>
      </c>
      <c r="I567" s="849"/>
      <c r="J567" s="849"/>
      <c r="K567" s="837">
        <v>0</v>
      </c>
      <c r="L567" s="849">
        <v>1</v>
      </c>
      <c r="M567" s="850">
        <v>93.18</v>
      </c>
    </row>
    <row r="568" spans="1:13" ht="14.45" customHeight="1" x14ac:dyDescent="0.2">
      <c r="A568" s="831" t="s">
        <v>2920</v>
      </c>
      <c r="B568" s="832" t="s">
        <v>4273</v>
      </c>
      <c r="C568" s="832" t="s">
        <v>4105</v>
      </c>
      <c r="D568" s="832" t="s">
        <v>3476</v>
      </c>
      <c r="E568" s="832" t="s">
        <v>2721</v>
      </c>
      <c r="F568" s="849">
        <v>1</v>
      </c>
      <c r="G568" s="849">
        <v>279.52999999999997</v>
      </c>
      <c r="H568" s="837">
        <v>1</v>
      </c>
      <c r="I568" s="849"/>
      <c r="J568" s="849"/>
      <c r="K568" s="837">
        <v>0</v>
      </c>
      <c r="L568" s="849">
        <v>1</v>
      </c>
      <c r="M568" s="850">
        <v>279.52999999999997</v>
      </c>
    </row>
    <row r="569" spans="1:13" ht="14.45" customHeight="1" x14ac:dyDescent="0.2">
      <c r="A569" s="831" t="s">
        <v>2920</v>
      </c>
      <c r="B569" s="832" t="s">
        <v>2827</v>
      </c>
      <c r="C569" s="832" t="s">
        <v>4066</v>
      </c>
      <c r="D569" s="832" t="s">
        <v>4067</v>
      </c>
      <c r="E569" s="832" t="s">
        <v>4068</v>
      </c>
      <c r="F569" s="849">
        <v>3</v>
      </c>
      <c r="G569" s="849">
        <v>314.04000000000002</v>
      </c>
      <c r="H569" s="837">
        <v>1</v>
      </c>
      <c r="I569" s="849"/>
      <c r="J569" s="849"/>
      <c r="K569" s="837">
        <v>0</v>
      </c>
      <c r="L569" s="849">
        <v>3</v>
      </c>
      <c r="M569" s="850">
        <v>314.04000000000002</v>
      </c>
    </row>
    <row r="570" spans="1:13" ht="14.45" customHeight="1" x14ac:dyDescent="0.2">
      <c r="A570" s="831" t="s">
        <v>2920</v>
      </c>
      <c r="B570" s="832" t="s">
        <v>2449</v>
      </c>
      <c r="C570" s="832" t="s">
        <v>3393</v>
      </c>
      <c r="D570" s="832" t="s">
        <v>2454</v>
      </c>
      <c r="E570" s="832" t="s">
        <v>3394</v>
      </c>
      <c r="F570" s="849"/>
      <c r="G570" s="849"/>
      <c r="H570" s="837">
        <v>0</v>
      </c>
      <c r="I570" s="849">
        <v>4</v>
      </c>
      <c r="J570" s="849">
        <v>131.47999999999999</v>
      </c>
      <c r="K570" s="837">
        <v>1</v>
      </c>
      <c r="L570" s="849">
        <v>4</v>
      </c>
      <c r="M570" s="850">
        <v>131.47999999999999</v>
      </c>
    </row>
    <row r="571" spans="1:13" ht="14.45" customHeight="1" x14ac:dyDescent="0.2">
      <c r="A571" s="831" t="s">
        <v>2920</v>
      </c>
      <c r="B571" s="832" t="s">
        <v>2456</v>
      </c>
      <c r="C571" s="832" t="s">
        <v>2833</v>
      </c>
      <c r="D571" s="832" t="s">
        <v>2458</v>
      </c>
      <c r="E571" s="832" t="s">
        <v>2834</v>
      </c>
      <c r="F571" s="849"/>
      <c r="G571" s="849"/>
      <c r="H571" s="837">
        <v>0</v>
      </c>
      <c r="I571" s="849">
        <v>1</v>
      </c>
      <c r="J571" s="849">
        <v>74.08</v>
      </c>
      <c r="K571" s="837">
        <v>1</v>
      </c>
      <c r="L571" s="849">
        <v>1</v>
      </c>
      <c r="M571" s="850">
        <v>74.08</v>
      </c>
    </row>
    <row r="572" spans="1:13" ht="14.45" customHeight="1" x14ac:dyDescent="0.2">
      <c r="A572" s="831" t="s">
        <v>2920</v>
      </c>
      <c r="B572" s="832" t="s">
        <v>2456</v>
      </c>
      <c r="C572" s="832" t="s">
        <v>2469</v>
      </c>
      <c r="D572" s="832" t="s">
        <v>2458</v>
      </c>
      <c r="E572" s="832" t="s">
        <v>2470</v>
      </c>
      <c r="F572" s="849"/>
      <c r="G572" s="849"/>
      <c r="H572" s="837">
        <v>0</v>
      </c>
      <c r="I572" s="849">
        <v>1</v>
      </c>
      <c r="J572" s="849">
        <v>63.14</v>
      </c>
      <c r="K572" s="837">
        <v>1</v>
      </c>
      <c r="L572" s="849">
        <v>1</v>
      </c>
      <c r="M572" s="850">
        <v>63.14</v>
      </c>
    </row>
    <row r="573" spans="1:13" ht="14.45" customHeight="1" x14ac:dyDescent="0.2">
      <c r="A573" s="831" t="s">
        <v>2920</v>
      </c>
      <c r="B573" s="832" t="s">
        <v>2456</v>
      </c>
      <c r="C573" s="832" t="s">
        <v>4025</v>
      </c>
      <c r="D573" s="832" t="s">
        <v>2458</v>
      </c>
      <c r="E573" s="832" t="s">
        <v>4026</v>
      </c>
      <c r="F573" s="849"/>
      <c r="G573" s="849"/>
      <c r="H573" s="837">
        <v>0</v>
      </c>
      <c r="I573" s="849">
        <v>1</v>
      </c>
      <c r="J573" s="849">
        <v>126.27</v>
      </c>
      <c r="K573" s="837">
        <v>1</v>
      </c>
      <c r="L573" s="849">
        <v>1</v>
      </c>
      <c r="M573" s="850">
        <v>126.27</v>
      </c>
    </row>
    <row r="574" spans="1:13" ht="14.45" customHeight="1" x14ac:dyDescent="0.2">
      <c r="A574" s="831" t="s">
        <v>2920</v>
      </c>
      <c r="B574" s="832" t="s">
        <v>2456</v>
      </c>
      <c r="C574" s="832" t="s">
        <v>3587</v>
      </c>
      <c r="D574" s="832" t="s">
        <v>2458</v>
      </c>
      <c r="E574" s="832" t="s">
        <v>3588</v>
      </c>
      <c r="F574" s="849"/>
      <c r="G574" s="849"/>
      <c r="H574" s="837">
        <v>0</v>
      </c>
      <c r="I574" s="849">
        <v>1</v>
      </c>
      <c r="J574" s="849">
        <v>84.18</v>
      </c>
      <c r="K574" s="837">
        <v>1</v>
      </c>
      <c r="L574" s="849">
        <v>1</v>
      </c>
      <c r="M574" s="850">
        <v>84.18</v>
      </c>
    </row>
    <row r="575" spans="1:13" ht="14.45" customHeight="1" x14ac:dyDescent="0.2">
      <c r="A575" s="831" t="s">
        <v>2920</v>
      </c>
      <c r="B575" s="832" t="s">
        <v>4278</v>
      </c>
      <c r="C575" s="832" t="s">
        <v>3310</v>
      </c>
      <c r="D575" s="832" t="s">
        <v>1729</v>
      </c>
      <c r="E575" s="832" t="s">
        <v>2083</v>
      </c>
      <c r="F575" s="849">
        <v>2</v>
      </c>
      <c r="G575" s="849">
        <v>223.44</v>
      </c>
      <c r="H575" s="837">
        <v>1</v>
      </c>
      <c r="I575" s="849"/>
      <c r="J575" s="849"/>
      <c r="K575" s="837">
        <v>0</v>
      </c>
      <c r="L575" s="849">
        <v>2</v>
      </c>
      <c r="M575" s="850">
        <v>223.44</v>
      </c>
    </row>
    <row r="576" spans="1:13" ht="14.45" customHeight="1" x14ac:dyDescent="0.2">
      <c r="A576" s="831" t="s">
        <v>2920</v>
      </c>
      <c r="B576" s="832" t="s">
        <v>2555</v>
      </c>
      <c r="C576" s="832" t="s">
        <v>2556</v>
      </c>
      <c r="D576" s="832" t="s">
        <v>626</v>
      </c>
      <c r="E576" s="832" t="s">
        <v>627</v>
      </c>
      <c r="F576" s="849"/>
      <c r="G576" s="849"/>
      <c r="H576" s="837">
        <v>0</v>
      </c>
      <c r="I576" s="849">
        <v>4</v>
      </c>
      <c r="J576" s="849">
        <v>290.2</v>
      </c>
      <c r="K576" s="837">
        <v>1</v>
      </c>
      <c r="L576" s="849">
        <v>4</v>
      </c>
      <c r="M576" s="850">
        <v>290.2</v>
      </c>
    </row>
    <row r="577" spans="1:13" ht="14.45" customHeight="1" x14ac:dyDescent="0.2">
      <c r="A577" s="831" t="s">
        <v>2920</v>
      </c>
      <c r="B577" s="832" t="s">
        <v>2555</v>
      </c>
      <c r="C577" s="832" t="s">
        <v>2557</v>
      </c>
      <c r="D577" s="832" t="s">
        <v>626</v>
      </c>
      <c r="E577" s="832" t="s">
        <v>625</v>
      </c>
      <c r="F577" s="849"/>
      <c r="G577" s="849"/>
      <c r="H577" s="837">
        <v>0</v>
      </c>
      <c r="I577" s="849">
        <v>3</v>
      </c>
      <c r="J577" s="849">
        <v>195.84</v>
      </c>
      <c r="K577" s="837">
        <v>1</v>
      </c>
      <c r="L577" s="849">
        <v>3</v>
      </c>
      <c r="M577" s="850">
        <v>195.84</v>
      </c>
    </row>
    <row r="578" spans="1:13" ht="14.45" customHeight="1" x14ac:dyDescent="0.2">
      <c r="A578" s="831" t="s">
        <v>2920</v>
      </c>
      <c r="B578" s="832" t="s">
        <v>2555</v>
      </c>
      <c r="C578" s="832" t="s">
        <v>2926</v>
      </c>
      <c r="D578" s="832" t="s">
        <v>626</v>
      </c>
      <c r="E578" s="832" t="s">
        <v>2927</v>
      </c>
      <c r="F578" s="849"/>
      <c r="G578" s="849"/>
      <c r="H578" s="837">
        <v>0</v>
      </c>
      <c r="I578" s="849">
        <v>26</v>
      </c>
      <c r="J578" s="849">
        <v>565.76</v>
      </c>
      <c r="K578" s="837">
        <v>1</v>
      </c>
      <c r="L578" s="849">
        <v>26</v>
      </c>
      <c r="M578" s="850">
        <v>565.76</v>
      </c>
    </row>
    <row r="579" spans="1:13" ht="14.45" customHeight="1" x14ac:dyDescent="0.2">
      <c r="A579" s="831" t="s">
        <v>2920</v>
      </c>
      <c r="B579" s="832" t="s">
        <v>2589</v>
      </c>
      <c r="C579" s="832" t="s">
        <v>2593</v>
      </c>
      <c r="D579" s="832" t="s">
        <v>1270</v>
      </c>
      <c r="E579" s="832" t="s">
        <v>1272</v>
      </c>
      <c r="F579" s="849"/>
      <c r="G579" s="849"/>
      <c r="H579" s="837"/>
      <c r="I579" s="849">
        <v>3</v>
      </c>
      <c r="J579" s="849">
        <v>0</v>
      </c>
      <c r="K579" s="837"/>
      <c r="L579" s="849">
        <v>3</v>
      </c>
      <c r="M579" s="850">
        <v>0</v>
      </c>
    </row>
    <row r="580" spans="1:13" ht="14.45" customHeight="1" x14ac:dyDescent="0.2">
      <c r="A580" s="831" t="s">
        <v>2920</v>
      </c>
      <c r="B580" s="832" t="s">
        <v>2608</v>
      </c>
      <c r="C580" s="832" t="s">
        <v>2612</v>
      </c>
      <c r="D580" s="832" t="s">
        <v>2610</v>
      </c>
      <c r="E580" s="832" t="s">
        <v>2613</v>
      </c>
      <c r="F580" s="849"/>
      <c r="G580" s="849"/>
      <c r="H580" s="837">
        <v>0</v>
      </c>
      <c r="I580" s="849">
        <v>3</v>
      </c>
      <c r="J580" s="849">
        <v>509.18999999999994</v>
      </c>
      <c r="K580" s="837">
        <v>1</v>
      </c>
      <c r="L580" s="849">
        <v>3</v>
      </c>
      <c r="M580" s="850">
        <v>509.18999999999994</v>
      </c>
    </row>
    <row r="581" spans="1:13" ht="14.45" customHeight="1" x14ac:dyDescent="0.2">
      <c r="A581" s="831" t="s">
        <v>2920</v>
      </c>
      <c r="B581" s="832" t="s">
        <v>2608</v>
      </c>
      <c r="C581" s="832" t="s">
        <v>2614</v>
      </c>
      <c r="D581" s="832" t="s">
        <v>2610</v>
      </c>
      <c r="E581" s="832" t="s">
        <v>1883</v>
      </c>
      <c r="F581" s="849"/>
      <c r="G581" s="849"/>
      <c r="H581" s="837">
        <v>0</v>
      </c>
      <c r="I581" s="849">
        <v>3</v>
      </c>
      <c r="J581" s="849">
        <v>1018.4100000000001</v>
      </c>
      <c r="K581" s="837">
        <v>1</v>
      </c>
      <c r="L581" s="849">
        <v>3</v>
      </c>
      <c r="M581" s="850">
        <v>1018.4100000000001</v>
      </c>
    </row>
    <row r="582" spans="1:13" ht="14.45" customHeight="1" x14ac:dyDescent="0.2">
      <c r="A582" s="831" t="s">
        <v>2920</v>
      </c>
      <c r="B582" s="832" t="s">
        <v>2641</v>
      </c>
      <c r="C582" s="832" t="s">
        <v>4085</v>
      </c>
      <c r="D582" s="832" t="s">
        <v>3330</v>
      </c>
      <c r="E582" s="832" t="s">
        <v>3814</v>
      </c>
      <c r="F582" s="849">
        <v>1</v>
      </c>
      <c r="G582" s="849">
        <v>73.81</v>
      </c>
      <c r="H582" s="837">
        <v>1</v>
      </c>
      <c r="I582" s="849"/>
      <c r="J582" s="849"/>
      <c r="K582" s="837">
        <v>0</v>
      </c>
      <c r="L582" s="849">
        <v>1</v>
      </c>
      <c r="M582" s="850">
        <v>73.81</v>
      </c>
    </row>
    <row r="583" spans="1:13" ht="14.45" customHeight="1" x14ac:dyDescent="0.2">
      <c r="A583" s="831" t="s">
        <v>2920</v>
      </c>
      <c r="B583" s="832" t="s">
        <v>2650</v>
      </c>
      <c r="C583" s="832" t="s">
        <v>2867</v>
      </c>
      <c r="D583" s="832" t="s">
        <v>2652</v>
      </c>
      <c r="E583" s="832" t="s">
        <v>2868</v>
      </c>
      <c r="F583" s="849"/>
      <c r="G583" s="849"/>
      <c r="H583" s="837">
        <v>0</v>
      </c>
      <c r="I583" s="849">
        <v>1</v>
      </c>
      <c r="J583" s="849">
        <v>18.809999999999999</v>
      </c>
      <c r="K583" s="837">
        <v>1</v>
      </c>
      <c r="L583" s="849">
        <v>1</v>
      </c>
      <c r="M583" s="850">
        <v>18.809999999999999</v>
      </c>
    </row>
    <row r="584" spans="1:13" ht="14.45" customHeight="1" x14ac:dyDescent="0.2">
      <c r="A584" s="831" t="s">
        <v>2920</v>
      </c>
      <c r="B584" s="832" t="s">
        <v>2656</v>
      </c>
      <c r="C584" s="832" t="s">
        <v>3175</v>
      </c>
      <c r="D584" s="832" t="s">
        <v>1593</v>
      </c>
      <c r="E584" s="832" t="s">
        <v>2660</v>
      </c>
      <c r="F584" s="849">
        <v>1</v>
      </c>
      <c r="G584" s="849">
        <v>0</v>
      </c>
      <c r="H584" s="837"/>
      <c r="I584" s="849"/>
      <c r="J584" s="849"/>
      <c r="K584" s="837"/>
      <c r="L584" s="849">
        <v>1</v>
      </c>
      <c r="M584" s="850">
        <v>0</v>
      </c>
    </row>
    <row r="585" spans="1:13" ht="14.45" customHeight="1" x14ac:dyDescent="0.2">
      <c r="A585" s="831" t="s">
        <v>2920</v>
      </c>
      <c r="B585" s="832" t="s">
        <v>2656</v>
      </c>
      <c r="C585" s="832" t="s">
        <v>4107</v>
      </c>
      <c r="D585" s="832" t="s">
        <v>3978</v>
      </c>
      <c r="E585" s="832" t="s">
        <v>2660</v>
      </c>
      <c r="F585" s="849">
        <v>1</v>
      </c>
      <c r="G585" s="849">
        <v>0</v>
      </c>
      <c r="H585" s="837"/>
      <c r="I585" s="849"/>
      <c r="J585" s="849"/>
      <c r="K585" s="837"/>
      <c r="L585" s="849">
        <v>1</v>
      </c>
      <c r="M585" s="850">
        <v>0</v>
      </c>
    </row>
    <row r="586" spans="1:13" ht="14.45" customHeight="1" x14ac:dyDescent="0.2">
      <c r="A586" s="831" t="s">
        <v>2920</v>
      </c>
      <c r="B586" s="832" t="s">
        <v>2656</v>
      </c>
      <c r="C586" s="832" t="s">
        <v>2657</v>
      </c>
      <c r="D586" s="832" t="s">
        <v>1593</v>
      </c>
      <c r="E586" s="832" t="s">
        <v>2658</v>
      </c>
      <c r="F586" s="849">
        <v>1</v>
      </c>
      <c r="G586" s="849">
        <v>0</v>
      </c>
      <c r="H586" s="837"/>
      <c r="I586" s="849"/>
      <c r="J586" s="849"/>
      <c r="K586" s="837"/>
      <c r="L586" s="849">
        <v>1</v>
      </c>
      <c r="M586" s="850">
        <v>0</v>
      </c>
    </row>
    <row r="587" spans="1:13" ht="14.45" customHeight="1" x14ac:dyDescent="0.2">
      <c r="A587" s="831" t="s">
        <v>2920</v>
      </c>
      <c r="B587" s="832" t="s">
        <v>2656</v>
      </c>
      <c r="C587" s="832" t="s">
        <v>3977</v>
      </c>
      <c r="D587" s="832" t="s">
        <v>3978</v>
      </c>
      <c r="E587" s="832" t="s">
        <v>2670</v>
      </c>
      <c r="F587" s="849">
        <v>1</v>
      </c>
      <c r="G587" s="849">
        <v>0</v>
      </c>
      <c r="H587" s="837"/>
      <c r="I587" s="849"/>
      <c r="J587" s="849"/>
      <c r="K587" s="837"/>
      <c r="L587" s="849">
        <v>1</v>
      </c>
      <c r="M587" s="850">
        <v>0</v>
      </c>
    </row>
    <row r="588" spans="1:13" ht="14.45" customHeight="1" x14ac:dyDescent="0.2">
      <c r="A588" s="831" t="s">
        <v>2920</v>
      </c>
      <c r="B588" s="832" t="s">
        <v>2656</v>
      </c>
      <c r="C588" s="832" t="s">
        <v>2659</v>
      </c>
      <c r="D588" s="832" t="s">
        <v>1593</v>
      </c>
      <c r="E588" s="832" t="s">
        <v>2660</v>
      </c>
      <c r="F588" s="849"/>
      <c r="G588" s="849"/>
      <c r="H588" s="837"/>
      <c r="I588" s="849">
        <v>3</v>
      </c>
      <c r="J588" s="849">
        <v>0</v>
      </c>
      <c r="K588" s="837"/>
      <c r="L588" s="849">
        <v>3</v>
      </c>
      <c r="M588" s="850">
        <v>0</v>
      </c>
    </row>
    <row r="589" spans="1:13" ht="14.45" customHeight="1" x14ac:dyDescent="0.2">
      <c r="A589" s="831" t="s">
        <v>2920</v>
      </c>
      <c r="B589" s="832" t="s">
        <v>4274</v>
      </c>
      <c r="C589" s="832" t="s">
        <v>2955</v>
      </c>
      <c r="D589" s="832" t="s">
        <v>766</v>
      </c>
      <c r="E589" s="832" t="s">
        <v>703</v>
      </c>
      <c r="F589" s="849"/>
      <c r="G589" s="849"/>
      <c r="H589" s="837">
        <v>0</v>
      </c>
      <c r="I589" s="849">
        <v>6</v>
      </c>
      <c r="J589" s="849">
        <v>395.93999999999994</v>
      </c>
      <c r="K589" s="837">
        <v>1</v>
      </c>
      <c r="L589" s="849">
        <v>6</v>
      </c>
      <c r="M589" s="850">
        <v>395.93999999999994</v>
      </c>
    </row>
    <row r="590" spans="1:13" ht="14.45" customHeight="1" x14ac:dyDescent="0.2">
      <c r="A590" s="831" t="s">
        <v>2920</v>
      </c>
      <c r="B590" s="832" t="s">
        <v>2685</v>
      </c>
      <c r="C590" s="832" t="s">
        <v>2872</v>
      </c>
      <c r="D590" s="832" t="s">
        <v>758</v>
      </c>
      <c r="E590" s="832" t="s">
        <v>2368</v>
      </c>
      <c r="F590" s="849"/>
      <c r="G590" s="849"/>
      <c r="H590" s="837"/>
      <c r="I590" s="849">
        <v>3</v>
      </c>
      <c r="J590" s="849">
        <v>0</v>
      </c>
      <c r="K590" s="837"/>
      <c r="L590" s="849">
        <v>3</v>
      </c>
      <c r="M590" s="850">
        <v>0</v>
      </c>
    </row>
    <row r="591" spans="1:13" ht="14.45" customHeight="1" x14ac:dyDescent="0.2">
      <c r="A591" s="831" t="s">
        <v>2920</v>
      </c>
      <c r="B591" s="832" t="s">
        <v>2687</v>
      </c>
      <c r="C591" s="832" t="s">
        <v>2688</v>
      </c>
      <c r="D591" s="832" t="s">
        <v>1848</v>
      </c>
      <c r="E591" s="832" t="s">
        <v>1849</v>
      </c>
      <c r="F591" s="849">
        <v>1</v>
      </c>
      <c r="G591" s="849">
        <v>264.23</v>
      </c>
      <c r="H591" s="837">
        <v>1</v>
      </c>
      <c r="I591" s="849"/>
      <c r="J591" s="849"/>
      <c r="K591" s="837">
        <v>0</v>
      </c>
      <c r="L591" s="849">
        <v>1</v>
      </c>
      <c r="M591" s="850">
        <v>264.23</v>
      </c>
    </row>
    <row r="592" spans="1:13" ht="14.45" customHeight="1" x14ac:dyDescent="0.2">
      <c r="A592" s="831" t="s">
        <v>2920</v>
      </c>
      <c r="B592" s="832" t="s">
        <v>2687</v>
      </c>
      <c r="C592" s="832" t="s">
        <v>3907</v>
      </c>
      <c r="D592" s="832" t="s">
        <v>1848</v>
      </c>
      <c r="E592" s="832" t="s">
        <v>3908</v>
      </c>
      <c r="F592" s="849">
        <v>3</v>
      </c>
      <c r="G592" s="849">
        <v>4755.99</v>
      </c>
      <c r="H592" s="837">
        <v>1</v>
      </c>
      <c r="I592" s="849"/>
      <c r="J592" s="849"/>
      <c r="K592" s="837">
        <v>0</v>
      </c>
      <c r="L592" s="849">
        <v>3</v>
      </c>
      <c r="M592" s="850">
        <v>4755.99</v>
      </c>
    </row>
    <row r="593" spans="1:13" ht="14.45" customHeight="1" x14ac:dyDescent="0.2">
      <c r="A593" s="831" t="s">
        <v>2920</v>
      </c>
      <c r="B593" s="832" t="s">
        <v>2687</v>
      </c>
      <c r="C593" s="832" t="s">
        <v>4065</v>
      </c>
      <c r="D593" s="832" t="s">
        <v>1848</v>
      </c>
      <c r="E593" s="832" t="s">
        <v>3908</v>
      </c>
      <c r="F593" s="849"/>
      <c r="G593" s="849"/>
      <c r="H593" s="837">
        <v>0</v>
      </c>
      <c r="I593" s="849">
        <v>3</v>
      </c>
      <c r="J593" s="849">
        <v>4755.99</v>
      </c>
      <c r="K593" s="837">
        <v>1</v>
      </c>
      <c r="L593" s="849">
        <v>3</v>
      </c>
      <c r="M593" s="850">
        <v>4755.99</v>
      </c>
    </row>
    <row r="594" spans="1:13" ht="14.45" customHeight="1" x14ac:dyDescent="0.2">
      <c r="A594" s="831" t="s">
        <v>2920</v>
      </c>
      <c r="B594" s="832" t="s">
        <v>2691</v>
      </c>
      <c r="C594" s="832" t="s">
        <v>3645</v>
      </c>
      <c r="D594" s="832" t="s">
        <v>692</v>
      </c>
      <c r="E594" s="832" t="s">
        <v>679</v>
      </c>
      <c r="F594" s="849"/>
      <c r="G594" s="849"/>
      <c r="H594" s="837">
        <v>0</v>
      </c>
      <c r="I594" s="849">
        <v>2</v>
      </c>
      <c r="J594" s="849">
        <v>207.6</v>
      </c>
      <c r="K594" s="837">
        <v>1</v>
      </c>
      <c r="L594" s="849">
        <v>2</v>
      </c>
      <c r="M594" s="850">
        <v>207.6</v>
      </c>
    </row>
    <row r="595" spans="1:13" ht="14.45" customHeight="1" x14ac:dyDescent="0.2">
      <c r="A595" s="831" t="s">
        <v>2920</v>
      </c>
      <c r="B595" s="832" t="s">
        <v>2716</v>
      </c>
      <c r="C595" s="832" t="s">
        <v>2888</v>
      </c>
      <c r="D595" s="832" t="s">
        <v>1587</v>
      </c>
      <c r="E595" s="832" t="s">
        <v>2889</v>
      </c>
      <c r="F595" s="849"/>
      <c r="G595" s="849"/>
      <c r="H595" s="837">
        <v>0</v>
      </c>
      <c r="I595" s="849">
        <v>2</v>
      </c>
      <c r="J595" s="849">
        <v>235.1</v>
      </c>
      <c r="K595" s="837">
        <v>1</v>
      </c>
      <c r="L595" s="849">
        <v>2</v>
      </c>
      <c r="M595" s="850">
        <v>235.1</v>
      </c>
    </row>
    <row r="596" spans="1:13" ht="14.45" customHeight="1" x14ac:dyDescent="0.2">
      <c r="A596" s="831" t="s">
        <v>2920</v>
      </c>
      <c r="B596" s="832" t="s">
        <v>2291</v>
      </c>
      <c r="C596" s="832" t="s">
        <v>3177</v>
      </c>
      <c r="D596" s="832" t="s">
        <v>867</v>
      </c>
      <c r="E596" s="832" t="s">
        <v>3178</v>
      </c>
      <c r="F596" s="849"/>
      <c r="G596" s="849"/>
      <c r="H596" s="837">
        <v>0</v>
      </c>
      <c r="I596" s="849">
        <v>6</v>
      </c>
      <c r="J596" s="849">
        <v>14261.579999999998</v>
      </c>
      <c r="K596" s="837">
        <v>1</v>
      </c>
      <c r="L596" s="849">
        <v>6</v>
      </c>
      <c r="M596" s="850">
        <v>14261.579999999998</v>
      </c>
    </row>
    <row r="597" spans="1:13" ht="14.45" customHeight="1" x14ac:dyDescent="0.2">
      <c r="A597" s="831" t="s">
        <v>2920</v>
      </c>
      <c r="B597" s="832" t="s">
        <v>2291</v>
      </c>
      <c r="C597" s="832" t="s">
        <v>2788</v>
      </c>
      <c r="D597" s="832" t="s">
        <v>867</v>
      </c>
      <c r="E597" s="832" t="s">
        <v>2789</v>
      </c>
      <c r="F597" s="849"/>
      <c r="G597" s="849"/>
      <c r="H597" s="837">
        <v>0</v>
      </c>
      <c r="I597" s="849">
        <v>6</v>
      </c>
      <c r="J597" s="849">
        <v>11441.82</v>
      </c>
      <c r="K597" s="837">
        <v>1</v>
      </c>
      <c r="L597" s="849">
        <v>6</v>
      </c>
      <c r="M597" s="850">
        <v>11441.82</v>
      </c>
    </row>
    <row r="598" spans="1:13" ht="14.45" customHeight="1" x14ac:dyDescent="0.2">
      <c r="A598" s="831" t="s">
        <v>2920</v>
      </c>
      <c r="B598" s="832" t="s">
        <v>2234</v>
      </c>
      <c r="C598" s="832" t="s">
        <v>2772</v>
      </c>
      <c r="D598" s="832" t="s">
        <v>1921</v>
      </c>
      <c r="E598" s="832" t="s">
        <v>2773</v>
      </c>
      <c r="F598" s="849"/>
      <c r="G598" s="849"/>
      <c r="H598" s="837">
        <v>0</v>
      </c>
      <c r="I598" s="849">
        <v>8</v>
      </c>
      <c r="J598" s="849">
        <v>3312.56</v>
      </c>
      <c r="K598" s="837">
        <v>1</v>
      </c>
      <c r="L598" s="849">
        <v>8</v>
      </c>
      <c r="M598" s="850">
        <v>3312.56</v>
      </c>
    </row>
    <row r="599" spans="1:13" ht="14.45" customHeight="1" thickBot="1" x14ac:dyDescent="0.25">
      <c r="A599" s="839" t="s">
        <v>2920</v>
      </c>
      <c r="B599" s="840" t="s">
        <v>2585</v>
      </c>
      <c r="C599" s="840" t="s">
        <v>2586</v>
      </c>
      <c r="D599" s="840" t="s">
        <v>2587</v>
      </c>
      <c r="E599" s="840" t="s">
        <v>2588</v>
      </c>
      <c r="F599" s="851">
        <v>3</v>
      </c>
      <c r="G599" s="851">
        <v>150.96</v>
      </c>
      <c r="H599" s="845">
        <v>1</v>
      </c>
      <c r="I599" s="851"/>
      <c r="J599" s="851"/>
      <c r="K599" s="845">
        <v>0</v>
      </c>
      <c r="L599" s="851">
        <v>3</v>
      </c>
      <c r="M599" s="852">
        <v>150.96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BDD52C7-791B-490A-B693-0534CBBD3BC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5" customHeight="1" x14ac:dyDescent="0.2">
      <c r="A6" s="729" t="s">
        <v>567</v>
      </c>
      <c r="B6" s="730" t="s">
        <v>4286</v>
      </c>
      <c r="C6" s="731">
        <v>7.3697300000000006</v>
      </c>
      <c r="D6" s="731">
        <v>14.05367</v>
      </c>
      <c r="E6" s="731"/>
      <c r="F6" s="731">
        <v>12.13481</v>
      </c>
      <c r="G6" s="731">
        <v>8.249999267578124</v>
      </c>
      <c r="H6" s="731">
        <v>3.8848107324218759</v>
      </c>
      <c r="I6" s="732">
        <v>1.4708861911889968</v>
      </c>
      <c r="J6" s="733" t="s">
        <v>1</v>
      </c>
    </row>
    <row r="7" spans="1:10" ht="14.45" customHeight="1" x14ac:dyDescent="0.2">
      <c r="A7" s="729" t="s">
        <v>567</v>
      </c>
      <c r="B7" s="730" t="s">
        <v>4287</v>
      </c>
      <c r="C7" s="731">
        <v>0.71630999999999989</v>
      </c>
      <c r="D7" s="731">
        <v>1.1370400000000001</v>
      </c>
      <c r="E7" s="731"/>
      <c r="F7" s="731">
        <v>0.50796000000000008</v>
      </c>
      <c r="G7" s="731">
        <v>0.75</v>
      </c>
      <c r="H7" s="731">
        <v>-0.24203999999999992</v>
      </c>
      <c r="I7" s="732">
        <v>0.6772800000000001</v>
      </c>
      <c r="J7" s="733" t="s">
        <v>1</v>
      </c>
    </row>
    <row r="8" spans="1:10" ht="14.45" customHeight="1" x14ac:dyDescent="0.2">
      <c r="A8" s="729" t="s">
        <v>567</v>
      </c>
      <c r="B8" s="730" t="s">
        <v>4288</v>
      </c>
      <c r="C8" s="731">
        <v>165.91756000000001</v>
      </c>
      <c r="D8" s="731">
        <v>279.92081000000007</v>
      </c>
      <c r="E8" s="731"/>
      <c r="F8" s="731">
        <v>260.21402000000006</v>
      </c>
      <c r="G8" s="731">
        <v>208.50000805664064</v>
      </c>
      <c r="H8" s="731">
        <v>51.714011943359424</v>
      </c>
      <c r="I8" s="732">
        <v>1.2480288246766442</v>
      </c>
      <c r="J8" s="733" t="s">
        <v>1</v>
      </c>
    </row>
    <row r="9" spans="1:10" ht="14.45" customHeight="1" x14ac:dyDescent="0.2">
      <c r="A9" s="729" t="s">
        <v>567</v>
      </c>
      <c r="B9" s="730" t="s">
        <v>4289</v>
      </c>
      <c r="C9" s="731">
        <v>296.33393000000001</v>
      </c>
      <c r="D9" s="731">
        <v>390.28793000000002</v>
      </c>
      <c r="E9" s="731"/>
      <c r="F9" s="731">
        <v>530.88066999999978</v>
      </c>
      <c r="G9" s="731">
        <v>529.92104394531248</v>
      </c>
      <c r="H9" s="731">
        <v>0.95962605468730544</v>
      </c>
      <c r="I9" s="732">
        <v>1.0018108849717362</v>
      </c>
      <c r="J9" s="733" t="s">
        <v>1</v>
      </c>
    </row>
    <row r="10" spans="1:10" ht="14.45" customHeight="1" x14ac:dyDescent="0.2">
      <c r="A10" s="729" t="s">
        <v>567</v>
      </c>
      <c r="B10" s="730" t="s">
        <v>4290</v>
      </c>
      <c r="C10" s="731">
        <v>47.016249999999999</v>
      </c>
      <c r="D10" s="731">
        <v>59.483750000000008</v>
      </c>
      <c r="E10" s="731"/>
      <c r="F10" s="731">
        <v>53.272499999999994</v>
      </c>
      <c r="G10" s="731">
        <v>51.750001953125</v>
      </c>
      <c r="H10" s="731">
        <v>1.5224980468749933</v>
      </c>
      <c r="I10" s="732">
        <v>1.0294202510031607</v>
      </c>
      <c r="J10" s="733" t="s">
        <v>1</v>
      </c>
    </row>
    <row r="11" spans="1:10" ht="14.45" customHeight="1" x14ac:dyDescent="0.2">
      <c r="A11" s="729" t="s">
        <v>567</v>
      </c>
      <c r="B11" s="730" t="s">
        <v>4291</v>
      </c>
      <c r="C11" s="731">
        <v>0.98099999999999998</v>
      </c>
      <c r="D11" s="731">
        <v>0</v>
      </c>
      <c r="E11" s="731"/>
      <c r="F11" s="731">
        <v>0.98117999999999994</v>
      </c>
      <c r="G11" s="731">
        <v>0.75</v>
      </c>
      <c r="H11" s="731">
        <v>0.23117999999999994</v>
      </c>
      <c r="I11" s="732">
        <v>1.3082399999999998</v>
      </c>
      <c r="J11" s="733" t="s">
        <v>1</v>
      </c>
    </row>
    <row r="12" spans="1:10" ht="14.45" customHeight="1" x14ac:dyDescent="0.2">
      <c r="A12" s="729" t="s">
        <v>567</v>
      </c>
      <c r="B12" s="730" t="s">
        <v>4292</v>
      </c>
      <c r="C12" s="731">
        <v>9.0690000000000008</v>
      </c>
      <c r="D12" s="731">
        <v>12.740740000000001</v>
      </c>
      <c r="E12" s="731"/>
      <c r="F12" s="731">
        <v>10.451000000000001</v>
      </c>
      <c r="G12" s="731">
        <v>9.0000000610351556</v>
      </c>
      <c r="H12" s="731">
        <v>1.4509999389648449</v>
      </c>
      <c r="I12" s="732">
        <v>1.1612222143471802</v>
      </c>
      <c r="J12" s="733" t="s">
        <v>1</v>
      </c>
    </row>
    <row r="13" spans="1:10" ht="14.45" customHeight="1" x14ac:dyDescent="0.2">
      <c r="A13" s="729" t="s">
        <v>567</v>
      </c>
      <c r="B13" s="730" t="s">
        <v>4293</v>
      </c>
      <c r="C13" s="731">
        <v>107.24109999999999</v>
      </c>
      <c r="D13" s="731">
        <v>135.79480000000001</v>
      </c>
      <c r="E13" s="731"/>
      <c r="F13" s="731">
        <v>165.5992</v>
      </c>
      <c r="G13" s="731">
        <v>112.49999694824218</v>
      </c>
      <c r="H13" s="731">
        <v>53.099203051757812</v>
      </c>
      <c r="I13" s="732">
        <v>1.4719929288192526</v>
      </c>
      <c r="J13" s="733" t="s">
        <v>1</v>
      </c>
    </row>
    <row r="14" spans="1:10" ht="14.45" customHeight="1" x14ac:dyDescent="0.2">
      <c r="A14" s="729" t="s">
        <v>567</v>
      </c>
      <c r="B14" s="730" t="s">
        <v>4294</v>
      </c>
      <c r="C14" s="731">
        <v>4.5523099999999994</v>
      </c>
      <c r="D14" s="731">
        <v>0.37260000000000004</v>
      </c>
      <c r="E14" s="731"/>
      <c r="F14" s="731">
        <v>1.3389500000000001</v>
      </c>
      <c r="G14" s="731">
        <v>0.75</v>
      </c>
      <c r="H14" s="731">
        <v>0.58895000000000008</v>
      </c>
      <c r="I14" s="732">
        <v>1.7852666666666668</v>
      </c>
      <c r="J14" s="733" t="s">
        <v>1</v>
      </c>
    </row>
    <row r="15" spans="1:10" ht="14.45" customHeight="1" x14ac:dyDescent="0.2">
      <c r="A15" s="729" t="s">
        <v>567</v>
      </c>
      <c r="B15" s="730" t="s">
        <v>4295</v>
      </c>
      <c r="C15" s="731">
        <v>2.6847799999999999</v>
      </c>
      <c r="D15" s="731">
        <v>3.1144699999999998</v>
      </c>
      <c r="E15" s="731"/>
      <c r="F15" s="731">
        <v>2.6134699999999995</v>
      </c>
      <c r="G15" s="731">
        <v>2.2499999389648435</v>
      </c>
      <c r="H15" s="731">
        <v>0.363470061035156</v>
      </c>
      <c r="I15" s="732">
        <v>1.1615422537310722</v>
      </c>
      <c r="J15" s="733" t="s">
        <v>1</v>
      </c>
    </row>
    <row r="16" spans="1:10" ht="14.45" customHeight="1" x14ac:dyDescent="0.2">
      <c r="A16" s="729" t="s">
        <v>567</v>
      </c>
      <c r="B16" s="730" t="s">
        <v>4296</v>
      </c>
      <c r="C16" s="731">
        <v>0</v>
      </c>
      <c r="D16" s="731">
        <v>110.18718999999999</v>
      </c>
      <c r="E16" s="731"/>
      <c r="F16" s="731">
        <v>2.3984999999999999</v>
      </c>
      <c r="G16" s="731">
        <v>0</v>
      </c>
      <c r="H16" s="731">
        <v>2.3984999999999999</v>
      </c>
      <c r="I16" s="732" t="s">
        <v>569</v>
      </c>
      <c r="J16" s="733" t="s">
        <v>1</v>
      </c>
    </row>
    <row r="17" spans="1:10" ht="14.45" customHeight="1" x14ac:dyDescent="0.2">
      <c r="A17" s="729" t="s">
        <v>567</v>
      </c>
      <c r="B17" s="730" t="s">
        <v>578</v>
      </c>
      <c r="C17" s="731">
        <v>641.88197000000002</v>
      </c>
      <c r="D17" s="731">
        <v>1007.0930000000001</v>
      </c>
      <c r="E17" s="731"/>
      <c r="F17" s="731">
        <v>1040.3922599999999</v>
      </c>
      <c r="G17" s="731">
        <v>924.42105017089841</v>
      </c>
      <c r="H17" s="731">
        <v>115.97120982910144</v>
      </c>
      <c r="I17" s="732">
        <v>1.125452800763961</v>
      </c>
      <c r="J17" s="733" t="s">
        <v>579</v>
      </c>
    </row>
    <row r="19" spans="1:10" ht="14.45" customHeight="1" x14ac:dyDescent="0.2">
      <c r="A19" s="729" t="s">
        <v>567</v>
      </c>
      <c r="B19" s="730" t="s">
        <v>568</v>
      </c>
      <c r="C19" s="731" t="s">
        <v>569</v>
      </c>
      <c r="D19" s="731" t="s">
        <v>569</v>
      </c>
      <c r="E19" s="731"/>
      <c r="F19" s="731" t="s">
        <v>569</v>
      </c>
      <c r="G19" s="731" t="s">
        <v>569</v>
      </c>
      <c r="H19" s="731" t="s">
        <v>569</v>
      </c>
      <c r="I19" s="732" t="s">
        <v>569</v>
      </c>
      <c r="J19" s="733" t="s">
        <v>73</v>
      </c>
    </row>
    <row r="20" spans="1:10" ht="14.45" customHeight="1" x14ac:dyDescent="0.2">
      <c r="A20" s="729" t="s">
        <v>580</v>
      </c>
      <c r="B20" s="730" t="s">
        <v>581</v>
      </c>
      <c r="C20" s="731" t="s">
        <v>569</v>
      </c>
      <c r="D20" s="731" t="s">
        <v>569</v>
      </c>
      <c r="E20" s="731"/>
      <c r="F20" s="731" t="s">
        <v>569</v>
      </c>
      <c r="G20" s="731" t="s">
        <v>569</v>
      </c>
      <c r="H20" s="731" t="s">
        <v>569</v>
      </c>
      <c r="I20" s="732" t="s">
        <v>569</v>
      </c>
      <c r="J20" s="733" t="s">
        <v>0</v>
      </c>
    </row>
    <row r="21" spans="1:10" ht="14.45" customHeight="1" x14ac:dyDescent="0.2">
      <c r="A21" s="729" t="s">
        <v>580</v>
      </c>
      <c r="B21" s="730" t="s">
        <v>4286</v>
      </c>
      <c r="C21" s="731">
        <v>7.3697300000000006</v>
      </c>
      <c r="D21" s="731">
        <v>10.52135</v>
      </c>
      <c r="E21" s="731"/>
      <c r="F21" s="731">
        <v>8.7552500000000002</v>
      </c>
      <c r="G21" s="731">
        <v>7</v>
      </c>
      <c r="H21" s="731">
        <v>1.7552500000000002</v>
      </c>
      <c r="I21" s="732">
        <v>1.25075</v>
      </c>
      <c r="J21" s="733" t="s">
        <v>1</v>
      </c>
    </row>
    <row r="22" spans="1:10" ht="14.45" customHeight="1" x14ac:dyDescent="0.2">
      <c r="A22" s="729" t="s">
        <v>580</v>
      </c>
      <c r="B22" s="730" t="s">
        <v>4287</v>
      </c>
      <c r="C22" s="731">
        <v>0.71630999999999989</v>
      </c>
      <c r="D22" s="731">
        <v>1.1370400000000001</v>
      </c>
      <c r="E22" s="731"/>
      <c r="F22" s="731">
        <v>0</v>
      </c>
      <c r="G22" s="731">
        <v>1</v>
      </c>
      <c r="H22" s="731">
        <v>-1</v>
      </c>
      <c r="I22" s="732">
        <v>0</v>
      </c>
      <c r="J22" s="733" t="s">
        <v>1</v>
      </c>
    </row>
    <row r="23" spans="1:10" ht="14.45" customHeight="1" x14ac:dyDescent="0.2">
      <c r="A23" s="729" t="s">
        <v>580</v>
      </c>
      <c r="B23" s="730" t="s">
        <v>4288</v>
      </c>
      <c r="C23" s="731">
        <v>165.82744</v>
      </c>
      <c r="D23" s="731">
        <v>185.97978000000006</v>
      </c>
      <c r="E23" s="731"/>
      <c r="F23" s="731">
        <v>155.99960000000004</v>
      </c>
      <c r="G23" s="731">
        <v>135</v>
      </c>
      <c r="H23" s="731">
        <v>20.999600000000044</v>
      </c>
      <c r="I23" s="732">
        <v>1.1555525925925929</v>
      </c>
      <c r="J23" s="733" t="s">
        <v>1</v>
      </c>
    </row>
    <row r="24" spans="1:10" ht="14.45" customHeight="1" x14ac:dyDescent="0.2">
      <c r="A24" s="729" t="s">
        <v>580</v>
      </c>
      <c r="B24" s="730" t="s">
        <v>4289</v>
      </c>
      <c r="C24" s="731">
        <v>288.15912000000003</v>
      </c>
      <c r="D24" s="731">
        <v>271.05442000000005</v>
      </c>
      <c r="E24" s="731"/>
      <c r="F24" s="731">
        <v>266.89745999999997</v>
      </c>
      <c r="G24" s="731">
        <v>260</v>
      </c>
      <c r="H24" s="731">
        <v>6.8974599999999668</v>
      </c>
      <c r="I24" s="732">
        <v>1.0265286923076922</v>
      </c>
      <c r="J24" s="733" t="s">
        <v>1</v>
      </c>
    </row>
    <row r="25" spans="1:10" ht="14.45" customHeight="1" x14ac:dyDescent="0.2">
      <c r="A25" s="729" t="s">
        <v>580</v>
      </c>
      <c r="B25" s="730" t="s">
        <v>4290</v>
      </c>
      <c r="C25" s="731">
        <v>43.912349999999996</v>
      </c>
      <c r="D25" s="731">
        <v>39.224350000000008</v>
      </c>
      <c r="E25" s="731"/>
      <c r="F25" s="731">
        <v>27.7883</v>
      </c>
      <c r="G25" s="731">
        <v>32</v>
      </c>
      <c r="H25" s="731">
        <v>-4.2117000000000004</v>
      </c>
      <c r="I25" s="732">
        <v>0.86838437499999999</v>
      </c>
      <c r="J25" s="733" t="s">
        <v>1</v>
      </c>
    </row>
    <row r="26" spans="1:10" ht="14.45" customHeight="1" x14ac:dyDescent="0.2">
      <c r="A26" s="729" t="s">
        <v>580</v>
      </c>
      <c r="B26" s="730" t="s">
        <v>4291</v>
      </c>
      <c r="C26" s="731">
        <v>0.98099999999999998</v>
      </c>
      <c r="D26" s="731">
        <v>0</v>
      </c>
      <c r="E26" s="731"/>
      <c r="F26" s="731">
        <v>0.98117999999999994</v>
      </c>
      <c r="G26" s="731">
        <v>0</v>
      </c>
      <c r="H26" s="731">
        <v>0.98117999999999994</v>
      </c>
      <c r="I26" s="732" t="s">
        <v>569</v>
      </c>
      <c r="J26" s="733" t="s">
        <v>1</v>
      </c>
    </row>
    <row r="27" spans="1:10" ht="14.45" customHeight="1" x14ac:dyDescent="0.2">
      <c r="A27" s="729" t="s">
        <v>580</v>
      </c>
      <c r="B27" s="730" t="s">
        <v>4292</v>
      </c>
      <c r="C27" s="731">
        <v>8.1440000000000001</v>
      </c>
      <c r="D27" s="731">
        <v>8.3987400000000001</v>
      </c>
      <c r="E27" s="731"/>
      <c r="F27" s="731">
        <v>5.7149999999999999</v>
      </c>
      <c r="G27" s="731">
        <v>6</v>
      </c>
      <c r="H27" s="731">
        <v>-0.28500000000000014</v>
      </c>
      <c r="I27" s="732">
        <v>0.95250000000000001</v>
      </c>
      <c r="J27" s="733" t="s">
        <v>1</v>
      </c>
    </row>
    <row r="28" spans="1:10" ht="14.45" customHeight="1" x14ac:dyDescent="0.2">
      <c r="A28" s="729" t="s">
        <v>580</v>
      </c>
      <c r="B28" s="730" t="s">
        <v>4293</v>
      </c>
      <c r="C28" s="731">
        <v>107.24109999999999</v>
      </c>
      <c r="D28" s="731">
        <v>98.625600000000006</v>
      </c>
      <c r="E28" s="731"/>
      <c r="F28" s="731">
        <v>74.727399999999989</v>
      </c>
      <c r="G28" s="731">
        <v>78</v>
      </c>
      <c r="H28" s="731">
        <v>-3.2726000000000113</v>
      </c>
      <c r="I28" s="732">
        <v>0.95804358974358961</v>
      </c>
      <c r="J28" s="733" t="s">
        <v>1</v>
      </c>
    </row>
    <row r="29" spans="1:10" ht="14.45" customHeight="1" x14ac:dyDescent="0.2">
      <c r="A29" s="729" t="s">
        <v>580</v>
      </c>
      <c r="B29" s="730" t="s">
        <v>4294</v>
      </c>
      <c r="C29" s="731">
        <v>4.5523099999999994</v>
      </c>
      <c r="D29" s="731">
        <v>0.37260000000000004</v>
      </c>
      <c r="E29" s="731"/>
      <c r="F29" s="731">
        <v>1.3389500000000001</v>
      </c>
      <c r="G29" s="731">
        <v>1</v>
      </c>
      <c r="H29" s="731">
        <v>0.33895000000000008</v>
      </c>
      <c r="I29" s="732">
        <v>1.3389500000000001</v>
      </c>
      <c r="J29" s="733" t="s">
        <v>1</v>
      </c>
    </row>
    <row r="30" spans="1:10" ht="14.45" customHeight="1" x14ac:dyDescent="0.2">
      <c r="A30" s="729" t="s">
        <v>580</v>
      </c>
      <c r="B30" s="730" t="s">
        <v>4295</v>
      </c>
      <c r="C30" s="731">
        <v>2.6847799999999999</v>
      </c>
      <c r="D30" s="731">
        <v>2.31582</v>
      </c>
      <c r="E30" s="731"/>
      <c r="F30" s="731">
        <v>2.1742399999999997</v>
      </c>
      <c r="G30" s="731">
        <v>2</v>
      </c>
      <c r="H30" s="731">
        <v>0.17423999999999973</v>
      </c>
      <c r="I30" s="732">
        <v>1.0871199999999999</v>
      </c>
      <c r="J30" s="733" t="s">
        <v>1</v>
      </c>
    </row>
    <row r="31" spans="1:10" ht="14.45" customHeight="1" x14ac:dyDescent="0.2">
      <c r="A31" s="729" t="s">
        <v>580</v>
      </c>
      <c r="B31" s="730" t="s">
        <v>4296</v>
      </c>
      <c r="C31" s="731">
        <v>0</v>
      </c>
      <c r="D31" s="731">
        <v>109.44198999999999</v>
      </c>
      <c r="E31" s="731"/>
      <c r="F31" s="731">
        <v>2.3984999999999999</v>
      </c>
      <c r="G31" s="731">
        <v>0</v>
      </c>
      <c r="H31" s="731">
        <v>2.3984999999999999</v>
      </c>
      <c r="I31" s="732" t="s">
        <v>569</v>
      </c>
      <c r="J31" s="733" t="s">
        <v>1</v>
      </c>
    </row>
    <row r="32" spans="1:10" ht="14.45" customHeight="1" x14ac:dyDescent="0.2">
      <c r="A32" s="729" t="s">
        <v>580</v>
      </c>
      <c r="B32" s="730" t="s">
        <v>582</v>
      </c>
      <c r="C32" s="731">
        <v>629.58814000000007</v>
      </c>
      <c r="D32" s="731">
        <v>727.07169000000022</v>
      </c>
      <c r="E32" s="731"/>
      <c r="F32" s="731">
        <v>546.77588000000003</v>
      </c>
      <c r="G32" s="731">
        <v>520</v>
      </c>
      <c r="H32" s="731">
        <v>26.775880000000029</v>
      </c>
      <c r="I32" s="732">
        <v>1.0514920769230769</v>
      </c>
      <c r="J32" s="733" t="s">
        <v>583</v>
      </c>
    </row>
    <row r="33" spans="1:10" ht="14.45" customHeight="1" x14ac:dyDescent="0.2">
      <c r="A33" s="729" t="s">
        <v>569</v>
      </c>
      <c r="B33" s="730" t="s">
        <v>569</v>
      </c>
      <c r="C33" s="731" t="s">
        <v>569</v>
      </c>
      <c r="D33" s="731" t="s">
        <v>569</v>
      </c>
      <c r="E33" s="731"/>
      <c r="F33" s="731" t="s">
        <v>569</v>
      </c>
      <c r="G33" s="731" t="s">
        <v>569</v>
      </c>
      <c r="H33" s="731" t="s">
        <v>569</v>
      </c>
      <c r="I33" s="732" t="s">
        <v>569</v>
      </c>
      <c r="J33" s="733" t="s">
        <v>584</v>
      </c>
    </row>
    <row r="34" spans="1:10" ht="14.45" customHeight="1" x14ac:dyDescent="0.2">
      <c r="A34" s="729" t="s">
        <v>588</v>
      </c>
      <c r="B34" s="730" t="s">
        <v>589</v>
      </c>
      <c r="C34" s="731" t="s">
        <v>569</v>
      </c>
      <c r="D34" s="731" t="s">
        <v>569</v>
      </c>
      <c r="E34" s="731"/>
      <c r="F34" s="731" t="s">
        <v>569</v>
      </c>
      <c r="G34" s="731" t="s">
        <v>569</v>
      </c>
      <c r="H34" s="731" t="s">
        <v>569</v>
      </c>
      <c r="I34" s="732" t="s">
        <v>569</v>
      </c>
      <c r="J34" s="733" t="s">
        <v>0</v>
      </c>
    </row>
    <row r="35" spans="1:10" ht="14.45" customHeight="1" x14ac:dyDescent="0.2">
      <c r="A35" s="729" t="s">
        <v>588</v>
      </c>
      <c r="B35" s="730" t="s">
        <v>4286</v>
      </c>
      <c r="C35" s="731">
        <v>0</v>
      </c>
      <c r="D35" s="731">
        <v>3.5323200000000003</v>
      </c>
      <c r="E35" s="731"/>
      <c r="F35" s="731">
        <v>3.3795600000000001</v>
      </c>
      <c r="G35" s="731">
        <v>2</v>
      </c>
      <c r="H35" s="731">
        <v>1.3795600000000001</v>
      </c>
      <c r="I35" s="732">
        <v>1.6897800000000001</v>
      </c>
      <c r="J35" s="733" t="s">
        <v>1</v>
      </c>
    </row>
    <row r="36" spans="1:10" ht="14.45" customHeight="1" x14ac:dyDescent="0.2">
      <c r="A36" s="729" t="s">
        <v>588</v>
      </c>
      <c r="B36" s="730" t="s">
        <v>4287</v>
      </c>
      <c r="C36" s="731">
        <v>0</v>
      </c>
      <c r="D36" s="731">
        <v>0</v>
      </c>
      <c r="E36" s="731"/>
      <c r="F36" s="731">
        <v>0.50796000000000008</v>
      </c>
      <c r="G36" s="731">
        <v>0</v>
      </c>
      <c r="H36" s="731">
        <v>0.50796000000000008</v>
      </c>
      <c r="I36" s="732" t="s">
        <v>569</v>
      </c>
      <c r="J36" s="733" t="s">
        <v>1</v>
      </c>
    </row>
    <row r="37" spans="1:10" ht="14.45" customHeight="1" x14ac:dyDescent="0.2">
      <c r="A37" s="729" t="s">
        <v>588</v>
      </c>
      <c r="B37" s="730" t="s">
        <v>4288</v>
      </c>
      <c r="C37" s="731">
        <v>0</v>
      </c>
      <c r="D37" s="731">
        <v>93.843590000000006</v>
      </c>
      <c r="E37" s="731"/>
      <c r="F37" s="731">
        <v>103.88283000000001</v>
      </c>
      <c r="G37" s="731">
        <v>73</v>
      </c>
      <c r="H37" s="731">
        <v>30.882830000000013</v>
      </c>
      <c r="I37" s="732">
        <v>1.4230524657534249</v>
      </c>
      <c r="J37" s="733" t="s">
        <v>1</v>
      </c>
    </row>
    <row r="38" spans="1:10" ht="14.45" customHeight="1" x14ac:dyDescent="0.2">
      <c r="A38" s="729" t="s">
        <v>588</v>
      </c>
      <c r="B38" s="730" t="s">
        <v>4289</v>
      </c>
      <c r="C38" s="731">
        <v>0</v>
      </c>
      <c r="D38" s="731">
        <v>110.03468000000001</v>
      </c>
      <c r="E38" s="731"/>
      <c r="F38" s="731">
        <v>255.7081299999999</v>
      </c>
      <c r="G38" s="731">
        <v>262</v>
      </c>
      <c r="H38" s="731">
        <v>-6.2918700000001024</v>
      </c>
      <c r="I38" s="732">
        <v>0.97598522900763318</v>
      </c>
      <c r="J38" s="733" t="s">
        <v>1</v>
      </c>
    </row>
    <row r="39" spans="1:10" ht="14.45" customHeight="1" x14ac:dyDescent="0.2">
      <c r="A39" s="729" t="s">
        <v>588</v>
      </c>
      <c r="B39" s="730" t="s">
        <v>4290</v>
      </c>
      <c r="C39" s="731">
        <v>0</v>
      </c>
      <c r="D39" s="731">
        <v>15.28</v>
      </c>
      <c r="E39" s="731"/>
      <c r="F39" s="731">
        <v>20.402199999999997</v>
      </c>
      <c r="G39" s="731">
        <v>15</v>
      </c>
      <c r="H39" s="731">
        <v>5.402199999999997</v>
      </c>
      <c r="I39" s="732">
        <v>1.3601466666666664</v>
      </c>
      <c r="J39" s="733" t="s">
        <v>1</v>
      </c>
    </row>
    <row r="40" spans="1:10" ht="14.45" customHeight="1" x14ac:dyDescent="0.2">
      <c r="A40" s="729" t="s">
        <v>588</v>
      </c>
      <c r="B40" s="730" t="s">
        <v>4292</v>
      </c>
      <c r="C40" s="731">
        <v>0</v>
      </c>
      <c r="D40" s="731">
        <v>3.258</v>
      </c>
      <c r="E40" s="731"/>
      <c r="F40" s="731">
        <v>3.7789999999999999</v>
      </c>
      <c r="G40" s="731">
        <v>2</v>
      </c>
      <c r="H40" s="731">
        <v>1.7789999999999999</v>
      </c>
      <c r="I40" s="732">
        <v>1.8895</v>
      </c>
      <c r="J40" s="733" t="s">
        <v>1</v>
      </c>
    </row>
    <row r="41" spans="1:10" ht="14.45" customHeight="1" x14ac:dyDescent="0.2">
      <c r="A41" s="729" t="s">
        <v>588</v>
      </c>
      <c r="B41" s="730" t="s">
        <v>4293</v>
      </c>
      <c r="C41" s="731">
        <v>0</v>
      </c>
      <c r="D41" s="731">
        <v>36.665199999999999</v>
      </c>
      <c r="E41" s="731"/>
      <c r="F41" s="731">
        <v>90.115800000000007</v>
      </c>
      <c r="G41" s="731">
        <v>34</v>
      </c>
      <c r="H41" s="731">
        <v>56.115800000000007</v>
      </c>
      <c r="I41" s="732">
        <v>2.6504647058823529</v>
      </c>
      <c r="J41" s="733" t="s">
        <v>1</v>
      </c>
    </row>
    <row r="42" spans="1:10" ht="14.45" customHeight="1" x14ac:dyDescent="0.2">
      <c r="A42" s="729" t="s">
        <v>588</v>
      </c>
      <c r="B42" s="730" t="s">
        <v>4295</v>
      </c>
      <c r="C42" s="731">
        <v>0</v>
      </c>
      <c r="D42" s="731">
        <v>0.79864999999999997</v>
      </c>
      <c r="E42" s="731"/>
      <c r="F42" s="731">
        <v>0.43922999999999995</v>
      </c>
      <c r="G42" s="731">
        <v>1</v>
      </c>
      <c r="H42" s="731">
        <v>-0.56076999999999999</v>
      </c>
      <c r="I42" s="732">
        <v>0.43922999999999995</v>
      </c>
      <c r="J42" s="733" t="s">
        <v>1</v>
      </c>
    </row>
    <row r="43" spans="1:10" ht="14.45" customHeight="1" x14ac:dyDescent="0.2">
      <c r="A43" s="729" t="s">
        <v>588</v>
      </c>
      <c r="B43" s="730" t="s">
        <v>4296</v>
      </c>
      <c r="C43" s="731">
        <v>0</v>
      </c>
      <c r="D43" s="731">
        <v>0.74520000000000008</v>
      </c>
      <c r="E43" s="731"/>
      <c r="F43" s="731">
        <v>0</v>
      </c>
      <c r="G43" s="731">
        <v>0</v>
      </c>
      <c r="H43" s="731">
        <v>0</v>
      </c>
      <c r="I43" s="732" t="s">
        <v>569</v>
      </c>
      <c r="J43" s="733" t="s">
        <v>1</v>
      </c>
    </row>
    <row r="44" spans="1:10" ht="14.45" customHeight="1" x14ac:dyDescent="0.2">
      <c r="A44" s="729" t="s">
        <v>588</v>
      </c>
      <c r="B44" s="730" t="s">
        <v>590</v>
      </c>
      <c r="C44" s="731">
        <v>0</v>
      </c>
      <c r="D44" s="731">
        <v>264.15764000000001</v>
      </c>
      <c r="E44" s="731"/>
      <c r="F44" s="731">
        <v>478.21470999999991</v>
      </c>
      <c r="G44" s="731">
        <v>390</v>
      </c>
      <c r="H44" s="731">
        <v>88.214709999999911</v>
      </c>
      <c r="I44" s="732">
        <v>1.2261915641025638</v>
      </c>
      <c r="J44" s="733" t="s">
        <v>583</v>
      </c>
    </row>
    <row r="45" spans="1:10" ht="14.45" customHeight="1" x14ac:dyDescent="0.2">
      <c r="A45" s="729" t="s">
        <v>569</v>
      </c>
      <c r="B45" s="730" t="s">
        <v>569</v>
      </c>
      <c r="C45" s="731" t="s">
        <v>569</v>
      </c>
      <c r="D45" s="731" t="s">
        <v>569</v>
      </c>
      <c r="E45" s="731"/>
      <c r="F45" s="731" t="s">
        <v>569</v>
      </c>
      <c r="G45" s="731" t="s">
        <v>569</v>
      </c>
      <c r="H45" s="731" t="s">
        <v>569</v>
      </c>
      <c r="I45" s="732" t="s">
        <v>569</v>
      </c>
      <c r="J45" s="733" t="s">
        <v>584</v>
      </c>
    </row>
    <row r="46" spans="1:10" ht="14.45" customHeight="1" x14ac:dyDescent="0.2">
      <c r="A46" s="729" t="s">
        <v>585</v>
      </c>
      <c r="B46" s="730" t="s">
        <v>586</v>
      </c>
      <c r="C46" s="731" t="s">
        <v>569</v>
      </c>
      <c r="D46" s="731" t="s">
        <v>569</v>
      </c>
      <c r="E46" s="731"/>
      <c r="F46" s="731" t="s">
        <v>569</v>
      </c>
      <c r="G46" s="731" t="s">
        <v>569</v>
      </c>
      <c r="H46" s="731" t="s">
        <v>569</v>
      </c>
      <c r="I46" s="732" t="s">
        <v>569</v>
      </c>
      <c r="J46" s="733" t="s">
        <v>0</v>
      </c>
    </row>
    <row r="47" spans="1:10" ht="14.45" customHeight="1" x14ac:dyDescent="0.2">
      <c r="A47" s="729" t="s">
        <v>585</v>
      </c>
      <c r="B47" s="730" t="s">
        <v>4288</v>
      </c>
      <c r="C47" s="731">
        <v>9.0120000000000006E-2</v>
      </c>
      <c r="D47" s="731">
        <v>9.7439999999999999E-2</v>
      </c>
      <c r="E47" s="731"/>
      <c r="F47" s="731">
        <v>0.33159000000000005</v>
      </c>
      <c r="G47" s="731">
        <v>0</v>
      </c>
      <c r="H47" s="731">
        <v>0.33159000000000005</v>
      </c>
      <c r="I47" s="732" t="s">
        <v>569</v>
      </c>
      <c r="J47" s="733" t="s">
        <v>1</v>
      </c>
    </row>
    <row r="48" spans="1:10" ht="14.45" customHeight="1" x14ac:dyDescent="0.2">
      <c r="A48" s="729" t="s">
        <v>585</v>
      </c>
      <c r="B48" s="730" t="s">
        <v>4289</v>
      </c>
      <c r="C48" s="731">
        <v>8.1748100000000008</v>
      </c>
      <c r="D48" s="731">
        <v>9.198830000000001</v>
      </c>
      <c r="E48" s="731"/>
      <c r="F48" s="731">
        <v>8.2750799999999991</v>
      </c>
      <c r="G48" s="731">
        <v>8</v>
      </c>
      <c r="H48" s="731">
        <v>0.2750799999999991</v>
      </c>
      <c r="I48" s="732">
        <v>1.0343849999999999</v>
      </c>
      <c r="J48" s="733" t="s">
        <v>1</v>
      </c>
    </row>
    <row r="49" spans="1:10" ht="14.45" customHeight="1" x14ac:dyDescent="0.2">
      <c r="A49" s="729" t="s">
        <v>585</v>
      </c>
      <c r="B49" s="730" t="s">
        <v>4290</v>
      </c>
      <c r="C49" s="731">
        <v>3.1038999999999999</v>
      </c>
      <c r="D49" s="731">
        <v>4.9794</v>
      </c>
      <c r="E49" s="731"/>
      <c r="F49" s="731">
        <v>5.0819999999999999</v>
      </c>
      <c r="G49" s="731">
        <v>4</v>
      </c>
      <c r="H49" s="731">
        <v>1.0819999999999999</v>
      </c>
      <c r="I49" s="732">
        <v>1.2705</v>
      </c>
      <c r="J49" s="733" t="s">
        <v>1</v>
      </c>
    </row>
    <row r="50" spans="1:10" ht="14.45" customHeight="1" x14ac:dyDescent="0.2">
      <c r="A50" s="729" t="s">
        <v>585</v>
      </c>
      <c r="B50" s="730" t="s">
        <v>4291</v>
      </c>
      <c r="C50" s="731">
        <v>0</v>
      </c>
      <c r="D50" s="731">
        <v>0</v>
      </c>
      <c r="E50" s="731"/>
      <c r="F50" s="731">
        <v>0</v>
      </c>
      <c r="G50" s="731">
        <v>1</v>
      </c>
      <c r="H50" s="731">
        <v>-1</v>
      </c>
      <c r="I50" s="732">
        <v>0</v>
      </c>
      <c r="J50" s="733" t="s">
        <v>1</v>
      </c>
    </row>
    <row r="51" spans="1:10" ht="14.45" customHeight="1" x14ac:dyDescent="0.2">
      <c r="A51" s="729" t="s">
        <v>585</v>
      </c>
      <c r="B51" s="730" t="s">
        <v>4292</v>
      </c>
      <c r="C51" s="731">
        <v>0.92500000000000004</v>
      </c>
      <c r="D51" s="731">
        <v>1.0840000000000001</v>
      </c>
      <c r="E51" s="731"/>
      <c r="F51" s="731">
        <v>0.95699999999999996</v>
      </c>
      <c r="G51" s="731">
        <v>1</v>
      </c>
      <c r="H51" s="731">
        <v>-4.3000000000000038E-2</v>
      </c>
      <c r="I51" s="732">
        <v>0.95699999999999996</v>
      </c>
      <c r="J51" s="733" t="s">
        <v>1</v>
      </c>
    </row>
    <row r="52" spans="1:10" ht="14.45" customHeight="1" x14ac:dyDescent="0.2">
      <c r="A52" s="729" t="s">
        <v>585</v>
      </c>
      <c r="B52" s="730" t="s">
        <v>4293</v>
      </c>
      <c r="C52" s="731">
        <v>0</v>
      </c>
      <c r="D52" s="731">
        <v>0.504</v>
      </c>
      <c r="E52" s="731"/>
      <c r="F52" s="731">
        <v>0.75600000000000001</v>
      </c>
      <c r="G52" s="731">
        <v>0</v>
      </c>
      <c r="H52" s="731">
        <v>0.75600000000000001</v>
      </c>
      <c r="I52" s="732" t="s">
        <v>569</v>
      </c>
      <c r="J52" s="733" t="s">
        <v>1</v>
      </c>
    </row>
    <row r="53" spans="1:10" ht="14.45" customHeight="1" x14ac:dyDescent="0.2">
      <c r="A53" s="729" t="s">
        <v>585</v>
      </c>
      <c r="B53" s="730" t="s">
        <v>587</v>
      </c>
      <c r="C53" s="731">
        <v>12.293830000000002</v>
      </c>
      <c r="D53" s="731">
        <v>15.863670000000001</v>
      </c>
      <c r="E53" s="731"/>
      <c r="F53" s="731">
        <v>15.401669999999999</v>
      </c>
      <c r="G53" s="731">
        <v>14</v>
      </c>
      <c r="H53" s="731">
        <v>1.4016699999999993</v>
      </c>
      <c r="I53" s="732">
        <v>1.1001192857142856</v>
      </c>
      <c r="J53" s="733" t="s">
        <v>583</v>
      </c>
    </row>
    <row r="54" spans="1:10" ht="14.45" customHeight="1" x14ac:dyDescent="0.2">
      <c r="A54" s="729" t="s">
        <v>569</v>
      </c>
      <c r="B54" s="730" t="s">
        <v>569</v>
      </c>
      <c r="C54" s="731" t="s">
        <v>569</v>
      </c>
      <c r="D54" s="731" t="s">
        <v>569</v>
      </c>
      <c r="E54" s="731"/>
      <c r="F54" s="731" t="s">
        <v>569</v>
      </c>
      <c r="G54" s="731" t="s">
        <v>569</v>
      </c>
      <c r="H54" s="731" t="s">
        <v>569</v>
      </c>
      <c r="I54" s="732" t="s">
        <v>569</v>
      </c>
      <c r="J54" s="733" t="s">
        <v>584</v>
      </c>
    </row>
    <row r="55" spans="1:10" ht="14.45" customHeight="1" x14ac:dyDescent="0.2">
      <c r="A55" s="729" t="s">
        <v>567</v>
      </c>
      <c r="B55" s="730" t="s">
        <v>578</v>
      </c>
      <c r="C55" s="731">
        <v>641.88196999999991</v>
      </c>
      <c r="D55" s="731">
        <v>1007.0930000000002</v>
      </c>
      <c r="E55" s="731"/>
      <c r="F55" s="731">
        <v>1040.3922600000001</v>
      </c>
      <c r="G55" s="731">
        <v>924</v>
      </c>
      <c r="H55" s="731">
        <v>116.39226000000008</v>
      </c>
      <c r="I55" s="732">
        <v>1.1259656493506494</v>
      </c>
      <c r="J55" s="733" t="s">
        <v>579</v>
      </c>
    </row>
  </sheetData>
  <mergeCells count="3">
    <mergeCell ref="A1:I1"/>
    <mergeCell ref="F3:I3"/>
    <mergeCell ref="C4:D4"/>
  </mergeCells>
  <conditionalFormatting sqref="F18 F56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5">
    <cfRule type="expression" dxfId="32" priority="6">
      <formula>$H19&gt;0</formula>
    </cfRule>
  </conditionalFormatting>
  <conditionalFormatting sqref="A19:A55">
    <cfRule type="expression" dxfId="31" priority="5">
      <formula>AND($J19&lt;&gt;"mezeraKL",$J19&lt;&gt;"")</formula>
    </cfRule>
  </conditionalFormatting>
  <conditionalFormatting sqref="I19:I55">
    <cfRule type="expression" dxfId="30" priority="7">
      <formula>$I19&gt;1</formula>
    </cfRule>
  </conditionalFormatting>
  <conditionalFormatting sqref="B19:B55">
    <cfRule type="expression" dxfId="29" priority="4">
      <formula>OR($J19="NS",$J19="SumaNS",$J19="Účet")</formula>
    </cfRule>
  </conditionalFormatting>
  <conditionalFormatting sqref="A19:D55 F19:I55">
    <cfRule type="expression" dxfId="28" priority="8">
      <formula>AND($J19&lt;&gt;"",$J19&lt;&gt;"mezeraKL")</formula>
    </cfRule>
  </conditionalFormatting>
  <conditionalFormatting sqref="B19:D55 F19:I55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5 F19:I55">
    <cfRule type="expression" dxfId="26" priority="2">
      <formula>OR($J19="SumaNS",$J19="NS")</formula>
    </cfRule>
  </conditionalFormatting>
  <hyperlinks>
    <hyperlink ref="A2" location="Obsah!A1" display="Zpět na Obsah  KL 01  1.-4.měsíc" xr:uid="{00ED84AB-C8E0-458D-81BB-02EEF637984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4905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2.7115299496723306</v>
      </c>
      <c r="J3" s="203">
        <f>SUBTOTAL(9,J5:J1048576)</f>
        <v>383702</v>
      </c>
      <c r="K3" s="204">
        <f>SUBTOTAL(9,K5:K1048576)</f>
        <v>1040419.4647491726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567</v>
      </c>
      <c r="B5" s="825" t="s">
        <v>568</v>
      </c>
      <c r="C5" s="828" t="s">
        <v>580</v>
      </c>
      <c r="D5" s="862" t="s">
        <v>581</v>
      </c>
      <c r="E5" s="828" t="s">
        <v>4297</v>
      </c>
      <c r="F5" s="862" t="s">
        <v>4298</v>
      </c>
      <c r="G5" s="828" t="s">
        <v>4299</v>
      </c>
      <c r="H5" s="828" t="s">
        <v>4300</v>
      </c>
      <c r="I5" s="225">
        <v>147.18221706814236</v>
      </c>
      <c r="J5" s="225">
        <v>29</v>
      </c>
      <c r="K5" s="848">
        <v>4268.2500305175781</v>
      </c>
    </row>
    <row r="6" spans="1:11" ht="14.45" customHeight="1" x14ac:dyDescent="0.2">
      <c r="A6" s="831" t="s">
        <v>567</v>
      </c>
      <c r="B6" s="832" t="s">
        <v>568</v>
      </c>
      <c r="C6" s="835" t="s">
        <v>580</v>
      </c>
      <c r="D6" s="863" t="s">
        <v>581</v>
      </c>
      <c r="E6" s="835" t="s">
        <v>4297</v>
      </c>
      <c r="F6" s="863" t="s">
        <v>4298</v>
      </c>
      <c r="G6" s="835" t="s">
        <v>4301</v>
      </c>
      <c r="H6" s="835" t="s">
        <v>4302</v>
      </c>
      <c r="I6" s="849">
        <v>147.18110487196179</v>
      </c>
      <c r="J6" s="849">
        <v>29</v>
      </c>
      <c r="K6" s="850">
        <v>4268.2699584960938</v>
      </c>
    </row>
    <row r="7" spans="1:11" ht="14.45" customHeight="1" x14ac:dyDescent="0.2">
      <c r="A7" s="831" t="s">
        <v>567</v>
      </c>
      <c r="B7" s="832" t="s">
        <v>568</v>
      </c>
      <c r="C7" s="835" t="s">
        <v>580</v>
      </c>
      <c r="D7" s="863" t="s">
        <v>581</v>
      </c>
      <c r="E7" s="835" t="s">
        <v>4297</v>
      </c>
      <c r="F7" s="863" t="s">
        <v>4298</v>
      </c>
      <c r="G7" s="835" t="s">
        <v>4303</v>
      </c>
      <c r="H7" s="835" t="s">
        <v>4304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567</v>
      </c>
      <c r="B8" s="832" t="s">
        <v>568</v>
      </c>
      <c r="C8" s="835" t="s">
        <v>580</v>
      </c>
      <c r="D8" s="863" t="s">
        <v>581</v>
      </c>
      <c r="E8" s="835" t="s">
        <v>4297</v>
      </c>
      <c r="F8" s="863" t="s">
        <v>4298</v>
      </c>
      <c r="G8" s="835" t="s">
        <v>4305</v>
      </c>
      <c r="H8" s="835" t="s">
        <v>4306</v>
      </c>
      <c r="I8" s="849">
        <v>104.3547202127333</v>
      </c>
      <c r="J8" s="849">
        <v>1</v>
      </c>
      <c r="K8" s="850">
        <v>104.3547202127333</v>
      </c>
    </row>
    <row r="9" spans="1:11" ht="14.45" customHeight="1" x14ac:dyDescent="0.2">
      <c r="A9" s="831" t="s">
        <v>567</v>
      </c>
      <c r="B9" s="832" t="s">
        <v>568</v>
      </c>
      <c r="C9" s="835" t="s">
        <v>580</v>
      </c>
      <c r="D9" s="863" t="s">
        <v>581</v>
      </c>
      <c r="E9" s="835" t="s">
        <v>4307</v>
      </c>
      <c r="F9" s="863" t="s">
        <v>4308</v>
      </c>
      <c r="G9" s="835" t="s">
        <v>4309</v>
      </c>
      <c r="H9" s="835" t="s">
        <v>4310</v>
      </c>
      <c r="I9" s="849">
        <v>4.0999999046325684</v>
      </c>
      <c r="J9" s="849">
        <v>100</v>
      </c>
      <c r="K9" s="850">
        <v>410</v>
      </c>
    </row>
    <row r="10" spans="1:11" ht="14.45" customHeight="1" x14ac:dyDescent="0.2">
      <c r="A10" s="831" t="s">
        <v>567</v>
      </c>
      <c r="B10" s="832" t="s">
        <v>568</v>
      </c>
      <c r="C10" s="835" t="s">
        <v>580</v>
      </c>
      <c r="D10" s="863" t="s">
        <v>581</v>
      </c>
      <c r="E10" s="835" t="s">
        <v>4307</v>
      </c>
      <c r="F10" s="863" t="s">
        <v>4308</v>
      </c>
      <c r="G10" s="835" t="s">
        <v>4311</v>
      </c>
      <c r="H10" s="835" t="s">
        <v>4312</v>
      </c>
      <c r="I10" s="849">
        <v>6.2399997711181641</v>
      </c>
      <c r="J10" s="849">
        <v>100</v>
      </c>
      <c r="K10" s="850">
        <v>624</v>
      </c>
    </row>
    <row r="11" spans="1:11" ht="14.45" customHeight="1" x14ac:dyDescent="0.2">
      <c r="A11" s="831" t="s">
        <v>567</v>
      </c>
      <c r="B11" s="832" t="s">
        <v>568</v>
      </c>
      <c r="C11" s="835" t="s">
        <v>580</v>
      </c>
      <c r="D11" s="863" t="s">
        <v>581</v>
      </c>
      <c r="E11" s="835" t="s">
        <v>4307</v>
      </c>
      <c r="F11" s="863" t="s">
        <v>4308</v>
      </c>
      <c r="G11" s="835" t="s">
        <v>4313</v>
      </c>
      <c r="H11" s="835" t="s">
        <v>4314</v>
      </c>
      <c r="I11" s="849">
        <v>9.0100002288818359</v>
      </c>
      <c r="J11" s="849">
        <v>120</v>
      </c>
      <c r="K11" s="850">
        <v>1081.199951171875</v>
      </c>
    </row>
    <row r="12" spans="1:11" ht="14.45" customHeight="1" x14ac:dyDescent="0.2">
      <c r="A12" s="831" t="s">
        <v>567</v>
      </c>
      <c r="B12" s="832" t="s">
        <v>568</v>
      </c>
      <c r="C12" s="835" t="s">
        <v>580</v>
      </c>
      <c r="D12" s="863" t="s">
        <v>581</v>
      </c>
      <c r="E12" s="835" t="s">
        <v>4307</v>
      </c>
      <c r="F12" s="863" t="s">
        <v>4308</v>
      </c>
      <c r="G12" s="835" t="s">
        <v>4313</v>
      </c>
      <c r="H12" s="835" t="s">
        <v>4315</v>
      </c>
      <c r="I12" s="849">
        <v>9.0150003433227539</v>
      </c>
      <c r="J12" s="849">
        <v>40</v>
      </c>
      <c r="K12" s="850">
        <v>360.59999084472656</v>
      </c>
    </row>
    <row r="13" spans="1:11" ht="14.45" customHeight="1" x14ac:dyDescent="0.2">
      <c r="A13" s="831" t="s">
        <v>567</v>
      </c>
      <c r="B13" s="832" t="s">
        <v>568</v>
      </c>
      <c r="C13" s="835" t="s">
        <v>580</v>
      </c>
      <c r="D13" s="863" t="s">
        <v>581</v>
      </c>
      <c r="E13" s="835" t="s">
        <v>4307</v>
      </c>
      <c r="F13" s="863" t="s">
        <v>4308</v>
      </c>
      <c r="G13" s="835" t="s">
        <v>4316</v>
      </c>
      <c r="H13" s="835" t="s">
        <v>4317</v>
      </c>
      <c r="I13" s="849">
        <v>8.5900001525878906</v>
      </c>
      <c r="J13" s="849">
        <v>20</v>
      </c>
      <c r="K13" s="850">
        <v>171.80000305175781</v>
      </c>
    </row>
    <row r="14" spans="1:11" ht="14.45" customHeight="1" x14ac:dyDescent="0.2">
      <c r="A14" s="831" t="s">
        <v>567</v>
      </c>
      <c r="B14" s="832" t="s">
        <v>568</v>
      </c>
      <c r="C14" s="835" t="s">
        <v>580</v>
      </c>
      <c r="D14" s="863" t="s">
        <v>581</v>
      </c>
      <c r="E14" s="835" t="s">
        <v>4307</v>
      </c>
      <c r="F14" s="863" t="s">
        <v>4308</v>
      </c>
      <c r="G14" s="835" t="s">
        <v>4318</v>
      </c>
      <c r="H14" s="835" t="s">
        <v>4319</v>
      </c>
      <c r="I14" s="849">
        <v>13.050000190734863</v>
      </c>
      <c r="J14" s="849">
        <v>20</v>
      </c>
      <c r="K14" s="850">
        <v>261</v>
      </c>
    </row>
    <row r="15" spans="1:11" ht="14.45" customHeight="1" x14ac:dyDescent="0.2">
      <c r="A15" s="831" t="s">
        <v>567</v>
      </c>
      <c r="B15" s="832" t="s">
        <v>568</v>
      </c>
      <c r="C15" s="835" t="s">
        <v>580</v>
      </c>
      <c r="D15" s="863" t="s">
        <v>581</v>
      </c>
      <c r="E15" s="835" t="s">
        <v>4307</v>
      </c>
      <c r="F15" s="863" t="s">
        <v>4308</v>
      </c>
      <c r="G15" s="835" t="s">
        <v>4318</v>
      </c>
      <c r="H15" s="835" t="s">
        <v>4320</v>
      </c>
      <c r="I15" s="849">
        <v>13.042000007629394</v>
      </c>
      <c r="J15" s="849">
        <v>80</v>
      </c>
      <c r="K15" s="850">
        <v>1043.6399841308594</v>
      </c>
    </row>
    <row r="16" spans="1:11" ht="14.45" customHeight="1" x14ac:dyDescent="0.2">
      <c r="A16" s="831" t="s">
        <v>567</v>
      </c>
      <c r="B16" s="832" t="s">
        <v>568</v>
      </c>
      <c r="C16" s="835" t="s">
        <v>580</v>
      </c>
      <c r="D16" s="863" t="s">
        <v>581</v>
      </c>
      <c r="E16" s="835" t="s">
        <v>4307</v>
      </c>
      <c r="F16" s="863" t="s">
        <v>4308</v>
      </c>
      <c r="G16" s="835" t="s">
        <v>4321</v>
      </c>
      <c r="H16" s="835" t="s">
        <v>4322</v>
      </c>
      <c r="I16" s="849">
        <v>0.42999999721844989</v>
      </c>
      <c r="J16" s="849">
        <v>1800</v>
      </c>
      <c r="K16" s="850">
        <v>774</v>
      </c>
    </row>
    <row r="17" spans="1:11" ht="14.45" customHeight="1" x14ac:dyDescent="0.2">
      <c r="A17" s="831" t="s">
        <v>567</v>
      </c>
      <c r="B17" s="832" t="s">
        <v>568</v>
      </c>
      <c r="C17" s="835" t="s">
        <v>580</v>
      </c>
      <c r="D17" s="863" t="s">
        <v>581</v>
      </c>
      <c r="E17" s="835" t="s">
        <v>4307</v>
      </c>
      <c r="F17" s="863" t="s">
        <v>4308</v>
      </c>
      <c r="G17" s="835" t="s">
        <v>4321</v>
      </c>
      <c r="H17" s="835" t="s">
        <v>4323</v>
      </c>
      <c r="I17" s="849">
        <v>0.43999999761581421</v>
      </c>
      <c r="J17" s="849">
        <v>3600</v>
      </c>
      <c r="K17" s="850">
        <v>1584</v>
      </c>
    </row>
    <row r="18" spans="1:11" ht="14.45" customHeight="1" x14ac:dyDescent="0.2">
      <c r="A18" s="831" t="s">
        <v>567</v>
      </c>
      <c r="B18" s="832" t="s">
        <v>568</v>
      </c>
      <c r="C18" s="835" t="s">
        <v>580</v>
      </c>
      <c r="D18" s="863" t="s">
        <v>581</v>
      </c>
      <c r="E18" s="835" t="s">
        <v>4307</v>
      </c>
      <c r="F18" s="863" t="s">
        <v>4308</v>
      </c>
      <c r="G18" s="835" t="s">
        <v>4324</v>
      </c>
      <c r="H18" s="835" t="s">
        <v>4325</v>
      </c>
      <c r="I18" s="849">
        <v>0.62999999523162842</v>
      </c>
      <c r="J18" s="849">
        <v>1000</v>
      </c>
      <c r="K18" s="850">
        <v>630</v>
      </c>
    </row>
    <row r="19" spans="1:11" ht="14.45" customHeight="1" x14ac:dyDescent="0.2">
      <c r="A19" s="831" t="s">
        <v>567</v>
      </c>
      <c r="B19" s="832" t="s">
        <v>568</v>
      </c>
      <c r="C19" s="835" t="s">
        <v>580</v>
      </c>
      <c r="D19" s="863" t="s">
        <v>581</v>
      </c>
      <c r="E19" s="835" t="s">
        <v>4307</v>
      </c>
      <c r="F19" s="863" t="s">
        <v>4308</v>
      </c>
      <c r="G19" s="835" t="s">
        <v>4324</v>
      </c>
      <c r="H19" s="835" t="s">
        <v>4326</v>
      </c>
      <c r="I19" s="849">
        <v>0.62999999523162842</v>
      </c>
      <c r="J19" s="849">
        <v>1100</v>
      </c>
      <c r="K19" s="850">
        <v>693</v>
      </c>
    </row>
    <row r="20" spans="1:11" ht="14.45" customHeight="1" x14ac:dyDescent="0.2">
      <c r="A20" s="831" t="s">
        <v>567</v>
      </c>
      <c r="B20" s="832" t="s">
        <v>568</v>
      </c>
      <c r="C20" s="835" t="s">
        <v>580</v>
      </c>
      <c r="D20" s="863" t="s">
        <v>581</v>
      </c>
      <c r="E20" s="835" t="s">
        <v>4307</v>
      </c>
      <c r="F20" s="863" t="s">
        <v>4308</v>
      </c>
      <c r="G20" s="835" t="s">
        <v>4327</v>
      </c>
      <c r="H20" s="835" t="s">
        <v>4328</v>
      </c>
      <c r="I20" s="849">
        <v>1.2899999618530273</v>
      </c>
      <c r="J20" s="849">
        <v>500</v>
      </c>
      <c r="K20" s="850">
        <v>645</v>
      </c>
    </row>
    <row r="21" spans="1:11" ht="14.45" customHeight="1" x14ac:dyDescent="0.2">
      <c r="A21" s="831" t="s">
        <v>567</v>
      </c>
      <c r="B21" s="832" t="s">
        <v>568</v>
      </c>
      <c r="C21" s="835" t="s">
        <v>580</v>
      </c>
      <c r="D21" s="863" t="s">
        <v>581</v>
      </c>
      <c r="E21" s="835" t="s">
        <v>4307</v>
      </c>
      <c r="F21" s="863" t="s">
        <v>4308</v>
      </c>
      <c r="G21" s="835" t="s">
        <v>4327</v>
      </c>
      <c r="H21" s="835" t="s">
        <v>4329</v>
      </c>
      <c r="I21" s="849">
        <v>1.2883332967758179</v>
      </c>
      <c r="J21" s="849">
        <v>1200</v>
      </c>
      <c r="K21" s="850">
        <v>1547.3399991989136</v>
      </c>
    </row>
    <row r="22" spans="1:11" ht="14.45" customHeight="1" x14ac:dyDescent="0.2">
      <c r="A22" s="831" t="s">
        <v>567</v>
      </c>
      <c r="B22" s="832" t="s">
        <v>568</v>
      </c>
      <c r="C22" s="835" t="s">
        <v>580</v>
      </c>
      <c r="D22" s="863" t="s">
        <v>581</v>
      </c>
      <c r="E22" s="835" t="s">
        <v>4307</v>
      </c>
      <c r="F22" s="863" t="s">
        <v>4308</v>
      </c>
      <c r="G22" s="835" t="s">
        <v>4330</v>
      </c>
      <c r="H22" s="835" t="s">
        <v>4331</v>
      </c>
      <c r="I22" s="849">
        <v>164.22000122070313</v>
      </c>
      <c r="J22" s="849">
        <v>10</v>
      </c>
      <c r="K22" s="850">
        <v>1642.1999816894531</v>
      </c>
    </row>
    <row r="23" spans="1:11" ht="14.45" customHeight="1" x14ac:dyDescent="0.2">
      <c r="A23" s="831" t="s">
        <v>567</v>
      </c>
      <c r="B23" s="832" t="s">
        <v>568</v>
      </c>
      <c r="C23" s="835" t="s">
        <v>580</v>
      </c>
      <c r="D23" s="863" t="s">
        <v>581</v>
      </c>
      <c r="E23" s="835" t="s">
        <v>4307</v>
      </c>
      <c r="F23" s="863" t="s">
        <v>4308</v>
      </c>
      <c r="G23" s="835" t="s">
        <v>4332</v>
      </c>
      <c r="H23" s="835" t="s">
        <v>4333</v>
      </c>
      <c r="I23" s="849">
        <v>47.529998779296875</v>
      </c>
      <c r="J23" s="849">
        <v>9</v>
      </c>
      <c r="K23" s="850">
        <v>427.79998779296875</v>
      </c>
    </row>
    <row r="24" spans="1:11" ht="14.45" customHeight="1" x14ac:dyDescent="0.2">
      <c r="A24" s="831" t="s">
        <v>567</v>
      </c>
      <c r="B24" s="832" t="s">
        <v>568</v>
      </c>
      <c r="C24" s="835" t="s">
        <v>580</v>
      </c>
      <c r="D24" s="863" t="s">
        <v>581</v>
      </c>
      <c r="E24" s="835" t="s">
        <v>4307</v>
      </c>
      <c r="F24" s="863" t="s">
        <v>4308</v>
      </c>
      <c r="G24" s="835" t="s">
        <v>4334</v>
      </c>
      <c r="H24" s="835" t="s">
        <v>4335</v>
      </c>
      <c r="I24" s="849">
        <v>2.5399999618530273</v>
      </c>
      <c r="J24" s="849">
        <v>70</v>
      </c>
      <c r="K24" s="850">
        <v>177.80000305175781</v>
      </c>
    </row>
    <row r="25" spans="1:11" ht="14.45" customHeight="1" x14ac:dyDescent="0.2">
      <c r="A25" s="831" t="s">
        <v>567</v>
      </c>
      <c r="B25" s="832" t="s">
        <v>568</v>
      </c>
      <c r="C25" s="835" t="s">
        <v>580</v>
      </c>
      <c r="D25" s="863" t="s">
        <v>581</v>
      </c>
      <c r="E25" s="835" t="s">
        <v>4307</v>
      </c>
      <c r="F25" s="863" t="s">
        <v>4308</v>
      </c>
      <c r="G25" s="835" t="s">
        <v>4336</v>
      </c>
      <c r="H25" s="835" t="s">
        <v>4337</v>
      </c>
      <c r="I25" s="849">
        <v>790.8800048828125</v>
      </c>
      <c r="J25" s="849">
        <v>3</v>
      </c>
      <c r="K25" s="850">
        <v>2372.6400146484375</v>
      </c>
    </row>
    <row r="26" spans="1:11" ht="14.45" customHeight="1" x14ac:dyDescent="0.2">
      <c r="A26" s="831" t="s">
        <v>567</v>
      </c>
      <c r="B26" s="832" t="s">
        <v>568</v>
      </c>
      <c r="C26" s="835" t="s">
        <v>580</v>
      </c>
      <c r="D26" s="863" t="s">
        <v>581</v>
      </c>
      <c r="E26" s="835" t="s">
        <v>4307</v>
      </c>
      <c r="F26" s="863" t="s">
        <v>4308</v>
      </c>
      <c r="G26" s="835" t="s">
        <v>4338</v>
      </c>
      <c r="H26" s="835" t="s">
        <v>4339</v>
      </c>
      <c r="I26" s="849">
        <v>69.699996948242188</v>
      </c>
      <c r="J26" s="849">
        <v>20</v>
      </c>
      <c r="K26" s="850">
        <v>1393.9200439453125</v>
      </c>
    </row>
    <row r="27" spans="1:11" ht="14.45" customHeight="1" x14ac:dyDescent="0.2">
      <c r="A27" s="831" t="s">
        <v>567</v>
      </c>
      <c r="B27" s="832" t="s">
        <v>568</v>
      </c>
      <c r="C27" s="835" t="s">
        <v>580</v>
      </c>
      <c r="D27" s="863" t="s">
        <v>581</v>
      </c>
      <c r="E27" s="835" t="s">
        <v>4307</v>
      </c>
      <c r="F27" s="863" t="s">
        <v>4308</v>
      </c>
      <c r="G27" s="835" t="s">
        <v>4340</v>
      </c>
      <c r="H27" s="835" t="s">
        <v>4341</v>
      </c>
      <c r="I27" s="849">
        <v>93.449996948242188</v>
      </c>
      <c r="J27" s="849">
        <v>20</v>
      </c>
      <c r="K27" s="850">
        <v>1869</v>
      </c>
    </row>
    <row r="28" spans="1:11" ht="14.45" customHeight="1" x14ac:dyDescent="0.2">
      <c r="A28" s="831" t="s">
        <v>567</v>
      </c>
      <c r="B28" s="832" t="s">
        <v>568</v>
      </c>
      <c r="C28" s="835" t="s">
        <v>580</v>
      </c>
      <c r="D28" s="863" t="s">
        <v>581</v>
      </c>
      <c r="E28" s="835" t="s">
        <v>4307</v>
      </c>
      <c r="F28" s="863" t="s">
        <v>4308</v>
      </c>
      <c r="G28" s="835" t="s">
        <v>4342</v>
      </c>
      <c r="H28" s="835" t="s">
        <v>4343</v>
      </c>
      <c r="I28" s="849">
        <v>101.25</v>
      </c>
      <c r="J28" s="849">
        <v>20</v>
      </c>
      <c r="K28" s="850">
        <v>2024.989990234375</v>
      </c>
    </row>
    <row r="29" spans="1:11" ht="14.45" customHeight="1" x14ac:dyDescent="0.2">
      <c r="A29" s="831" t="s">
        <v>567</v>
      </c>
      <c r="B29" s="832" t="s">
        <v>568</v>
      </c>
      <c r="C29" s="835" t="s">
        <v>580</v>
      </c>
      <c r="D29" s="863" t="s">
        <v>581</v>
      </c>
      <c r="E29" s="835" t="s">
        <v>4307</v>
      </c>
      <c r="F29" s="863" t="s">
        <v>4308</v>
      </c>
      <c r="G29" s="835" t="s">
        <v>4344</v>
      </c>
      <c r="H29" s="835" t="s">
        <v>4345</v>
      </c>
      <c r="I29" s="849">
        <v>73.209999084472656</v>
      </c>
      <c r="J29" s="849">
        <v>30</v>
      </c>
      <c r="K29" s="850">
        <v>2196.2999267578125</v>
      </c>
    </row>
    <row r="30" spans="1:11" ht="14.45" customHeight="1" x14ac:dyDescent="0.2">
      <c r="A30" s="831" t="s">
        <v>567</v>
      </c>
      <c r="B30" s="832" t="s">
        <v>568</v>
      </c>
      <c r="C30" s="835" t="s">
        <v>580</v>
      </c>
      <c r="D30" s="863" t="s">
        <v>581</v>
      </c>
      <c r="E30" s="835" t="s">
        <v>4307</v>
      </c>
      <c r="F30" s="863" t="s">
        <v>4308</v>
      </c>
      <c r="G30" s="835" t="s">
        <v>4346</v>
      </c>
      <c r="H30" s="835" t="s">
        <v>4347</v>
      </c>
      <c r="I30" s="849">
        <v>497.70999145507813</v>
      </c>
      <c r="J30" s="849">
        <v>1</v>
      </c>
      <c r="K30" s="850">
        <v>497.70999145507813</v>
      </c>
    </row>
    <row r="31" spans="1:11" ht="14.45" customHeight="1" x14ac:dyDescent="0.2">
      <c r="A31" s="831" t="s">
        <v>567</v>
      </c>
      <c r="B31" s="832" t="s">
        <v>568</v>
      </c>
      <c r="C31" s="835" t="s">
        <v>580</v>
      </c>
      <c r="D31" s="863" t="s">
        <v>581</v>
      </c>
      <c r="E31" s="835" t="s">
        <v>4307</v>
      </c>
      <c r="F31" s="863" t="s">
        <v>4308</v>
      </c>
      <c r="G31" s="835" t="s">
        <v>4348</v>
      </c>
      <c r="H31" s="835" t="s">
        <v>4349</v>
      </c>
      <c r="I31" s="849">
        <v>154.97000122070313</v>
      </c>
      <c r="J31" s="849">
        <v>3</v>
      </c>
      <c r="K31" s="850">
        <v>464.91000366210938</v>
      </c>
    </row>
    <row r="32" spans="1:11" ht="14.45" customHeight="1" x14ac:dyDescent="0.2">
      <c r="A32" s="831" t="s">
        <v>567</v>
      </c>
      <c r="B32" s="832" t="s">
        <v>568</v>
      </c>
      <c r="C32" s="835" t="s">
        <v>580</v>
      </c>
      <c r="D32" s="863" t="s">
        <v>581</v>
      </c>
      <c r="E32" s="835" t="s">
        <v>4307</v>
      </c>
      <c r="F32" s="863" t="s">
        <v>4308</v>
      </c>
      <c r="G32" s="835" t="s">
        <v>4350</v>
      </c>
      <c r="H32" s="835" t="s">
        <v>4351</v>
      </c>
      <c r="I32" s="849">
        <v>30.170000076293945</v>
      </c>
      <c r="J32" s="849">
        <v>25</v>
      </c>
      <c r="K32" s="850">
        <v>754.25</v>
      </c>
    </row>
    <row r="33" spans="1:11" ht="14.45" customHeight="1" x14ac:dyDescent="0.2">
      <c r="A33" s="831" t="s">
        <v>567</v>
      </c>
      <c r="B33" s="832" t="s">
        <v>568</v>
      </c>
      <c r="C33" s="835" t="s">
        <v>580</v>
      </c>
      <c r="D33" s="863" t="s">
        <v>581</v>
      </c>
      <c r="E33" s="835" t="s">
        <v>4307</v>
      </c>
      <c r="F33" s="863" t="s">
        <v>4308</v>
      </c>
      <c r="G33" s="835" t="s">
        <v>4352</v>
      </c>
      <c r="H33" s="835" t="s">
        <v>4353</v>
      </c>
      <c r="I33" s="849">
        <v>5.2725000381469727</v>
      </c>
      <c r="J33" s="849">
        <v>200</v>
      </c>
      <c r="K33" s="850">
        <v>1054.5000152587891</v>
      </c>
    </row>
    <row r="34" spans="1:11" ht="14.45" customHeight="1" x14ac:dyDescent="0.2">
      <c r="A34" s="831" t="s">
        <v>567</v>
      </c>
      <c r="B34" s="832" t="s">
        <v>568</v>
      </c>
      <c r="C34" s="835" t="s">
        <v>580</v>
      </c>
      <c r="D34" s="863" t="s">
        <v>581</v>
      </c>
      <c r="E34" s="835" t="s">
        <v>4307</v>
      </c>
      <c r="F34" s="863" t="s">
        <v>4308</v>
      </c>
      <c r="G34" s="835" t="s">
        <v>4354</v>
      </c>
      <c r="H34" s="835" t="s">
        <v>4355</v>
      </c>
      <c r="I34" s="849">
        <v>4.7899999618530273</v>
      </c>
      <c r="J34" s="849">
        <v>72</v>
      </c>
      <c r="K34" s="850">
        <v>345</v>
      </c>
    </row>
    <row r="35" spans="1:11" ht="14.45" customHeight="1" x14ac:dyDescent="0.2">
      <c r="A35" s="831" t="s">
        <v>567</v>
      </c>
      <c r="B35" s="832" t="s">
        <v>568</v>
      </c>
      <c r="C35" s="835" t="s">
        <v>580</v>
      </c>
      <c r="D35" s="863" t="s">
        <v>581</v>
      </c>
      <c r="E35" s="835" t="s">
        <v>4307</v>
      </c>
      <c r="F35" s="863" t="s">
        <v>4308</v>
      </c>
      <c r="G35" s="835" t="s">
        <v>4356</v>
      </c>
      <c r="H35" s="835" t="s">
        <v>4357</v>
      </c>
      <c r="I35" s="849">
        <v>127.98999786376953</v>
      </c>
      <c r="J35" s="849">
        <v>5</v>
      </c>
      <c r="K35" s="850">
        <v>639.95001220703125</v>
      </c>
    </row>
    <row r="36" spans="1:11" ht="14.45" customHeight="1" x14ac:dyDescent="0.2">
      <c r="A36" s="831" t="s">
        <v>567</v>
      </c>
      <c r="B36" s="832" t="s">
        <v>568</v>
      </c>
      <c r="C36" s="835" t="s">
        <v>580</v>
      </c>
      <c r="D36" s="863" t="s">
        <v>581</v>
      </c>
      <c r="E36" s="835" t="s">
        <v>4307</v>
      </c>
      <c r="F36" s="863" t="s">
        <v>4308</v>
      </c>
      <c r="G36" s="835" t="s">
        <v>4358</v>
      </c>
      <c r="H36" s="835" t="s">
        <v>4359</v>
      </c>
      <c r="I36" s="849">
        <v>92</v>
      </c>
      <c r="J36" s="849">
        <v>10</v>
      </c>
      <c r="K36" s="850">
        <v>920</v>
      </c>
    </row>
    <row r="37" spans="1:11" ht="14.45" customHeight="1" x14ac:dyDescent="0.2">
      <c r="A37" s="831" t="s">
        <v>567</v>
      </c>
      <c r="B37" s="832" t="s">
        <v>568</v>
      </c>
      <c r="C37" s="835" t="s">
        <v>580</v>
      </c>
      <c r="D37" s="863" t="s">
        <v>581</v>
      </c>
      <c r="E37" s="835" t="s">
        <v>4307</v>
      </c>
      <c r="F37" s="863" t="s">
        <v>4308</v>
      </c>
      <c r="G37" s="835" t="s">
        <v>4358</v>
      </c>
      <c r="H37" s="835" t="s">
        <v>4360</v>
      </c>
      <c r="I37" s="849">
        <v>92</v>
      </c>
      <c r="J37" s="849">
        <v>5</v>
      </c>
      <c r="K37" s="850">
        <v>460</v>
      </c>
    </row>
    <row r="38" spans="1:11" ht="14.45" customHeight="1" x14ac:dyDescent="0.2">
      <c r="A38" s="831" t="s">
        <v>567</v>
      </c>
      <c r="B38" s="832" t="s">
        <v>568</v>
      </c>
      <c r="C38" s="835" t="s">
        <v>580</v>
      </c>
      <c r="D38" s="863" t="s">
        <v>581</v>
      </c>
      <c r="E38" s="835" t="s">
        <v>4307</v>
      </c>
      <c r="F38" s="863" t="s">
        <v>4308</v>
      </c>
      <c r="G38" s="835" t="s">
        <v>4361</v>
      </c>
      <c r="H38" s="835" t="s">
        <v>4362</v>
      </c>
      <c r="I38" s="849">
        <v>129.25999450683594</v>
      </c>
      <c r="J38" s="849">
        <v>30</v>
      </c>
      <c r="K38" s="850">
        <v>3877.7999267578125</v>
      </c>
    </row>
    <row r="39" spans="1:11" ht="14.45" customHeight="1" x14ac:dyDescent="0.2">
      <c r="A39" s="831" t="s">
        <v>567</v>
      </c>
      <c r="B39" s="832" t="s">
        <v>568</v>
      </c>
      <c r="C39" s="835" t="s">
        <v>580</v>
      </c>
      <c r="D39" s="863" t="s">
        <v>581</v>
      </c>
      <c r="E39" s="835" t="s">
        <v>4307</v>
      </c>
      <c r="F39" s="863" t="s">
        <v>4308</v>
      </c>
      <c r="G39" s="835" t="s">
        <v>4363</v>
      </c>
      <c r="H39" s="835" t="s">
        <v>4364</v>
      </c>
      <c r="I39" s="849">
        <v>283.01998901367188</v>
      </c>
      <c r="J39" s="849">
        <v>10</v>
      </c>
      <c r="K39" s="850">
        <v>2830.179931640625</v>
      </c>
    </row>
    <row r="40" spans="1:11" ht="14.45" customHeight="1" x14ac:dyDescent="0.2">
      <c r="A40" s="831" t="s">
        <v>567</v>
      </c>
      <c r="B40" s="832" t="s">
        <v>568</v>
      </c>
      <c r="C40" s="835" t="s">
        <v>580</v>
      </c>
      <c r="D40" s="863" t="s">
        <v>581</v>
      </c>
      <c r="E40" s="835" t="s">
        <v>4307</v>
      </c>
      <c r="F40" s="863" t="s">
        <v>4308</v>
      </c>
      <c r="G40" s="835" t="s">
        <v>4365</v>
      </c>
      <c r="H40" s="835" t="s">
        <v>4366</v>
      </c>
      <c r="I40" s="849">
        <v>233.7933349609375</v>
      </c>
      <c r="J40" s="849">
        <v>15</v>
      </c>
      <c r="K40" s="850">
        <v>3506.8800048828125</v>
      </c>
    </row>
    <row r="41" spans="1:11" ht="14.45" customHeight="1" x14ac:dyDescent="0.2">
      <c r="A41" s="831" t="s">
        <v>567</v>
      </c>
      <c r="B41" s="832" t="s">
        <v>568</v>
      </c>
      <c r="C41" s="835" t="s">
        <v>580</v>
      </c>
      <c r="D41" s="863" t="s">
        <v>581</v>
      </c>
      <c r="E41" s="835" t="s">
        <v>4307</v>
      </c>
      <c r="F41" s="863" t="s">
        <v>4308</v>
      </c>
      <c r="G41" s="835" t="s">
        <v>4367</v>
      </c>
      <c r="H41" s="835" t="s">
        <v>4368</v>
      </c>
      <c r="I41" s="849">
        <v>159.55000305175781</v>
      </c>
      <c r="J41" s="849">
        <v>40</v>
      </c>
      <c r="K41" s="850">
        <v>6382</v>
      </c>
    </row>
    <row r="42" spans="1:11" ht="14.45" customHeight="1" x14ac:dyDescent="0.2">
      <c r="A42" s="831" t="s">
        <v>567</v>
      </c>
      <c r="B42" s="832" t="s">
        <v>568</v>
      </c>
      <c r="C42" s="835" t="s">
        <v>580</v>
      </c>
      <c r="D42" s="863" t="s">
        <v>581</v>
      </c>
      <c r="E42" s="835" t="s">
        <v>4307</v>
      </c>
      <c r="F42" s="863" t="s">
        <v>4308</v>
      </c>
      <c r="G42" s="835" t="s">
        <v>4369</v>
      </c>
      <c r="H42" s="835" t="s">
        <v>4370</v>
      </c>
      <c r="I42" s="849">
        <v>124.40666961669922</v>
      </c>
      <c r="J42" s="849">
        <v>20</v>
      </c>
      <c r="K42" s="850">
        <v>2488.1599731445313</v>
      </c>
    </row>
    <row r="43" spans="1:11" ht="14.45" customHeight="1" x14ac:dyDescent="0.2">
      <c r="A43" s="831" t="s">
        <v>567</v>
      </c>
      <c r="B43" s="832" t="s">
        <v>568</v>
      </c>
      <c r="C43" s="835" t="s">
        <v>580</v>
      </c>
      <c r="D43" s="863" t="s">
        <v>581</v>
      </c>
      <c r="E43" s="835" t="s">
        <v>4307</v>
      </c>
      <c r="F43" s="863" t="s">
        <v>4308</v>
      </c>
      <c r="G43" s="835" t="s">
        <v>4371</v>
      </c>
      <c r="H43" s="835" t="s">
        <v>4372</v>
      </c>
      <c r="I43" s="849">
        <v>790.280029296875</v>
      </c>
      <c r="J43" s="849">
        <v>1</v>
      </c>
      <c r="K43" s="850">
        <v>790.280029296875</v>
      </c>
    </row>
    <row r="44" spans="1:11" ht="14.45" customHeight="1" x14ac:dyDescent="0.2">
      <c r="A44" s="831" t="s">
        <v>567</v>
      </c>
      <c r="B44" s="832" t="s">
        <v>568</v>
      </c>
      <c r="C44" s="835" t="s">
        <v>580</v>
      </c>
      <c r="D44" s="863" t="s">
        <v>581</v>
      </c>
      <c r="E44" s="835" t="s">
        <v>4307</v>
      </c>
      <c r="F44" s="863" t="s">
        <v>4308</v>
      </c>
      <c r="G44" s="835" t="s">
        <v>4373</v>
      </c>
      <c r="H44" s="835" t="s">
        <v>4374</v>
      </c>
      <c r="I44" s="849">
        <v>58.529998779296875</v>
      </c>
      <c r="J44" s="849">
        <v>10</v>
      </c>
      <c r="K44" s="850">
        <v>585.29998779296875</v>
      </c>
    </row>
    <row r="45" spans="1:11" ht="14.45" customHeight="1" x14ac:dyDescent="0.2">
      <c r="A45" s="831" t="s">
        <v>567</v>
      </c>
      <c r="B45" s="832" t="s">
        <v>568</v>
      </c>
      <c r="C45" s="835" t="s">
        <v>580</v>
      </c>
      <c r="D45" s="863" t="s">
        <v>581</v>
      </c>
      <c r="E45" s="835" t="s">
        <v>4307</v>
      </c>
      <c r="F45" s="863" t="s">
        <v>4308</v>
      </c>
      <c r="G45" s="835" t="s">
        <v>4375</v>
      </c>
      <c r="H45" s="835" t="s">
        <v>4376</v>
      </c>
      <c r="I45" s="849">
        <v>5.8400001525878906</v>
      </c>
      <c r="J45" s="849">
        <v>200</v>
      </c>
      <c r="K45" s="850">
        <v>1168</v>
      </c>
    </row>
    <row r="46" spans="1:11" ht="14.45" customHeight="1" x14ac:dyDescent="0.2">
      <c r="A46" s="831" t="s">
        <v>567</v>
      </c>
      <c r="B46" s="832" t="s">
        <v>568</v>
      </c>
      <c r="C46" s="835" t="s">
        <v>580</v>
      </c>
      <c r="D46" s="863" t="s">
        <v>581</v>
      </c>
      <c r="E46" s="835" t="s">
        <v>4307</v>
      </c>
      <c r="F46" s="863" t="s">
        <v>4308</v>
      </c>
      <c r="G46" s="835" t="s">
        <v>4377</v>
      </c>
      <c r="H46" s="835" t="s">
        <v>4378</v>
      </c>
      <c r="I46" s="849">
        <v>6.5350000858306885</v>
      </c>
      <c r="J46" s="849">
        <v>200</v>
      </c>
      <c r="K46" s="850">
        <v>1307</v>
      </c>
    </row>
    <row r="47" spans="1:11" ht="14.45" customHeight="1" x14ac:dyDescent="0.2">
      <c r="A47" s="831" t="s">
        <v>567</v>
      </c>
      <c r="B47" s="832" t="s">
        <v>568</v>
      </c>
      <c r="C47" s="835" t="s">
        <v>580</v>
      </c>
      <c r="D47" s="863" t="s">
        <v>581</v>
      </c>
      <c r="E47" s="835" t="s">
        <v>4307</v>
      </c>
      <c r="F47" s="863" t="s">
        <v>4308</v>
      </c>
      <c r="G47" s="835" t="s">
        <v>4379</v>
      </c>
      <c r="H47" s="835" t="s">
        <v>4380</v>
      </c>
      <c r="I47" s="849">
        <v>13.743333180745443</v>
      </c>
      <c r="J47" s="849">
        <v>150</v>
      </c>
      <c r="K47" s="850">
        <v>2061.47998046875</v>
      </c>
    </row>
    <row r="48" spans="1:11" ht="14.45" customHeight="1" x14ac:dyDescent="0.2">
      <c r="A48" s="831" t="s">
        <v>567</v>
      </c>
      <c r="B48" s="832" t="s">
        <v>568</v>
      </c>
      <c r="C48" s="835" t="s">
        <v>580</v>
      </c>
      <c r="D48" s="863" t="s">
        <v>581</v>
      </c>
      <c r="E48" s="835" t="s">
        <v>4307</v>
      </c>
      <c r="F48" s="863" t="s">
        <v>4308</v>
      </c>
      <c r="G48" s="835" t="s">
        <v>4381</v>
      </c>
      <c r="H48" s="835" t="s">
        <v>4382</v>
      </c>
      <c r="I48" s="849">
        <v>259.89999389648438</v>
      </c>
      <c r="J48" s="849">
        <v>3</v>
      </c>
      <c r="K48" s="850">
        <v>779.69998168945313</v>
      </c>
    </row>
    <row r="49" spans="1:11" ht="14.45" customHeight="1" x14ac:dyDescent="0.2">
      <c r="A49" s="831" t="s">
        <v>567</v>
      </c>
      <c r="B49" s="832" t="s">
        <v>568</v>
      </c>
      <c r="C49" s="835" t="s">
        <v>580</v>
      </c>
      <c r="D49" s="863" t="s">
        <v>581</v>
      </c>
      <c r="E49" s="835" t="s">
        <v>4307</v>
      </c>
      <c r="F49" s="863" t="s">
        <v>4308</v>
      </c>
      <c r="G49" s="835" t="s">
        <v>4330</v>
      </c>
      <c r="H49" s="835" t="s">
        <v>4383</v>
      </c>
      <c r="I49" s="849">
        <v>164.22000122070313</v>
      </c>
      <c r="J49" s="849">
        <v>12</v>
      </c>
      <c r="K49" s="850">
        <v>1970.6400146484375</v>
      </c>
    </row>
    <row r="50" spans="1:11" ht="14.45" customHeight="1" x14ac:dyDescent="0.2">
      <c r="A50" s="831" t="s">
        <v>567</v>
      </c>
      <c r="B50" s="832" t="s">
        <v>568</v>
      </c>
      <c r="C50" s="835" t="s">
        <v>580</v>
      </c>
      <c r="D50" s="863" t="s">
        <v>581</v>
      </c>
      <c r="E50" s="835" t="s">
        <v>4307</v>
      </c>
      <c r="F50" s="863" t="s">
        <v>4308</v>
      </c>
      <c r="G50" s="835" t="s">
        <v>4384</v>
      </c>
      <c r="H50" s="835" t="s">
        <v>4385</v>
      </c>
      <c r="I50" s="849">
        <v>86.375</v>
      </c>
      <c r="J50" s="849">
        <v>20</v>
      </c>
      <c r="K50" s="850">
        <v>1727.5299682617188</v>
      </c>
    </row>
    <row r="51" spans="1:11" ht="14.45" customHeight="1" x14ac:dyDescent="0.2">
      <c r="A51" s="831" t="s">
        <v>567</v>
      </c>
      <c r="B51" s="832" t="s">
        <v>568</v>
      </c>
      <c r="C51" s="835" t="s">
        <v>580</v>
      </c>
      <c r="D51" s="863" t="s">
        <v>581</v>
      </c>
      <c r="E51" s="835" t="s">
        <v>4307</v>
      </c>
      <c r="F51" s="863" t="s">
        <v>4308</v>
      </c>
      <c r="G51" s="835" t="s">
        <v>4332</v>
      </c>
      <c r="H51" s="835" t="s">
        <v>4386</v>
      </c>
      <c r="I51" s="849">
        <v>47.529998779296875</v>
      </c>
      <c r="J51" s="849">
        <v>9</v>
      </c>
      <c r="K51" s="850">
        <v>427.76998901367188</v>
      </c>
    </row>
    <row r="52" spans="1:11" ht="14.45" customHeight="1" x14ac:dyDescent="0.2">
      <c r="A52" s="831" t="s">
        <v>567</v>
      </c>
      <c r="B52" s="832" t="s">
        <v>568</v>
      </c>
      <c r="C52" s="835" t="s">
        <v>580</v>
      </c>
      <c r="D52" s="863" t="s">
        <v>581</v>
      </c>
      <c r="E52" s="835" t="s">
        <v>4307</v>
      </c>
      <c r="F52" s="863" t="s">
        <v>4308</v>
      </c>
      <c r="G52" s="835" t="s">
        <v>4387</v>
      </c>
      <c r="H52" s="835" t="s">
        <v>4388</v>
      </c>
      <c r="I52" s="849">
        <v>2.4133334159851074</v>
      </c>
      <c r="J52" s="849">
        <v>250</v>
      </c>
      <c r="K52" s="850">
        <v>603</v>
      </c>
    </row>
    <row r="53" spans="1:11" ht="14.45" customHeight="1" x14ac:dyDescent="0.2">
      <c r="A53" s="831" t="s">
        <v>567</v>
      </c>
      <c r="B53" s="832" t="s">
        <v>568</v>
      </c>
      <c r="C53" s="835" t="s">
        <v>580</v>
      </c>
      <c r="D53" s="863" t="s">
        <v>581</v>
      </c>
      <c r="E53" s="835" t="s">
        <v>4307</v>
      </c>
      <c r="F53" s="863" t="s">
        <v>4308</v>
      </c>
      <c r="G53" s="835" t="s">
        <v>4334</v>
      </c>
      <c r="H53" s="835" t="s">
        <v>4389</v>
      </c>
      <c r="I53" s="849">
        <v>2.6650000810623169</v>
      </c>
      <c r="J53" s="849">
        <v>490</v>
      </c>
      <c r="K53" s="850">
        <v>1305.3399810791016</v>
      </c>
    </row>
    <row r="54" spans="1:11" ht="14.45" customHeight="1" x14ac:dyDescent="0.2">
      <c r="A54" s="831" t="s">
        <v>567</v>
      </c>
      <c r="B54" s="832" t="s">
        <v>568</v>
      </c>
      <c r="C54" s="835" t="s">
        <v>580</v>
      </c>
      <c r="D54" s="863" t="s">
        <v>581</v>
      </c>
      <c r="E54" s="835" t="s">
        <v>4307</v>
      </c>
      <c r="F54" s="863" t="s">
        <v>4308</v>
      </c>
      <c r="G54" s="835" t="s">
        <v>4336</v>
      </c>
      <c r="H54" s="835" t="s">
        <v>4390</v>
      </c>
      <c r="I54" s="849">
        <v>790.8800048828125</v>
      </c>
      <c r="J54" s="849">
        <v>5</v>
      </c>
      <c r="K54" s="850">
        <v>3954.4000244140625</v>
      </c>
    </row>
    <row r="55" spans="1:11" ht="14.45" customHeight="1" x14ac:dyDescent="0.2">
      <c r="A55" s="831" t="s">
        <v>567</v>
      </c>
      <c r="B55" s="832" t="s">
        <v>568</v>
      </c>
      <c r="C55" s="835" t="s">
        <v>580</v>
      </c>
      <c r="D55" s="863" t="s">
        <v>581</v>
      </c>
      <c r="E55" s="835" t="s">
        <v>4307</v>
      </c>
      <c r="F55" s="863" t="s">
        <v>4308</v>
      </c>
      <c r="G55" s="835" t="s">
        <v>4391</v>
      </c>
      <c r="H55" s="835" t="s">
        <v>4392</v>
      </c>
      <c r="I55" s="849">
        <v>642.09002685546875</v>
      </c>
      <c r="J55" s="849">
        <v>1</v>
      </c>
      <c r="K55" s="850">
        <v>642.09002685546875</v>
      </c>
    </row>
    <row r="56" spans="1:11" ht="14.45" customHeight="1" x14ac:dyDescent="0.2">
      <c r="A56" s="831" t="s">
        <v>567</v>
      </c>
      <c r="B56" s="832" t="s">
        <v>568</v>
      </c>
      <c r="C56" s="835" t="s">
        <v>580</v>
      </c>
      <c r="D56" s="863" t="s">
        <v>581</v>
      </c>
      <c r="E56" s="835" t="s">
        <v>4307</v>
      </c>
      <c r="F56" s="863" t="s">
        <v>4308</v>
      </c>
      <c r="G56" s="835" t="s">
        <v>4338</v>
      </c>
      <c r="H56" s="835" t="s">
        <v>4393</v>
      </c>
      <c r="I56" s="849">
        <v>69.69000244140625</v>
      </c>
      <c r="J56" s="849">
        <v>10</v>
      </c>
      <c r="K56" s="850">
        <v>696.9000244140625</v>
      </c>
    </row>
    <row r="57" spans="1:11" ht="14.45" customHeight="1" x14ac:dyDescent="0.2">
      <c r="A57" s="831" t="s">
        <v>567</v>
      </c>
      <c r="B57" s="832" t="s">
        <v>568</v>
      </c>
      <c r="C57" s="835" t="s">
        <v>580</v>
      </c>
      <c r="D57" s="863" t="s">
        <v>581</v>
      </c>
      <c r="E57" s="835" t="s">
        <v>4307</v>
      </c>
      <c r="F57" s="863" t="s">
        <v>4308</v>
      </c>
      <c r="G57" s="835" t="s">
        <v>4340</v>
      </c>
      <c r="H57" s="835" t="s">
        <v>4394</v>
      </c>
      <c r="I57" s="849">
        <v>93.449996948242188</v>
      </c>
      <c r="J57" s="849">
        <v>10</v>
      </c>
      <c r="K57" s="850">
        <v>934.5</v>
      </c>
    </row>
    <row r="58" spans="1:11" ht="14.45" customHeight="1" x14ac:dyDescent="0.2">
      <c r="A58" s="831" t="s">
        <v>567</v>
      </c>
      <c r="B58" s="832" t="s">
        <v>568</v>
      </c>
      <c r="C58" s="835" t="s">
        <v>580</v>
      </c>
      <c r="D58" s="863" t="s">
        <v>581</v>
      </c>
      <c r="E58" s="835" t="s">
        <v>4307</v>
      </c>
      <c r="F58" s="863" t="s">
        <v>4308</v>
      </c>
      <c r="G58" s="835" t="s">
        <v>4344</v>
      </c>
      <c r="H58" s="835" t="s">
        <v>4395</v>
      </c>
      <c r="I58" s="849">
        <v>73.209999084472656</v>
      </c>
      <c r="J58" s="849">
        <v>50</v>
      </c>
      <c r="K58" s="850">
        <v>3660.5799560546875</v>
      </c>
    </row>
    <row r="59" spans="1:11" ht="14.45" customHeight="1" x14ac:dyDescent="0.2">
      <c r="A59" s="831" t="s">
        <v>567</v>
      </c>
      <c r="B59" s="832" t="s">
        <v>568</v>
      </c>
      <c r="C59" s="835" t="s">
        <v>580</v>
      </c>
      <c r="D59" s="863" t="s">
        <v>581</v>
      </c>
      <c r="E59" s="835" t="s">
        <v>4307</v>
      </c>
      <c r="F59" s="863" t="s">
        <v>4308</v>
      </c>
      <c r="G59" s="835" t="s">
        <v>4348</v>
      </c>
      <c r="H59" s="835" t="s">
        <v>4396</v>
      </c>
      <c r="I59" s="849">
        <v>162.18999989827475</v>
      </c>
      <c r="J59" s="849">
        <v>7</v>
      </c>
      <c r="K59" s="850">
        <v>1128.1100158691406</v>
      </c>
    </row>
    <row r="60" spans="1:11" ht="14.45" customHeight="1" x14ac:dyDescent="0.2">
      <c r="A60" s="831" t="s">
        <v>567</v>
      </c>
      <c r="B60" s="832" t="s">
        <v>568</v>
      </c>
      <c r="C60" s="835" t="s">
        <v>580</v>
      </c>
      <c r="D60" s="863" t="s">
        <v>581</v>
      </c>
      <c r="E60" s="835" t="s">
        <v>4307</v>
      </c>
      <c r="F60" s="863" t="s">
        <v>4308</v>
      </c>
      <c r="G60" s="835" t="s">
        <v>4350</v>
      </c>
      <c r="H60" s="835" t="s">
        <v>4397</v>
      </c>
      <c r="I60" s="849">
        <v>30.172500133514404</v>
      </c>
      <c r="J60" s="849">
        <v>100</v>
      </c>
      <c r="K60" s="850">
        <v>3017.25</v>
      </c>
    </row>
    <row r="61" spans="1:11" ht="14.45" customHeight="1" x14ac:dyDescent="0.2">
      <c r="A61" s="831" t="s">
        <v>567</v>
      </c>
      <c r="B61" s="832" t="s">
        <v>568</v>
      </c>
      <c r="C61" s="835" t="s">
        <v>580</v>
      </c>
      <c r="D61" s="863" t="s">
        <v>581</v>
      </c>
      <c r="E61" s="835" t="s">
        <v>4307</v>
      </c>
      <c r="F61" s="863" t="s">
        <v>4308</v>
      </c>
      <c r="G61" s="835" t="s">
        <v>4352</v>
      </c>
      <c r="H61" s="835" t="s">
        <v>4398</v>
      </c>
      <c r="I61" s="849">
        <v>5.2728571891784668</v>
      </c>
      <c r="J61" s="849">
        <v>260</v>
      </c>
      <c r="K61" s="850">
        <v>1370.8000183105469</v>
      </c>
    </row>
    <row r="62" spans="1:11" ht="14.45" customHeight="1" x14ac:dyDescent="0.2">
      <c r="A62" s="831" t="s">
        <v>567</v>
      </c>
      <c r="B62" s="832" t="s">
        <v>568</v>
      </c>
      <c r="C62" s="835" t="s">
        <v>580</v>
      </c>
      <c r="D62" s="863" t="s">
        <v>581</v>
      </c>
      <c r="E62" s="835" t="s">
        <v>4307</v>
      </c>
      <c r="F62" s="863" t="s">
        <v>4308</v>
      </c>
      <c r="G62" s="835" t="s">
        <v>4354</v>
      </c>
      <c r="H62" s="835" t="s">
        <v>4399</v>
      </c>
      <c r="I62" s="849">
        <v>4.7899999618530273</v>
      </c>
      <c r="J62" s="849">
        <v>144</v>
      </c>
      <c r="K62" s="850">
        <v>689.8800048828125</v>
      </c>
    </row>
    <row r="63" spans="1:11" ht="14.45" customHeight="1" x14ac:dyDescent="0.2">
      <c r="A63" s="831" t="s">
        <v>567</v>
      </c>
      <c r="B63" s="832" t="s">
        <v>568</v>
      </c>
      <c r="C63" s="835" t="s">
        <v>580</v>
      </c>
      <c r="D63" s="863" t="s">
        <v>581</v>
      </c>
      <c r="E63" s="835" t="s">
        <v>4307</v>
      </c>
      <c r="F63" s="863" t="s">
        <v>4308</v>
      </c>
      <c r="G63" s="835" t="s">
        <v>4400</v>
      </c>
      <c r="H63" s="835" t="s">
        <v>4401</v>
      </c>
      <c r="I63" s="849">
        <v>123.19000244140625</v>
      </c>
      <c r="J63" s="849">
        <v>20</v>
      </c>
      <c r="K63" s="850">
        <v>2463.760009765625</v>
      </c>
    </row>
    <row r="64" spans="1:11" ht="14.45" customHeight="1" x14ac:dyDescent="0.2">
      <c r="A64" s="831" t="s">
        <v>567</v>
      </c>
      <c r="B64" s="832" t="s">
        <v>568</v>
      </c>
      <c r="C64" s="835" t="s">
        <v>580</v>
      </c>
      <c r="D64" s="863" t="s">
        <v>581</v>
      </c>
      <c r="E64" s="835" t="s">
        <v>4307</v>
      </c>
      <c r="F64" s="863" t="s">
        <v>4308</v>
      </c>
      <c r="G64" s="835" t="s">
        <v>4356</v>
      </c>
      <c r="H64" s="835" t="s">
        <v>4402</v>
      </c>
      <c r="I64" s="849">
        <v>85.400001525878906</v>
      </c>
      <c r="J64" s="849">
        <v>30</v>
      </c>
      <c r="K64" s="850">
        <v>2562.10009765625</v>
      </c>
    </row>
    <row r="65" spans="1:11" ht="14.45" customHeight="1" x14ac:dyDescent="0.2">
      <c r="A65" s="831" t="s">
        <v>567</v>
      </c>
      <c r="B65" s="832" t="s">
        <v>568</v>
      </c>
      <c r="C65" s="835" t="s">
        <v>580</v>
      </c>
      <c r="D65" s="863" t="s">
        <v>581</v>
      </c>
      <c r="E65" s="835" t="s">
        <v>4307</v>
      </c>
      <c r="F65" s="863" t="s">
        <v>4308</v>
      </c>
      <c r="G65" s="835" t="s">
        <v>4361</v>
      </c>
      <c r="H65" s="835" t="s">
        <v>4403</v>
      </c>
      <c r="I65" s="849">
        <v>129.25999450683594</v>
      </c>
      <c r="J65" s="849">
        <v>50</v>
      </c>
      <c r="K65" s="850">
        <v>6462.9998779296875</v>
      </c>
    </row>
    <row r="66" spans="1:11" ht="14.45" customHeight="1" x14ac:dyDescent="0.2">
      <c r="A66" s="831" t="s">
        <v>567</v>
      </c>
      <c r="B66" s="832" t="s">
        <v>568</v>
      </c>
      <c r="C66" s="835" t="s">
        <v>580</v>
      </c>
      <c r="D66" s="863" t="s">
        <v>581</v>
      </c>
      <c r="E66" s="835" t="s">
        <v>4307</v>
      </c>
      <c r="F66" s="863" t="s">
        <v>4308</v>
      </c>
      <c r="G66" s="835" t="s">
        <v>4363</v>
      </c>
      <c r="H66" s="835" t="s">
        <v>4404</v>
      </c>
      <c r="I66" s="849">
        <v>251.59333292643228</v>
      </c>
      <c r="J66" s="849">
        <v>45</v>
      </c>
      <c r="K66" s="850">
        <v>9907.7501220703125</v>
      </c>
    </row>
    <row r="67" spans="1:11" ht="14.45" customHeight="1" x14ac:dyDescent="0.2">
      <c r="A67" s="831" t="s">
        <v>567</v>
      </c>
      <c r="B67" s="832" t="s">
        <v>568</v>
      </c>
      <c r="C67" s="835" t="s">
        <v>580</v>
      </c>
      <c r="D67" s="863" t="s">
        <v>581</v>
      </c>
      <c r="E67" s="835" t="s">
        <v>4307</v>
      </c>
      <c r="F67" s="863" t="s">
        <v>4308</v>
      </c>
      <c r="G67" s="835" t="s">
        <v>4365</v>
      </c>
      <c r="H67" s="835" t="s">
        <v>4405</v>
      </c>
      <c r="I67" s="849">
        <v>233.79999923706055</v>
      </c>
      <c r="J67" s="849">
        <v>25</v>
      </c>
      <c r="K67" s="850">
        <v>5844.989990234375</v>
      </c>
    </row>
    <row r="68" spans="1:11" ht="14.45" customHeight="1" x14ac:dyDescent="0.2">
      <c r="A68" s="831" t="s">
        <v>567</v>
      </c>
      <c r="B68" s="832" t="s">
        <v>568</v>
      </c>
      <c r="C68" s="835" t="s">
        <v>580</v>
      </c>
      <c r="D68" s="863" t="s">
        <v>581</v>
      </c>
      <c r="E68" s="835" t="s">
        <v>4307</v>
      </c>
      <c r="F68" s="863" t="s">
        <v>4308</v>
      </c>
      <c r="G68" s="835" t="s">
        <v>4367</v>
      </c>
      <c r="H68" s="835" t="s">
        <v>4406</v>
      </c>
      <c r="I68" s="849">
        <v>159.55000305175781</v>
      </c>
      <c r="J68" s="849">
        <v>70</v>
      </c>
      <c r="K68" s="850">
        <v>11168.56005859375</v>
      </c>
    </row>
    <row r="69" spans="1:11" ht="14.45" customHeight="1" x14ac:dyDescent="0.2">
      <c r="A69" s="831" t="s">
        <v>567</v>
      </c>
      <c r="B69" s="832" t="s">
        <v>568</v>
      </c>
      <c r="C69" s="835" t="s">
        <v>580</v>
      </c>
      <c r="D69" s="863" t="s">
        <v>581</v>
      </c>
      <c r="E69" s="835" t="s">
        <v>4307</v>
      </c>
      <c r="F69" s="863" t="s">
        <v>4308</v>
      </c>
      <c r="G69" s="835" t="s">
        <v>4369</v>
      </c>
      <c r="H69" s="835" t="s">
        <v>4407</v>
      </c>
      <c r="I69" s="849">
        <v>124.40800323486329</v>
      </c>
      <c r="J69" s="849">
        <v>30</v>
      </c>
      <c r="K69" s="850">
        <v>3732.2098999023438</v>
      </c>
    </row>
    <row r="70" spans="1:11" ht="14.45" customHeight="1" x14ac:dyDescent="0.2">
      <c r="A70" s="831" t="s">
        <v>567</v>
      </c>
      <c r="B70" s="832" t="s">
        <v>568</v>
      </c>
      <c r="C70" s="835" t="s">
        <v>580</v>
      </c>
      <c r="D70" s="863" t="s">
        <v>581</v>
      </c>
      <c r="E70" s="835" t="s">
        <v>4307</v>
      </c>
      <c r="F70" s="863" t="s">
        <v>4308</v>
      </c>
      <c r="G70" s="835" t="s">
        <v>4408</v>
      </c>
      <c r="H70" s="835" t="s">
        <v>4409</v>
      </c>
      <c r="I70" s="849">
        <v>139.16999816894531</v>
      </c>
      <c r="J70" s="849">
        <v>1</v>
      </c>
      <c r="K70" s="850">
        <v>139.16999816894531</v>
      </c>
    </row>
    <row r="71" spans="1:11" ht="14.45" customHeight="1" x14ac:dyDescent="0.2">
      <c r="A71" s="831" t="s">
        <v>567</v>
      </c>
      <c r="B71" s="832" t="s">
        <v>568</v>
      </c>
      <c r="C71" s="835" t="s">
        <v>580</v>
      </c>
      <c r="D71" s="863" t="s">
        <v>581</v>
      </c>
      <c r="E71" s="835" t="s">
        <v>4307</v>
      </c>
      <c r="F71" s="863" t="s">
        <v>4308</v>
      </c>
      <c r="G71" s="835" t="s">
        <v>4371</v>
      </c>
      <c r="H71" s="835" t="s">
        <v>4410</v>
      </c>
      <c r="I71" s="849">
        <v>790.280029296875</v>
      </c>
      <c r="J71" s="849">
        <v>1</v>
      </c>
      <c r="K71" s="850">
        <v>790.280029296875</v>
      </c>
    </row>
    <row r="72" spans="1:11" ht="14.45" customHeight="1" x14ac:dyDescent="0.2">
      <c r="A72" s="831" t="s">
        <v>567</v>
      </c>
      <c r="B72" s="832" t="s">
        <v>568</v>
      </c>
      <c r="C72" s="835" t="s">
        <v>580</v>
      </c>
      <c r="D72" s="863" t="s">
        <v>581</v>
      </c>
      <c r="E72" s="835" t="s">
        <v>4307</v>
      </c>
      <c r="F72" s="863" t="s">
        <v>4308</v>
      </c>
      <c r="G72" s="835" t="s">
        <v>4411</v>
      </c>
      <c r="H72" s="835" t="s">
        <v>4412</v>
      </c>
      <c r="I72" s="849">
        <v>149.5</v>
      </c>
      <c r="J72" s="849">
        <v>10</v>
      </c>
      <c r="K72" s="850">
        <v>1495</v>
      </c>
    </row>
    <row r="73" spans="1:11" ht="14.45" customHeight="1" x14ac:dyDescent="0.2">
      <c r="A73" s="831" t="s">
        <v>567</v>
      </c>
      <c r="B73" s="832" t="s">
        <v>568</v>
      </c>
      <c r="C73" s="835" t="s">
        <v>580</v>
      </c>
      <c r="D73" s="863" t="s">
        <v>581</v>
      </c>
      <c r="E73" s="835" t="s">
        <v>4307</v>
      </c>
      <c r="F73" s="863" t="s">
        <v>4308</v>
      </c>
      <c r="G73" s="835" t="s">
        <v>4375</v>
      </c>
      <c r="H73" s="835" t="s">
        <v>4413</v>
      </c>
      <c r="I73" s="849">
        <v>5.8450000286102295</v>
      </c>
      <c r="J73" s="849">
        <v>200</v>
      </c>
      <c r="K73" s="850">
        <v>1169</v>
      </c>
    </row>
    <row r="74" spans="1:11" ht="14.45" customHeight="1" x14ac:dyDescent="0.2">
      <c r="A74" s="831" t="s">
        <v>567</v>
      </c>
      <c r="B74" s="832" t="s">
        <v>568</v>
      </c>
      <c r="C74" s="835" t="s">
        <v>580</v>
      </c>
      <c r="D74" s="863" t="s">
        <v>581</v>
      </c>
      <c r="E74" s="835" t="s">
        <v>4307</v>
      </c>
      <c r="F74" s="863" t="s">
        <v>4308</v>
      </c>
      <c r="G74" s="835" t="s">
        <v>4414</v>
      </c>
      <c r="H74" s="835" t="s">
        <v>4415</v>
      </c>
      <c r="I74" s="849">
        <v>36.270000457763672</v>
      </c>
      <c r="J74" s="849">
        <v>75</v>
      </c>
      <c r="K74" s="850">
        <v>2720.25</v>
      </c>
    </row>
    <row r="75" spans="1:11" ht="14.45" customHeight="1" x14ac:dyDescent="0.2">
      <c r="A75" s="831" t="s">
        <v>567</v>
      </c>
      <c r="B75" s="832" t="s">
        <v>568</v>
      </c>
      <c r="C75" s="835" t="s">
        <v>580</v>
      </c>
      <c r="D75" s="863" t="s">
        <v>581</v>
      </c>
      <c r="E75" s="835" t="s">
        <v>4307</v>
      </c>
      <c r="F75" s="863" t="s">
        <v>4308</v>
      </c>
      <c r="G75" s="835" t="s">
        <v>4379</v>
      </c>
      <c r="H75" s="835" t="s">
        <v>4416</v>
      </c>
      <c r="I75" s="849">
        <v>13.743333180745443</v>
      </c>
      <c r="J75" s="849">
        <v>150</v>
      </c>
      <c r="K75" s="850">
        <v>2061.97998046875</v>
      </c>
    </row>
    <row r="76" spans="1:11" ht="14.45" customHeight="1" x14ac:dyDescent="0.2">
      <c r="A76" s="831" t="s">
        <v>567</v>
      </c>
      <c r="B76" s="832" t="s">
        <v>568</v>
      </c>
      <c r="C76" s="835" t="s">
        <v>580</v>
      </c>
      <c r="D76" s="863" t="s">
        <v>581</v>
      </c>
      <c r="E76" s="835" t="s">
        <v>4307</v>
      </c>
      <c r="F76" s="863" t="s">
        <v>4308</v>
      </c>
      <c r="G76" s="835" t="s">
        <v>4417</v>
      </c>
      <c r="H76" s="835" t="s">
        <v>4418</v>
      </c>
      <c r="I76" s="849">
        <v>227.40000152587891</v>
      </c>
      <c r="J76" s="849">
        <v>50</v>
      </c>
      <c r="K76" s="850">
        <v>11369.89013671875</v>
      </c>
    </row>
    <row r="77" spans="1:11" ht="14.45" customHeight="1" x14ac:dyDescent="0.2">
      <c r="A77" s="831" t="s">
        <v>567</v>
      </c>
      <c r="B77" s="832" t="s">
        <v>568</v>
      </c>
      <c r="C77" s="835" t="s">
        <v>580</v>
      </c>
      <c r="D77" s="863" t="s">
        <v>581</v>
      </c>
      <c r="E77" s="835" t="s">
        <v>4307</v>
      </c>
      <c r="F77" s="863" t="s">
        <v>4308</v>
      </c>
      <c r="G77" s="835" t="s">
        <v>4419</v>
      </c>
      <c r="H77" s="835" t="s">
        <v>4420</v>
      </c>
      <c r="I77" s="849">
        <v>1.5199999809265137</v>
      </c>
      <c r="J77" s="849">
        <v>150</v>
      </c>
      <c r="K77" s="850">
        <v>228</v>
      </c>
    </row>
    <row r="78" spans="1:11" ht="14.45" customHeight="1" x14ac:dyDescent="0.2">
      <c r="A78" s="831" t="s">
        <v>567</v>
      </c>
      <c r="B78" s="832" t="s">
        <v>568</v>
      </c>
      <c r="C78" s="835" t="s">
        <v>580</v>
      </c>
      <c r="D78" s="863" t="s">
        <v>581</v>
      </c>
      <c r="E78" s="835" t="s">
        <v>4307</v>
      </c>
      <c r="F78" s="863" t="s">
        <v>4308</v>
      </c>
      <c r="G78" s="835" t="s">
        <v>4421</v>
      </c>
      <c r="H78" s="835" t="s">
        <v>4422</v>
      </c>
      <c r="I78" s="849">
        <v>2.059999942779541</v>
      </c>
      <c r="J78" s="849">
        <v>125</v>
      </c>
      <c r="K78" s="850">
        <v>257.5</v>
      </c>
    </row>
    <row r="79" spans="1:11" ht="14.45" customHeight="1" x14ac:dyDescent="0.2">
      <c r="A79" s="831" t="s">
        <v>567</v>
      </c>
      <c r="B79" s="832" t="s">
        <v>568</v>
      </c>
      <c r="C79" s="835" t="s">
        <v>580</v>
      </c>
      <c r="D79" s="863" t="s">
        <v>581</v>
      </c>
      <c r="E79" s="835" t="s">
        <v>4307</v>
      </c>
      <c r="F79" s="863" t="s">
        <v>4308</v>
      </c>
      <c r="G79" s="835" t="s">
        <v>4423</v>
      </c>
      <c r="H79" s="835" t="s">
        <v>4424</v>
      </c>
      <c r="I79" s="849">
        <v>3.369999885559082</v>
      </c>
      <c r="J79" s="849">
        <v>25</v>
      </c>
      <c r="K79" s="850">
        <v>84.25</v>
      </c>
    </row>
    <row r="80" spans="1:11" ht="14.45" customHeight="1" x14ac:dyDescent="0.2">
      <c r="A80" s="831" t="s">
        <v>567</v>
      </c>
      <c r="B80" s="832" t="s">
        <v>568</v>
      </c>
      <c r="C80" s="835" t="s">
        <v>580</v>
      </c>
      <c r="D80" s="863" t="s">
        <v>581</v>
      </c>
      <c r="E80" s="835" t="s">
        <v>4307</v>
      </c>
      <c r="F80" s="863" t="s">
        <v>4308</v>
      </c>
      <c r="G80" s="835" t="s">
        <v>4425</v>
      </c>
      <c r="H80" s="835" t="s">
        <v>4426</v>
      </c>
      <c r="I80" s="849">
        <v>7.1100001335144043</v>
      </c>
      <c r="J80" s="849">
        <v>24</v>
      </c>
      <c r="K80" s="850">
        <v>170.63999938964844</v>
      </c>
    </row>
    <row r="81" spans="1:11" ht="14.45" customHeight="1" x14ac:dyDescent="0.2">
      <c r="A81" s="831" t="s">
        <v>567</v>
      </c>
      <c r="B81" s="832" t="s">
        <v>568</v>
      </c>
      <c r="C81" s="835" t="s">
        <v>580</v>
      </c>
      <c r="D81" s="863" t="s">
        <v>581</v>
      </c>
      <c r="E81" s="835" t="s">
        <v>4307</v>
      </c>
      <c r="F81" s="863" t="s">
        <v>4308</v>
      </c>
      <c r="G81" s="835" t="s">
        <v>4427</v>
      </c>
      <c r="H81" s="835" t="s">
        <v>4428</v>
      </c>
      <c r="I81" s="849">
        <v>8.119999885559082</v>
      </c>
      <c r="J81" s="849">
        <v>12</v>
      </c>
      <c r="K81" s="850">
        <v>97.44000244140625</v>
      </c>
    </row>
    <row r="82" spans="1:11" ht="14.45" customHeight="1" x14ac:dyDescent="0.2">
      <c r="A82" s="831" t="s">
        <v>567</v>
      </c>
      <c r="B82" s="832" t="s">
        <v>568</v>
      </c>
      <c r="C82" s="835" t="s">
        <v>580</v>
      </c>
      <c r="D82" s="863" t="s">
        <v>581</v>
      </c>
      <c r="E82" s="835" t="s">
        <v>4307</v>
      </c>
      <c r="F82" s="863" t="s">
        <v>4308</v>
      </c>
      <c r="G82" s="835" t="s">
        <v>4429</v>
      </c>
      <c r="H82" s="835" t="s">
        <v>4430</v>
      </c>
      <c r="I82" s="849">
        <v>46</v>
      </c>
      <c r="J82" s="849">
        <v>2</v>
      </c>
      <c r="K82" s="850">
        <v>92</v>
      </c>
    </row>
    <row r="83" spans="1:11" ht="14.45" customHeight="1" x14ac:dyDescent="0.2">
      <c r="A83" s="831" t="s">
        <v>567</v>
      </c>
      <c r="B83" s="832" t="s">
        <v>568</v>
      </c>
      <c r="C83" s="835" t="s">
        <v>580</v>
      </c>
      <c r="D83" s="863" t="s">
        <v>581</v>
      </c>
      <c r="E83" s="835" t="s">
        <v>4307</v>
      </c>
      <c r="F83" s="863" t="s">
        <v>4308</v>
      </c>
      <c r="G83" s="835" t="s">
        <v>4431</v>
      </c>
      <c r="H83" s="835" t="s">
        <v>4432</v>
      </c>
      <c r="I83" s="849">
        <v>61.219999313354492</v>
      </c>
      <c r="J83" s="849">
        <v>4</v>
      </c>
      <c r="K83" s="850">
        <v>244.87999725341797</v>
      </c>
    </row>
    <row r="84" spans="1:11" ht="14.45" customHeight="1" x14ac:dyDescent="0.2">
      <c r="A84" s="831" t="s">
        <v>567</v>
      </c>
      <c r="B84" s="832" t="s">
        <v>568</v>
      </c>
      <c r="C84" s="835" t="s">
        <v>580</v>
      </c>
      <c r="D84" s="863" t="s">
        <v>581</v>
      </c>
      <c r="E84" s="835" t="s">
        <v>4307</v>
      </c>
      <c r="F84" s="863" t="s">
        <v>4308</v>
      </c>
      <c r="G84" s="835" t="s">
        <v>4433</v>
      </c>
      <c r="H84" s="835" t="s">
        <v>4434</v>
      </c>
      <c r="I84" s="849">
        <v>0.37999999523162842</v>
      </c>
      <c r="J84" s="849">
        <v>25</v>
      </c>
      <c r="K84" s="850">
        <v>9.4999997615814209</v>
      </c>
    </row>
    <row r="85" spans="1:11" ht="14.45" customHeight="1" x14ac:dyDescent="0.2">
      <c r="A85" s="831" t="s">
        <v>567</v>
      </c>
      <c r="B85" s="832" t="s">
        <v>568</v>
      </c>
      <c r="C85" s="835" t="s">
        <v>580</v>
      </c>
      <c r="D85" s="863" t="s">
        <v>581</v>
      </c>
      <c r="E85" s="835" t="s">
        <v>4307</v>
      </c>
      <c r="F85" s="863" t="s">
        <v>4308</v>
      </c>
      <c r="G85" s="835" t="s">
        <v>4435</v>
      </c>
      <c r="H85" s="835" t="s">
        <v>4436</v>
      </c>
      <c r="I85" s="849">
        <v>7.630000114440918</v>
      </c>
      <c r="J85" s="849">
        <v>72</v>
      </c>
      <c r="K85" s="850">
        <v>549.3599853515625</v>
      </c>
    </row>
    <row r="86" spans="1:11" ht="14.45" customHeight="1" x14ac:dyDescent="0.2">
      <c r="A86" s="831" t="s">
        <v>567</v>
      </c>
      <c r="B86" s="832" t="s">
        <v>568</v>
      </c>
      <c r="C86" s="835" t="s">
        <v>580</v>
      </c>
      <c r="D86" s="863" t="s">
        <v>581</v>
      </c>
      <c r="E86" s="835" t="s">
        <v>4307</v>
      </c>
      <c r="F86" s="863" t="s">
        <v>4308</v>
      </c>
      <c r="G86" s="835" t="s">
        <v>4437</v>
      </c>
      <c r="H86" s="835" t="s">
        <v>4438</v>
      </c>
      <c r="I86" s="849">
        <v>13.015000343322754</v>
      </c>
      <c r="J86" s="849">
        <v>4</v>
      </c>
      <c r="K86" s="850">
        <v>52.060001373291016</v>
      </c>
    </row>
    <row r="87" spans="1:11" ht="14.45" customHeight="1" x14ac:dyDescent="0.2">
      <c r="A87" s="831" t="s">
        <v>567</v>
      </c>
      <c r="B87" s="832" t="s">
        <v>568</v>
      </c>
      <c r="C87" s="835" t="s">
        <v>580</v>
      </c>
      <c r="D87" s="863" t="s">
        <v>581</v>
      </c>
      <c r="E87" s="835" t="s">
        <v>4307</v>
      </c>
      <c r="F87" s="863" t="s">
        <v>4308</v>
      </c>
      <c r="G87" s="835" t="s">
        <v>4419</v>
      </c>
      <c r="H87" s="835" t="s">
        <v>4439</v>
      </c>
      <c r="I87" s="849">
        <v>1.5159999847412109</v>
      </c>
      <c r="J87" s="849">
        <v>225</v>
      </c>
      <c r="K87" s="850">
        <v>341.25</v>
      </c>
    </row>
    <row r="88" spans="1:11" ht="14.45" customHeight="1" x14ac:dyDescent="0.2">
      <c r="A88" s="831" t="s">
        <v>567</v>
      </c>
      <c r="B88" s="832" t="s">
        <v>568</v>
      </c>
      <c r="C88" s="835" t="s">
        <v>580</v>
      </c>
      <c r="D88" s="863" t="s">
        <v>581</v>
      </c>
      <c r="E88" s="835" t="s">
        <v>4307</v>
      </c>
      <c r="F88" s="863" t="s">
        <v>4308</v>
      </c>
      <c r="G88" s="835" t="s">
        <v>4421</v>
      </c>
      <c r="H88" s="835" t="s">
        <v>4440</v>
      </c>
      <c r="I88" s="849">
        <v>2.059999942779541</v>
      </c>
      <c r="J88" s="849">
        <v>50</v>
      </c>
      <c r="K88" s="850">
        <v>103</v>
      </c>
    </row>
    <row r="89" spans="1:11" ht="14.45" customHeight="1" x14ac:dyDescent="0.2">
      <c r="A89" s="831" t="s">
        <v>567</v>
      </c>
      <c r="B89" s="832" t="s">
        <v>568</v>
      </c>
      <c r="C89" s="835" t="s">
        <v>580</v>
      </c>
      <c r="D89" s="863" t="s">
        <v>581</v>
      </c>
      <c r="E89" s="835" t="s">
        <v>4307</v>
      </c>
      <c r="F89" s="863" t="s">
        <v>4308</v>
      </c>
      <c r="G89" s="835" t="s">
        <v>4423</v>
      </c>
      <c r="H89" s="835" t="s">
        <v>4441</v>
      </c>
      <c r="I89" s="849">
        <v>3.369999885559082</v>
      </c>
      <c r="J89" s="849">
        <v>50</v>
      </c>
      <c r="K89" s="850">
        <v>168.5</v>
      </c>
    </row>
    <row r="90" spans="1:11" ht="14.45" customHeight="1" x14ac:dyDescent="0.2">
      <c r="A90" s="831" t="s">
        <v>567</v>
      </c>
      <c r="B90" s="832" t="s">
        <v>568</v>
      </c>
      <c r="C90" s="835" t="s">
        <v>580</v>
      </c>
      <c r="D90" s="863" t="s">
        <v>581</v>
      </c>
      <c r="E90" s="835" t="s">
        <v>4307</v>
      </c>
      <c r="F90" s="863" t="s">
        <v>4308</v>
      </c>
      <c r="G90" s="835" t="s">
        <v>4429</v>
      </c>
      <c r="H90" s="835" t="s">
        <v>4442</v>
      </c>
      <c r="I90" s="849">
        <v>46</v>
      </c>
      <c r="J90" s="849">
        <v>2</v>
      </c>
      <c r="K90" s="850">
        <v>92</v>
      </c>
    </row>
    <row r="91" spans="1:11" ht="14.45" customHeight="1" x14ac:dyDescent="0.2">
      <c r="A91" s="831" t="s">
        <v>567</v>
      </c>
      <c r="B91" s="832" t="s">
        <v>568</v>
      </c>
      <c r="C91" s="835" t="s">
        <v>580</v>
      </c>
      <c r="D91" s="863" t="s">
        <v>581</v>
      </c>
      <c r="E91" s="835" t="s">
        <v>4307</v>
      </c>
      <c r="F91" s="863" t="s">
        <v>4308</v>
      </c>
      <c r="G91" s="835" t="s">
        <v>4431</v>
      </c>
      <c r="H91" s="835" t="s">
        <v>4443</v>
      </c>
      <c r="I91" s="849">
        <v>61.215000152587891</v>
      </c>
      <c r="J91" s="849">
        <v>2</v>
      </c>
      <c r="K91" s="850">
        <v>122.43000030517578</v>
      </c>
    </row>
    <row r="92" spans="1:11" ht="14.45" customHeight="1" x14ac:dyDescent="0.2">
      <c r="A92" s="831" t="s">
        <v>567</v>
      </c>
      <c r="B92" s="832" t="s">
        <v>568</v>
      </c>
      <c r="C92" s="835" t="s">
        <v>580</v>
      </c>
      <c r="D92" s="863" t="s">
        <v>581</v>
      </c>
      <c r="E92" s="835" t="s">
        <v>4307</v>
      </c>
      <c r="F92" s="863" t="s">
        <v>4308</v>
      </c>
      <c r="G92" s="835" t="s">
        <v>4435</v>
      </c>
      <c r="H92" s="835" t="s">
        <v>4444</v>
      </c>
      <c r="I92" s="849">
        <v>7.6325000524520874</v>
      </c>
      <c r="J92" s="849">
        <v>96</v>
      </c>
      <c r="K92" s="850">
        <v>732.71998596191406</v>
      </c>
    </row>
    <row r="93" spans="1:11" ht="14.45" customHeight="1" x14ac:dyDescent="0.2">
      <c r="A93" s="831" t="s">
        <v>567</v>
      </c>
      <c r="B93" s="832" t="s">
        <v>568</v>
      </c>
      <c r="C93" s="835" t="s">
        <v>580</v>
      </c>
      <c r="D93" s="863" t="s">
        <v>581</v>
      </c>
      <c r="E93" s="835" t="s">
        <v>4307</v>
      </c>
      <c r="F93" s="863" t="s">
        <v>4308</v>
      </c>
      <c r="G93" s="835" t="s">
        <v>4445</v>
      </c>
      <c r="H93" s="835" t="s">
        <v>4446</v>
      </c>
      <c r="I93" s="849">
        <v>12.170000076293945</v>
      </c>
      <c r="J93" s="849">
        <v>10</v>
      </c>
      <c r="K93" s="850">
        <v>121.65000152587891</v>
      </c>
    </row>
    <row r="94" spans="1:11" ht="14.45" customHeight="1" x14ac:dyDescent="0.2">
      <c r="A94" s="831" t="s">
        <v>567</v>
      </c>
      <c r="B94" s="832" t="s">
        <v>568</v>
      </c>
      <c r="C94" s="835" t="s">
        <v>580</v>
      </c>
      <c r="D94" s="863" t="s">
        <v>581</v>
      </c>
      <c r="E94" s="835" t="s">
        <v>4307</v>
      </c>
      <c r="F94" s="863" t="s">
        <v>4308</v>
      </c>
      <c r="G94" s="835" t="s">
        <v>4447</v>
      </c>
      <c r="H94" s="835" t="s">
        <v>4448</v>
      </c>
      <c r="I94" s="849">
        <v>13.229999542236328</v>
      </c>
      <c r="J94" s="849">
        <v>30</v>
      </c>
      <c r="K94" s="850">
        <v>396.89999389648438</v>
      </c>
    </row>
    <row r="95" spans="1:11" ht="14.45" customHeight="1" x14ac:dyDescent="0.2">
      <c r="A95" s="831" t="s">
        <v>567</v>
      </c>
      <c r="B95" s="832" t="s">
        <v>568</v>
      </c>
      <c r="C95" s="835" t="s">
        <v>580</v>
      </c>
      <c r="D95" s="863" t="s">
        <v>581</v>
      </c>
      <c r="E95" s="835" t="s">
        <v>4307</v>
      </c>
      <c r="F95" s="863" t="s">
        <v>4308</v>
      </c>
      <c r="G95" s="835" t="s">
        <v>4445</v>
      </c>
      <c r="H95" s="835" t="s">
        <v>4449</v>
      </c>
      <c r="I95" s="849">
        <v>12.159999847412109</v>
      </c>
      <c r="J95" s="849">
        <v>40</v>
      </c>
      <c r="K95" s="850">
        <v>486.39999389648438</v>
      </c>
    </row>
    <row r="96" spans="1:11" ht="14.45" customHeight="1" x14ac:dyDescent="0.2">
      <c r="A96" s="831" t="s">
        <v>567</v>
      </c>
      <c r="B96" s="832" t="s">
        <v>568</v>
      </c>
      <c r="C96" s="835" t="s">
        <v>580</v>
      </c>
      <c r="D96" s="863" t="s">
        <v>581</v>
      </c>
      <c r="E96" s="835" t="s">
        <v>4307</v>
      </c>
      <c r="F96" s="863" t="s">
        <v>4308</v>
      </c>
      <c r="G96" s="835" t="s">
        <v>4450</v>
      </c>
      <c r="H96" s="835" t="s">
        <v>4451</v>
      </c>
      <c r="I96" s="849">
        <v>7.5900001525878906</v>
      </c>
      <c r="J96" s="849">
        <v>1</v>
      </c>
      <c r="K96" s="850">
        <v>7.5900001525878906</v>
      </c>
    </row>
    <row r="97" spans="1:11" ht="14.45" customHeight="1" x14ac:dyDescent="0.2">
      <c r="A97" s="831" t="s">
        <v>567</v>
      </c>
      <c r="B97" s="832" t="s">
        <v>568</v>
      </c>
      <c r="C97" s="835" t="s">
        <v>580</v>
      </c>
      <c r="D97" s="863" t="s">
        <v>581</v>
      </c>
      <c r="E97" s="835" t="s">
        <v>4307</v>
      </c>
      <c r="F97" s="863" t="s">
        <v>4308</v>
      </c>
      <c r="G97" s="835" t="s">
        <v>4452</v>
      </c>
      <c r="H97" s="835" t="s">
        <v>4453</v>
      </c>
      <c r="I97" s="849">
        <v>10.527499914169312</v>
      </c>
      <c r="J97" s="849">
        <v>80</v>
      </c>
      <c r="K97" s="850">
        <v>842.20001220703125</v>
      </c>
    </row>
    <row r="98" spans="1:11" ht="14.45" customHeight="1" x14ac:dyDescent="0.2">
      <c r="A98" s="831" t="s">
        <v>567</v>
      </c>
      <c r="B98" s="832" t="s">
        <v>568</v>
      </c>
      <c r="C98" s="835" t="s">
        <v>580</v>
      </c>
      <c r="D98" s="863" t="s">
        <v>581</v>
      </c>
      <c r="E98" s="835" t="s">
        <v>4307</v>
      </c>
      <c r="F98" s="863" t="s">
        <v>4308</v>
      </c>
      <c r="G98" s="835" t="s">
        <v>4454</v>
      </c>
      <c r="H98" s="835" t="s">
        <v>4455</v>
      </c>
      <c r="I98" s="849">
        <v>3.262999987602234</v>
      </c>
      <c r="J98" s="849">
        <v>460</v>
      </c>
      <c r="K98" s="850">
        <v>1500.7999877929688</v>
      </c>
    </row>
    <row r="99" spans="1:11" ht="14.45" customHeight="1" x14ac:dyDescent="0.2">
      <c r="A99" s="831" t="s">
        <v>567</v>
      </c>
      <c r="B99" s="832" t="s">
        <v>568</v>
      </c>
      <c r="C99" s="835" t="s">
        <v>580</v>
      </c>
      <c r="D99" s="863" t="s">
        <v>581</v>
      </c>
      <c r="E99" s="835" t="s">
        <v>4307</v>
      </c>
      <c r="F99" s="863" t="s">
        <v>4308</v>
      </c>
      <c r="G99" s="835" t="s">
        <v>4456</v>
      </c>
      <c r="H99" s="835" t="s">
        <v>4457</v>
      </c>
      <c r="I99" s="849">
        <v>3.9675000309944153</v>
      </c>
      <c r="J99" s="849">
        <v>820</v>
      </c>
      <c r="K99" s="850">
        <v>3253.8000030517578</v>
      </c>
    </row>
    <row r="100" spans="1:11" ht="14.45" customHeight="1" x14ac:dyDescent="0.2">
      <c r="A100" s="831" t="s">
        <v>567</v>
      </c>
      <c r="B100" s="832" t="s">
        <v>568</v>
      </c>
      <c r="C100" s="835" t="s">
        <v>580</v>
      </c>
      <c r="D100" s="863" t="s">
        <v>581</v>
      </c>
      <c r="E100" s="835" t="s">
        <v>4307</v>
      </c>
      <c r="F100" s="863" t="s">
        <v>4308</v>
      </c>
      <c r="G100" s="835" t="s">
        <v>4458</v>
      </c>
      <c r="H100" s="835" t="s">
        <v>4459</v>
      </c>
      <c r="I100" s="849">
        <v>72.220001220703125</v>
      </c>
      <c r="J100" s="849">
        <v>2</v>
      </c>
      <c r="K100" s="850">
        <v>144.44000244140625</v>
      </c>
    </row>
    <row r="101" spans="1:11" ht="14.45" customHeight="1" x14ac:dyDescent="0.2">
      <c r="A101" s="831" t="s">
        <v>567</v>
      </c>
      <c r="B101" s="832" t="s">
        <v>568</v>
      </c>
      <c r="C101" s="835" t="s">
        <v>580</v>
      </c>
      <c r="D101" s="863" t="s">
        <v>581</v>
      </c>
      <c r="E101" s="835" t="s">
        <v>4307</v>
      </c>
      <c r="F101" s="863" t="s">
        <v>4308</v>
      </c>
      <c r="G101" s="835" t="s">
        <v>4460</v>
      </c>
      <c r="H101" s="835" t="s">
        <v>4461</v>
      </c>
      <c r="I101" s="849">
        <v>315.04000854492188</v>
      </c>
      <c r="J101" s="849">
        <v>1</v>
      </c>
      <c r="K101" s="850">
        <v>315.04000854492188</v>
      </c>
    </row>
    <row r="102" spans="1:11" ht="14.45" customHeight="1" x14ac:dyDescent="0.2">
      <c r="A102" s="831" t="s">
        <v>567</v>
      </c>
      <c r="B102" s="832" t="s">
        <v>568</v>
      </c>
      <c r="C102" s="835" t="s">
        <v>580</v>
      </c>
      <c r="D102" s="863" t="s">
        <v>581</v>
      </c>
      <c r="E102" s="835" t="s">
        <v>4307</v>
      </c>
      <c r="F102" s="863" t="s">
        <v>4308</v>
      </c>
      <c r="G102" s="835" t="s">
        <v>4460</v>
      </c>
      <c r="H102" s="835" t="s">
        <v>4462</v>
      </c>
      <c r="I102" s="849">
        <v>314.79998779296875</v>
      </c>
      <c r="J102" s="849">
        <v>1</v>
      </c>
      <c r="K102" s="850">
        <v>314.79998779296875</v>
      </c>
    </row>
    <row r="103" spans="1:11" ht="14.45" customHeight="1" x14ac:dyDescent="0.2">
      <c r="A103" s="831" t="s">
        <v>567</v>
      </c>
      <c r="B103" s="832" t="s">
        <v>568</v>
      </c>
      <c r="C103" s="835" t="s">
        <v>580</v>
      </c>
      <c r="D103" s="863" t="s">
        <v>581</v>
      </c>
      <c r="E103" s="835" t="s">
        <v>4307</v>
      </c>
      <c r="F103" s="863" t="s">
        <v>4308</v>
      </c>
      <c r="G103" s="835" t="s">
        <v>4463</v>
      </c>
      <c r="H103" s="835" t="s">
        <v>4464</v>
      </c>
      <c r="I103" s="849">
        <v>2.7400000095367432</v>
      </c>
      <c r="J103" s="849">
        <v>15</v>
      </c>
      <c r="K103" s="850">
        <v>41.099998474121094</v>
      </c>
    </row>
    <row r="104" spans="1:11" ht="14.45" customHeight="1" x14ac:dyDescent="0.2">
      <c r="A104" s="831" t="s">
        <v>567</v>
      </c>
      <c r="B104" s="832" t="s">
        <v>568</v>
      </c>
      <c r="C104" s="835" t="s">
        <v>580</v>
      </c>
      <c r="D104" s="863" t="s">
        <v>581</v>
      </c>
      <c r="E104" s="835" t="s">
        <v>4307</v>
      </c>
      <c r="F104" s="863" t="s">
        <v>4308</v>
      </c>
      <c r="G104" s="835" t="s">
        <v>4465</v>
      </c>
      <c r="H104" s="835" t="s">
        <v>4466</v>
      </c>
      <c r="I104" s="849">
        <v>15.729999542236328</v>
      </c>
      <c r="J104" s="849">
        <v>60</v>
      </c>
      <c r="K104" s="850">
        <v>943.79998779296875</v>
      </c>
    </row>
    <row r="105" spans="1:11" ht="14.45" customHeight="1" x14ac:dyDescent="0.2">
      <c r="A105" s="831" t="s">
        <v>567</v>
      </c>
      <c r="B105" s="832" t="s">
        <v>568</v>
      </c>
      <c r="C105" s="835" t="s">
        <v>580</v>
      </c>
      <c r="D105" s="863" t="s">
        <v>581</v>
      </c>
      <c r="E105" s="835" t="s">
        <v>4307</v>
      </c>
      <c r="F105" s="863" t="s">
        <v>4308</v>
      </c>
      <c r="G105" s="835" t="s">
        <v>4467</v>
      </c>
      <c r="H105" s="835" t="s">
        <v>4468</v>
      </c>
      <c r="I105" s="849">
        <v>34.130001068115234</v>
      </c>
      <c r="J105" s="849">
        <v>50</v>
      </c>
      <c r="K105" s="850">
        <v>1706.5499877929688</v>
      </c>
    </row>
    <row r="106" spans="1:11" ht="14.45" customHeight="1" x14ac:dyDescent="0.2">
      <c r="A106" s="831" t="s">
        <v>567</v>
      </c>
      <c r="B106" s="832" t="s">
        <v>568</v>
      </c>
      <c r="C106" s="835" t="s">
        <v>580</v>
      </c>
      <c r="D106" s="863" t="s">
        <v>581</v>
      </c>
      <c r="E106" s="835" t="s">
        <v>4307</v>
      </c>
      <c r="F106" s="863" t="s">
        <v>4308</v>
      </c>
      <c r="G106" s="835" t="s">
        <v>4467</v>
      </c>
      <c r="H106" s="835" t="s">
        <v>4469</v>
      </c>
      <c r="I106" s="849">
        <v>34.130001068115234</v>
      </c>
      <c r="J106" s="849">
        <v>25</v>
      </c>
      <c r="K106" s="850">
        <v>853.29998779296875</v>
      </c>
    </row>
    <row r="107" spans="1:11" ht="14.45" customHeight="1" x14ac:dyDescent="0.2">
      <c r="A107" s="831" t="s">
        <v>567</v>
      </c>
      <c r="B107" s="832" t="s">
        <v>568</v>
      </c>
      <c r="C107" s="835" t="s">
        <v>580</v>
      </c>
      <c r="D107" s="863" t="s">
        <v>581</v>
      </c>
      <c r="E107" s="835" t="s">
        <v>4307</v>
      </c>
      <c r="F107" s="863" t="s">
        <v>4308</v>
      </c>
      <c r="G107" s="835" t="s">
        <v>4470</v>
      </c>
      <c r="H107" s="835" t="s">
        <v>4471</v>
      </c>
      <c r="I107" s="849">
        <v>0.66333335638046265</v>
      </c>
      <c r="J107" s="849">
        <v>1500</v>
      </c>
      <c r="K107" s="850">
        <v>995</v>
      </c>
    </row>
    <row r="108" spans="1:11" ht="14.45" customHeight="1" x14ac:dyDescent="0.2">
      <c r="A108" s="831" t="s">
        <v>567</v>
      </c>
      <c r="B108" s="832" t="s">
        <v>568</v>
      </c>
      <c r="C108" s="835" t="s">
        <v>580</v>
      </c>
      <c r="D108" s="863" t="s">
        <v>581</v>
      </c>
      <c r="E108" s="835" t="s">
        <v>4307</v>
      </c>
      <c r="F108" s="863" t="s">
        <v>4308</v>
      </c>
      <c r="G108" s="835" t="s">
        <v>4470</v>
      </c>
      <c r="H108" s="835" t="s">
        <v>4472</v>
      </c>
      <c r="I108" s="849">
        <v>0.66500002145767212</v>
      </c>
      <c r="J108" s="849">
        <v>3000</v>
      </c>
      <c r="K108" s="850">
        <v>1995</v>
      </c>
    </row>
    <row r="109" spans="1:11" ht="14.45" customHeight="1" x14ac:dyDescent="0.2">
      <c r="A109" s="831" t="s">
        <v>567</v>
      </c>
      <c r="B109" s="832" t="s">
        <v>568</v>
      </c>
      <c r="C109" s="835" t="s">
        <v>580</v>
      </c>
      <c r="D109" s="863" t="s">
        <v>581</v>
      </c>
      <c r="E109" s="835" t="s">
        <v>4307</v>
      </c>
      <c r="F109" s="863" t="s">
        <v>4308</v>
      </c>
      <c r="G109" s="835" t="s">
        <v>4473</v>
      </c>
      <c r="H109" s="835" t="s">
        <v>4474</v>
      </c>
      <c r="I109" s="849">
        <v>30.503333409627277</v>
      </c>
      <c r="J109" s="849">
        <v>7</v>
      </c>
      <c r="K109" s="850">
        <v>213.52000045776367</v>
      </c>
    </row>
    <row r="110" spans="1:11" ht="14.45" customHeight="1" x14ac:dyDescent="0.2">
      <c r="A110" s="831" t="s">
        <v>567</v>
      </c>
      <c r="B110" s="832" t="s">
        <v>568</v>
      </c>
      <c r="C110" s="835" t="s">
        <v>580</v>
      </c>
      <c r="D110" s="863" t="s">
        <v>581</v>
      </c>
      <c r="E110" s="835" t="s">
        <v>4307</v>
      </c>
      <c r="F110" s="863" t="s">
        <v>4308</v>
      </c>
      <c r="G110" s="835" t="s">
        <v>4475</v>
      </c>
      <c r="H110" s="835" t="s">
        <v>4476</v>
      </c>
      <c r="I110" s="849">
        <v>29.88666598002116</v>
      </c>
      <c r="J110" s="849">
        <v>8</v>
      </c>
      <c r="K110" s="850">
        <v>239.07999420166016</v>
      </c>
    </row>
    <row r="111" spans="1:11" ht="14.45" customHeight="1" x14ac:dyDescent="0.2">
      <c r="A111" s="831" t="s">
        <v>567</v>
      </c>
      <c r="B111" s="832" t="s">
        <v>568</v>
      </c>
      <c r="C111" s="835" t="s">
        <v>580</v>
      </c>
      <c r="D111" s="863" t="s">
        <v>581</v>
      </c>
      <c r="E111" s="835" t="s">
        <v>4307</v>
      </c>
      <c r="F111" s="863" t="s">
        <v>4308</v>
      </c>
      <c r="G111" s="835" t="s">
        <v>4473</v>
      </c>
      <c r="H111" s="835" t="s">
        <v>4477</v>
      </c>
      <c r="I111" s="849">
        <v>30.15625</v>
      </c>
      <c r="J111" s="849">
        <v>16</v>
      </c>
      <c r="K111" s="850">
        <v>481.57999801635742</v>
      </c>
    </row>
    <row r="112" spans="1:11" ht="14.45" customHeight="1" x14ac:dyDescent="0.2">
      <c r="A112" s="831" t="s">
        <v>567</v>
      </c>
      <c r="B112" s="832" t="s">
        <v>568</v>
      </c>
      <c r="C112" s="835" t="s">
        <v>580</v>
      </c>
      <c r="D112" s="863" t="s">
        <v>581</v>
      </c>
      <c r="E112" s="835" t="s">
        <v>4307</v>
      </c>
      <c r="F112" s="863" t="s">
        <v>4308</v>
      </c>
      <c r="G112" s="835" t="s">
        <v>4475</v>
      </c>
      <c r="H112" s="835" t="s">
        <v>4478</v>
      </c>
      <c r="I112" s="849">
        <v>29.47166633605957</v>
      </c>
      <c r="J112" s="849">
        <v>32</v>
      </c>
      <c r="K112" s="850">
        <v>941.46000671386719</v>
      </c>
    </row>
    <row r="113" spans="1:11" ht="14.45" customHeight="1" x14ac:dyDescent="0.2">
      <c r="A113" s="831" t="s">
        <v>567</v>
      </c>
      <c r="B113" s="832" t="s">
        <v>568</v>
      </c>
      <c r="C113" s="835" t="s">
        <v>580</v>
      </c>
      <c r="D113" s="863" t="s">
        <v>581</v>
      </c>
      <c r="E113" s="835" t="s">
        <v>4479</v>
      </c>
      <c r="F113" s="863" t="s">
        <v>4480</v>
      </c>
      <c r="G113" s="835" t="s">
        <v>4481</v>
      </c>
      <c r="H113" s="835" t="s">
        <v>4482</v>
      </c>
      <c r="I113" s="849">
        <v>650.33001708984375</v>
      </c>
      <c r="J113" s="849">
        <v>1</v>
      </c>
      <c r="K113" s="850">
        <v>650.33001708984375</v>
      </c>
    </row>
    <row r="114" spans="1:11" ht="14.45" customHeight="1" x14ac:dyDescent="0.2">
      <c r="A114" s="831" t="s">
        <v>567</v>
      </c>
      <c r="B114" s="832" t="s">
        <v>568</v>
      </c>
      <c r="C114" s="835" t="s">
        <v>580</v>
      </c>
      <c r="D114" s="863" t="s">
        <v>581</v>
      </c>
      <c r="E114" s="835" t="s">
        <v>4479</v>
      </c>
      <c r="F114" s="863" t="s">
        <v>4480</v>
      </c>
      <c r="G114" s="835" t="s">
        <v>4483</v>
      </c>
      <c r="H114" s="835" t="s">
        <v>4484</v>
      </c>
      <c r="I114" s="849">
        <v>6.2933333714803057</v>
      </c>
      <c r="J114" s="849">
        <v>40</v>
      </c>
      <c r="K114" s="850">
        <v>251.75</v>
      </c>
    </row>
    <row r="115" spans="1:11" ht="14.45" customHeight="1" x14ac:dyDescent="0.2">
      <c r="A115" s="831" t="s">
        <v>567</v>
      </c>
      <c r="B115" s="832" t="s">
        <v>568</v>
      </c>
      <c r="C115" s="835" t="s">
        <v>580</v>
      </c>
      <c r="D115" s="863" t="s">
        <v>581</v>
      </c>
      <c r="E115" s="835" t="s">
        <v>4479</v>
      </c>
      <c r="F115" s="863" t="s">
        <v>4480</v>
      </c>
      <c r="G115" s="835" t="s">
        <v>4483</v>
      </c>
      <c r="H115" s="835" t="s">
        <v>4485</v>
      </c>
      <c r="I115" s="849">
        <v>6.2940000534057621</v>
      </c>
      <c r="J115" s="849">
        <v>50</v>
      </c>
      <c r="K115" s="850">
        <v>314.70000457763672</v>
      </c>
    </row>
    <row r="116" spans="1:11" ht="14.45" customHeight="1" x14ac:dyDescent="0.2">
      <c r="A116" s="831" t="s">
        <v>567</v>
      </c>
      <c r="B116" s="832" t="s">
        <v>568</v>
      </c>
      <c r="C116" s="835" t="s">
        <v>580</v>
      </c>
      <c r="D116" s="863" t="s">
        <v>581</v>
      </c>
      <c r="E116" s="835" t="s">
        <v>4479</v>
      </c>
      <c r="F116" s="863" t="s">
        <v>4480</v>
      </c>
      <c r="G116" s="835" t="s">
        <v>4486</v>
      </c>
      <c r="H116" s="835" t="s">
        <v>4487</v>
      </c>
      <c r="I116" s="849">
        <v>2.3599998950958252</v>
      </c>
      <c r="J116" s="849">
        <v>10</v>
      </c>
      <c r="K116" s="850">
        <v>23.600000381469727</v>
      </c>
    </row>
    <row r="117" spans="1:11" ht="14.45" customHeight="1" x14ac:dyDescent="0.2">
      <c r="A117" s="831" t="s">
        <v>567</v>
      </c>
      <c r="B117" s="832" t="s">
        <v>568</v>
      </c>
      <c r="C117" s="835" t="s">
        <v>580</v>
      </c>
      <c r="D117" s="863" t="s">
        <v>581</v>
      </c>
      <c r="E117" s="835" t="s">
        <v>4479</v>
      </c>
      <c r="F117" s="863" t="s">
        <v>4480</v>
      </c>
      <c r="G117" s="835" t="s">
        <v>4488</v>
      </c>
      <c r="H117" s="835" t="s">
        <v>4489</v>
      </c>
      <c r="I117" s="849">
        <v>4.820000171661377</v>
      </c>
      <c r="J117" s="849">
        <v>140</v>
      </c>
      <c r="K117" s="850">
        <v>674.80000305175781</v>
      </c>
    </row>
    <row r="118" spans="1:11" ht="14.45" customHeight="1" x14ac:dyDescent="0.2">
      <c r="A118" s="831" t="s">
        <v>567</v>
      </c>
      <c r="B118" s="832" t="s">
        <v>568</v>
      </c>
      <c r="C118" s="835" t="s">
        <v>580</v>
      </c>
      <c r="D118" s="863" t="s">
        <v>581</v>
      </c>
      <c r="E118" s="835" t="s">
        <v>4479</v>
      </c>
      <c r="F118" s="863" t="s">
        <v>4480</v>
      </c>
      <c r="G118" s="835" t="s">
        <v>4490</v>
      </c>
      <c r="H118" s="835" t="s">
        <v>4491</v>
      </c>
      <c r="I118" s="849">
        <v>1.333333303531011E-2</v>
      </c>
      <c r="J118" s="849">
        <v>400</v>
      </c>
      <c r="K118" s="850">
        <v>5</v>
      </c>
    </row>
    <row r="119" spans="1:11" ht="14.45" customHeight="1" x14ac:dyDescent="0.2">
      <c r="A119" s="831" t="s">
        <v>567</v>
      </c>
      <c r="B119" s="832" t="s">
        <v>568</v>
      </c>
      <c r="C119" s="835" t="s">
        <v>580</v>
      </c>
      <c r="D119" s="863" t="s">
        <v>581</v>
      </c>
      <c r="E119" s="835" t="s">
        <v>4479</v>
      </c>
      <c r="F119" s="863" t="s">
        <v>4480</v>
      </c>
      <c r="G119" s="835" t="s">
        <v>4492</v>
      </c>
      <c r="H119" s="835" t="s">
        <v>4493</v>
      </c>
      <c r="I119" s="849">
        <v>6.0500001907348633</v>
      </c>
      <c r="J119" s="849">
        <v>30</v>
      </c>
      <c r="K119" s="850">
        <v>181.5</v>
      </c>
    </row>
    <row r="120" spans="1:11" ht="14.45" customHeight="1" x14ac:dyDescent="0.2">
      <c r="A120" s="831" t="s">
        <v>567</v>
      </c>
      <c r="B120" s="832" t="s">
        <v>568</v>
      </c>
      <c r="C120" s="835" t="s">
        <v>580</v>
      </c>
      <c r="D120" s="863" t="s">
        <v>581</v>
      </c>
      <c r="E120" s="835" t="s">
        <v>4479</v>
      </c>
      <c r="F120" s="863" t="s">
        <v>4480</v>
      </c>
      <c r="G120" s="835" t="s">
        <v>4488</v>
      </c>
      <c r="H120" s="835" t="s">
        <v>4494</v>
      </c>
      <c r="I120" s="849">
        <v>4.809999942779541</v>
      </c>
      <c r="J120" s="849">
        <v>110</v>
      </c>
      <c r="K120" s="850">
        <v>529.09999847412109</v>
      </c>
    </row>
    <row r="121" spans="1:11" ht="14.45" customHeight="1" x14ac:dyDescent="0.2">
      <c r="A121" s="831" t="s">
        <v>567</v>
      </c>
      <c r="B121" s="832" t="s">
        <v>568</v>
      </c>
      <c r="C121" s="835" t="s">
        <v>580</v>
      </c>
      <c r="D121" s="863" t="s">
        <v>581</v>
      </c>
      <c r="E121" s="835" t="s">
        <v>4479</v>
      </c>
      <c r="F121" s="863" t="s">
        <v>4480</v>
      </c>
      <c r="G121" s="835" t="s">
        <v>4490</v>
      </c>
      <c r="H121" s="835" t="s">
        <v>4495</v>
      </c>
      <c r="I121" s="849">
        <v>1.1666666405896345E-2</v>
      </c>
      <c r="J121" s="849">
        <v>1100</v>
      </c>
      <c r="K121" s="850">
        <v>13</v>
      </c>
    </row>
    <row r="122" spans="1:11" ht="14.45" customHeight="1" x14ac:dyDescent="0.2">
      <c r="A122" s="831" t="s">
        <v>567</v>
      </c>
      <c r="B122" s="832" t="s">
        <v>568</v>
      </c>
      <c r="C122" s="835" t="s">
        <v>580</v>
      </c>
      <c r="D122" s="863" t="s">
        <v>581</v>
      </c>
      <c r="E122" s="835" t="s">
        <v>4479</v>
      </c>
      <c r="F122" s="863" t="s">
        <v>4480</v>
      </c>
      <c r="G122" s="835" t="s">
        <v>4492</v>
      </c>
      <c r="H122" s="835" t="s">
        <v>4496</v>
      </c>
      <c r="I122" s="849">
        <v>6.0500001907348633</v>
      </c>
      <c r="J122" s="849">
        <v>90</v>
      </c>
      <c r="K122" s="850">
        <v>544.5</v>
      </c>
    </row>
    <row r="123" spans="1:11" ht="14.45" customHeight="1" x14ac:dyDescent="0.2">
      <c r="A123" s="831" t="s">
        <v>567</v>
      </c>
      <c r="B123" s="832" t="s">
        <v>568</v>
      </c>
      <c r="C123" s="835" t="s">
        <v>580</v>
      </c>
      <c r="D123" s="863" t="s">
        <v>581</v>
      </c>
      <c r="E123" s="835" t="s">
        <v>4479</v>
      </c>
      <c r="F123" s="863" t="s">
        <v>4480</v>
      </c>
      <c r="G123" s="835" t="s">
        <v>4497</v>
      </c>
      <c r="H123" s="835" t="s">
        <v>4498</v>
      </c>
      <c r="I123" s="849">
        <v>735.67999267578125</v>
      </c>
      <c r="J123" s="849">
        <v>1</v>
      </c>
      <c r="K123" s="850">
        <v>735.67999267578125</v>
      </c>
    </row>
    <row r="124" spans="1:11" ht="14.45" customHeight="1" x14ac:dyDescent="0.2">
      <c r="A124" s="831" t="s">
        <v>567</v>
      </c>
      <c r="B124" s="832" t="s">
        <v>568</v>
      </c>
      <c r="C124" s="835" t="s">
        <v>580</v>
      </c>
      <c r="D124" s="863" t="s">
        <v>581</v>
      </c>
      <c r="E124" s="835" t="s">
        <v>4479</v>
      </c>
      <c r="F124" s="863" t="s">
        <v>4480</v>
      </c>
      <c r="G124" s="835" t="s">
        <v>4497</v>
      </c>
      <c r="H124" s="835" t="s">
        <v>4499</v>
      </c>
      <c r="I124" s="849">
        <v>808.25</v>
      </c>
      <c r="J124" s="849">
        <v>1</v>
      </c>
      <c r="K124" s="850">
        <v>808.25</v>
      </c>
    </row>
    <row r="125" spans="1:11" ht="14.45" customHeight="1" x14ac:dyDescent="0.2">
      <c r="A125" s="831" t="s">
        <v>567</v>
      </c>
      <c r="B125" s="832" t="s">
        <v>568</v>
      </c>
      <c r="C125" s="835" t="s">
        <v>580</v>
      </c>
      <c r="D125" s="863" t="s">
        <v>581</v>
      </c>
      <c r="E125" s="835" t="s">
        <v>4479</v>
      </c>
      <c r="F125" s="863" t="s">
        <v>4480</v>
      </c>
      <c r="G125" s="835" t="s">
        <v>4500</v>
      </c>
      <c r="H125" s="835" t="s">
        <v>4501</v>
      </c>
      <c r="I125" s="849">
        <v>1.7000000476837158</v>
      </c>
      <c r="J125" s="849">
        <v>50</v>
      </c>
      <c r="K125" s="850">
        <v>85</v>
      </c>
    </row>
    <row r="126" spans="1:11" ht="14.45" customHeight="1" x14ac:dyDescent="0.2">
      <c r="A126" s="831" t="s">
        <v>567</v>
      </c>
      <c r="B126" s="832" t="s">
        <v>568</v>
      </c>
      <c r="C126" s="835" t="s">
        <v>580</v>
      </c>
      <c r="D126" s="863" t="s">
        <v>581</v>
      </c>
      <c r="E126" s="835" t="s">
        <v>4479</v>
      </c>
      <c r="F126" s="863" t="s">
        <v>4480</v>
      </c>
      <c r="G126" s="835" t="s">
        <v>4502</v>
      </c>
      <c r="H126" s="835" t="s">
        <v>4503</v>
      </c>
      <c r="I126" s="849">
        <v>11.489999771118164</v>
      </c>
      <c r="J126" s="849">
        <v>6</v>
      </c>
      <c r="K126" s="850">
        <v>68.94000244140625</v>
      </c>
    </row>
    <row r="127" spans="1:11" ht="14.45" customHeight="1" x14ac:dyDescent="0.2">
      <c r="A127" s="831" t="s">
        <v>567</v>
      </c>
      <c r="B127" s="832" t="s">
        <v>568</v>
      </c>
      <c r="C127" s="835" t="s">
        <v>580</v>
      </c>
      <c r="D127" s="863" t="s">
        <v>581</v>
      </c>
      <c r="E127" s="835" t="s">
        <v>4479</v>
      </c>
      <c r="F127" s="863" t="s">
        <v>4480</v>
      </c>
      <c r="G127" s="835" t="s">
        <v>4504</v>
      </c>
      <c r="H127" s="835" t="s">
        <v>4505</v>
      </c>
      <c r="I127" s="849">
        <v>11.146666526794434</v>
      </c>
      <c r="J127" s="849">
        <v>30</v>
      </c>
      <c r="K127" s="850">
        <v>334.40000152587891</v>
      </c>
    </row>
    <row r="128" spans="1:11" ht="14.45" customHeight="1" x14ac:dyDescent="0.2">
      <c r="A128" s="831" t="s">
        <v>567</v>
      </c>
      <c r="B128" s="832" t="s">
        <v>568</v>
      </c>
      <c r="C128" s="835" t="s">
        <v>580</v>
      </c>
      <c r="D128" s="863" t="s">
        <v>581</v>
      </c>
      <c r="E128" s="835" t="s">
        <v>4479</v>
      </c>
      <c r="F128" s="863" t="s">
        <v>4480</v>
      </c>
      <c r="G128" s="835" t="s">
        <v>4506</v>
      </c>
      <c r="H128" s="835" t="s">
        <v>4507</v>
      </c>
      <c r="I128" s="849">
        <v>5.2650001049041748</v>
      </c>
      <c r="J128" s="849">
        <v>60</v>
      </c>
      <c r="K128" s="850">
        <v>315.70000076293945</v>
      </c>
    </row>
    <row r="129" spans="1:11" ht="14.45" customHeight="1" x14ac:dyDescent="0.2">
      <c r="A129" s="831" t="s">
        <v>567</v>
      </c>
      <c r="B129" s="832" t="s">
        <v>568</v>
      </c>
      <c r="C129" s="835" t="s">
        <v>580</v>
      </c>
      <c r="D129" s="863" t="s">
        <v>581</v>
      </c>
      <c r="E129" s="835" t="s">
        <v>4479</v>
      </c>
      <c r="F129" s="863" t="s">
        <v>4480</v>
      </c>
      <c r="G129" s="835" t="s">
        <v>4508</v>
      </c>
      <c r="H129" s="835" t="s">
        <v>4509</v>
      </c>
      <c r="I129" s="849">
        <v>3.4833333492279053</v>
      </c>
      <c r="J129" s="849">
        <v>180</v>
      </c>
      <c r="K129" s="850">
        <v>626.89999389648438</v>
      </c>
    </row>
    <row r="130" spans="1:11" ht="14.45" customHeight="1" x14ac:dyDescent="0.2">
      <c r="A130" s="831" t="s">
        <v>567</v>
      </c>
      <c r="B130" s="832" t="s">
        <v>568</v>
      </c>
      <c r="C130" s="835" t="s">
        <v>580</v>
      </c>
      <c r="D130" s="863" t="s">
        <v>581</v>
      </c>
      <c r="E130" s="835" t="s">
        <v>4479</v>
      </c>
      <c r="F130" s="863" t="s">
        <v>4480</v>
      </c>
      <c r="G130" s="835" t="s">
        <v>4506</v>
      </c>
      <c r="H130" s="835" t="s">
        <v>4510</v>
      </c>
      <c r="I130" s="849">
        <v>5.2600002288818359</v>
      </c>
      <c r="J130" s="849">
        <v>20</v>
      </c>
      <c r="K130" s="850">
        <v>105.19999694824219</v>
      </c>
    </row>
    <row r="131" spans="1:11" ht="14.45" customHeight="1" x14ac:dyDescent="0.2">
      <c r="A131" s="831" t="s">
        <v>567</v>
      </c>
      <c r="B131" s="832" t="s">
        <v>568</v>
      </c>
      <c r="C131" s="835" t="s">
        <v>580</v>
      </c>
      <c r="D131" s="863" t="s">
        <v>581</v>
      </c>
      <c r="E131" s="835" t="s">
        <v>4479</v>
      </c>
      <c r="F131" s="863" t="s">
        <v>4480</v>
      </c>
      <c r="G131" s="835" t="s">
        <v>4508</v>
      </c>
      <c r="H131" s="835" t="s">
        <v>4511</v>
      </c>
      <c r="I131" s="849">
        <v>3.4200000762939453</v>
      </c>
      <c r="J131" s="849">
        <v>400</v>
      </c>
      <c r="K131" s="850">
        <v>1366.8000335693359</v>
      </c>
    </row>
    <row r="132" spans="1:11" ht="14.45" customHeight="1" x14ac:dyDescent="0.2">
      <c r="A132" s="831" t="s">
        <v>567</v>
      </c>
      <c r="B132" s="832" t="s">
        <v>568</v>
      </c>
      <c r="C132" s="835" t="s">
        <v>580</v>
      </c>
      <c r="D132" s="863" t="s">
        <v>581</v>
      </c>
      <c r="E132" s="835" t="s">
        <v>4479</v>
      </c>
      <c r="F132" s="863" t="s">
        <v>4480</v>
      </c>
      <c r="G132" s="835" t="s">
        <v>4512</v>
      </c>
      <c r="H132" s="835" t="s">
        <v>4513</v>
      </c>
      <c r="I132" s="849">
        <v>17.670000076293945</v>
      </c>
      <c r="J132" s="849">
        <v>20</v>
      </c>
      <c r="K132" s="850">
        <v>353.39999389648438</v>
      </c>
    </row>
    <row r="133" spans="1:11" ht="14.45" customHeight="1" x14ac:dyDescent="0.2">
      <c r="A133" s="831" t="s">
        <v>567</v>
      </c>
      <c r="B133" s="832" t="s">
        <v>568</v>
      </c>
      <c r="C133" s="835" t="s">
        <v>580</v>
      </c>
      <c r="D133" s="863" t="s">
        <v>581</v>
      </c>
      <c r="E133" s="835" t="s">
        <v>4479</v>
      </c>
      <c r="F133" s="863" t="s">
        <v>4480</v>
      </c>
      <c r="G133" s="835" t="s">
        <v>4514</v>
      </c>
      <c r="H133" s="835" t="s">
        <v>4515</v>
      </c>
      <c r="I133" s="849">
        <v>17.909999847412109</v>
      </c>
      <c r="J133" s="849">
        <v>4</v>
      </c>
      <c r="K133" s="850">
        <v>71.639999389648438</v>
      </c>
    </row>
    <row r="134" spans="1:11" ht="14.45" customHeight="1" x14ac:dyDescent="0.2">
      <c r="A134" s="831" t="s">
        <v>567</v>
      </c>
      <c r="B134" s="832" t="s">
        <v>568</v>
      </c>
      <c r="C134" s="835" t="s">
        <v>580</v>
      </c>
      <c r="D134" s="863" t="s">
        <v>581</v>
      </c>
      <c r="E134" s="835" t="s">
        <v>4479</v>
      </c>
      <c r="F134" s="863" t="s">
        <v>4480</v>
      </c>
      <c r="G134" s="835" t="s">
        <v>4516</v>
      </c>
      <c r="H134" s="835" t="s">
        <v>4517</v>
      </c>
      <c r="I134" s="849">
        <v>17.909999847412109</v>
      </c>
      <c r="J134" s="849">
        <v>2</v>
      </c>
      <c r="K134" s="850">
        <v>35.819999694824219</v>
      </c>
    </row>
    <row r="135" spans="1:11" ht="14.45" customHeight="1" x14ac:dyDescent="0.2">
      <c r="A135" s="831" t="s">
        <v>567</v>
      </c>
      <c r="B135" s="832" t="s">
        <v>568</v>
      </c>
      <c r="C135" s="835" t="s">
        <v>580</v>
      </c>
      <c r="D135" s="863" t="s">
        <v>581</v>
      </c>
      <c r="E135" s="835" t="s">
        <v>4479</v>
      </c>
      <c r="F135" s="863" t="s">
        <v>4480</v>
      </c>
      <c r="G135" s="835" t="s">
        <v>4518</v>
      </c>
      <c r="H135" s="835" t="s">
        <v>4519</v>
      </c>
      <c r="I135" s="849">
        <v>17.899999618530273</v>
      </c>
      <c r="J135" s="849">
        <v>2</v>
      </c>
      <c r="K135" s="850">
        <v>35.799999237060547</v>
      </c>
    </row>
    <row r="136" spans="1:11" ht="14.45" customHeight="1" x14ac:dyDescent="0.2">
      <c r="A136" s="831" t="s">
        <v>567</v>
      </c>
      <c r="B136" s="832" t="s">
        <v>568</v>
      </c>
      <c r="C136" s="835" t="s">
        <v>580</v>
      </c>
      <c r="D136" s="863" t="s">
        <v>581</v>
      </c>
      <c r="E136" s="835" t="s">
        <v>4479</v>
      </c>
      <c r="F136" s="863" t="s">
        <v>4480</v>
      </c>
      <c r="G136" s="835" t="s">
        <v>4520</v>
      </c>
      <c r="H136" s="835" t="s">
        <v>4521</v>
      </c>
      <c r="I136" s="849">
        <v>17.979999542236328</v>
      </c>
      <c r="J136" s="849">
        <v>60</v>
      </c>
      <c r="K136" s="850">
        <v>1078.8000030517578</v>
      </c>
    </row>
    <row r="137" spans="1:11" ht="14.45" customHeight="1" x14ac:dyDescent="0.2">
      <c r="A137" s="831" t="s">
        <v>567</v>
      </c>
      <c r="B137" s="832" t="s">
        <v>568</v>
      </c>
      <c r="C137" s="835" t="s">
        <v>580</v>
      </c>
      <c r="D137" s="863" t="s">
        <v>581</v>
      </c>
      <c r="E137" s="835" t="s">
        <v>4479</v>
      </c>
      <c r="F137" s="863" t="s">
        <v>4480</v>
      </c>
      <c r="G137" s="835" t="s">
        <v>4522</v>
      </c>
      <c r="H137" s="835" t="s">
        <v>4523</v>
      </c>
      <c r="I137" s="849">
        <v>17.981666247049969</v>
      </c>
      <c r="J137" s="849">
        <v>400</v>
      </c>
      <c r="K137" s="850">
        <v>7193</v>
      </c>
    </row>
    <row r="138" spans="1:11" ht="14.45" customHeight="1" x14ac:dyDescent="0.2">
      <c r="A138" s="831" t="s">
        <v>567</v>
      </c>
      <c r="B138" s="832" t="s">
        <v>568</v>
      </c>
      <c r="C138" s="835" t="s">
        <v>580</v>
      </c>
      <c r="D138" s="863" t="s">
        <v>581</v>
      </c>
      <c r="E138" s="835" t="s">
        <v>4479</v>
      </c>
      <c r="F138" s="863" t="s">
        <v>4480</v>
      </c>
      <c r="G138" s="835" t="s">
        <v>4522</v>
      </c>
      <c r="H138" s="835" t="s">
        <v>4524</v>
      </c>
      <c r="I138" s="849">
        <v>17.983332951863606</v>
      </c>
      <c r="J138" s="849">
        <v>200</v>
      </c>
      <c r="K138" s="850">
        <v>3596.5</v>
      </c>
    </row>
    <row r="139" spans="1:11" ht="14.45" customHeight="1" x14ac:dyDescent="0.2">
      <c r="A139" s="831" t="s">
        <v>567</v>
      </c>
      <c r="B139" s="832" t="s">
        <v>568</v>
      </c>
      <c r="C139" s="835" t="s">
        <v>580</v>
      </c>
      <c r="D139" s="863" t="s">
        <v>581</v>
      </c>
      <c r="E139" s="835" t="s">
        <v>4479</v>
      </c>
      <c r="F139" s="863" t="s">
        <v>4480</v>
      </c>
      <c r="G139" s="835" t="s">
        <v>4525</v>
      </c>
      <c r="H139" s="835" t="s">
        <v>4526</v>
      </c>
      <c r="I139" s="849">
        <v>15</v>
      </c>
      <c r="J139" s="849">
        <v>34</v>
      </c>
      <c r="K139" s="850">
        <v>510</v>
      </c>
    </row>
    <row r="140" spans="1:11" ht="14.45" customHeight="1" x14ac:dyDescent="0.2">
      <c r="A140" s="831" t="s">
        <v>567</v>
      </c>
      <c r="B140" s="832" t="s">
        <v>568</v>
      </c>
      <c r="C140" s="835" t="s">
        <v>580</v>
      </c>
      <c r="D140" s="863" t="s">
        <v>581</v>
      </c>
      <c r="E140" s="835" t="s">
        <v>4479</v>
      </c>
      <c r="F140" s="863" t="s">
        <v>4480</v>
      </c>
      <c r="G140" s="835" t="s">
        <v>4527</v>
      </c>
      <c r="H140" s="835" t="s">
        <v>4528</v>
      </c>
      <c r="I140" s="849">
        <v>22.989999771118164</v>
      </c>
      <c r="J140" s="849">
        <v>10</v>
      </c>
      <c r="K140" s="850">
        <v>229.89999389648438</v>
      </c>
    </row>
    <row r="141" spans="1:11" ht="14.45" customHeight="1" x14ac:dyDescent="0.2">
      <c r="A141" s="831" t="s">
        <v>567</v>
      </c>
      <c r="B141" s="832" t="s">
        <v>568</v>
      </c>
      <c r="C141" s="835" t="s">
        <v>580</v>
      </c>
      <c r="D141" s="863" t="s">
        <v>581</v>
      </c>
      <c r="E141" s="835" t="s">
        <v>4479</v>
      </c>
      <c r="F141" s="863" t="s">
        <v>4480</v>
      </c>
      <c r="G141" s="835" t="s">
        <v>4529</v>
      </c>
      <c r="H141" s="835" t="s">
        <v>4530</v>
      </c>
      <c r="I141" s="849">
        <v>22.989999771118164</v>
      </c>
      <c r="J141" s="849">
        <v>30</v>
      </c>
      <c r="K141" s="850">
        <v>689.69998168945313</v>
      </c>
    </row>
    <row r="142" spans="1:11" ht="14.45" customHeight="1" x14ac:dyDescent="0.2">
      <c r="A142" s="831" t="s">
        <v>567</v>
      </c>
      <c r="B142" s="832" t="s">
        <v>568</v>
      </c>
      <c r="C142" s="835" t="s">
        <v>580</v>
      </c>
      <c r="D142" s="863" t="s">
        <v>581</v>
      </c>
      <c r="E142" s="835" t="s">
        <v>4479</v>
      </c>
      <c r="F142" s="863" t="s">
        <v>4480</v>
      </c>
      <c r="G142" s="835" t="s">
        <v>4531</v>
      </c>
      <c r="H142" s="835" t="s">
        <v>4532</v>
      </c>
      <c r="I142" s="849">
        <v>22.989999771118164</v>
      </c>
      <c r="J142" s="849">
        <v>10</v>
      </c>
      <c r="K142" s="850">
        <v>229.89999389648438</v>
      </c>
    </row>
    <row r="143" spans="1:11" ht="14.45" customHeight="1" x14ac:dyDescent="0.2">
      <c r="A143" s="831" t="s">
        <v>567</v>
      </c>
      <c r="B143" s="832" t="s">
        <v>568</v>
      </c>
      <c r="C143" s="835" t="s">
        <v>580</v>
      </c>
      <c r="D143" s="863" t="s">
        <v>581</v>
      </c>
      <c r="E143" s="835" t="s">
        <v>4479</v>
      </c>
      <c r="F143" s="863" t="s">
        <v>4480</v>
      </c>
      <c r="G143" s="835" t="s">
        <v>4533</v>
      </c>
      <c r="H143" s="835" t="s">
        <v>4534</v>
      </c>
      <c r="I143" s="849">
        <v>7.7399997711181641</v>
      </c>
      <c r="J143" s="849">
        <v>100</v>
      </c>
      <c r="K143" s="850">
        <v>774.4000244140625</v>
      </c>
    </row>
    <row r="144" spans="1:11" ht="14.45" customHeight="1" x14ac:dyDescent="0.2">
      <c r="A144" s="831" t="s">
        <v>567</v>
      </c>
      <c r="B144" s="832" t="s">
        <v>568</v>
      </c>
      <c r="C144" s="835" t="s">
        <v>580</v>
      </c>
      <c r="D144" s="863" t="s">
        <v>581</v>
      </c>
      <c r="E144" s="835" t="s">
        <v>4479</v>
      </c>
      <c r="F144" s="863" t="s">
        <v>4480</v>
      </c>
      <c r="G144" s="835" t="s">
        <v>4527</v>
      </c>
      <c r="H144" s="835" t="s">
        <v>4535</v>
      </c>
      <c r="I144" s="849">
        <v>22.989999771118164</v>
      </c>
      <c r="J144" s="849">
        <v>10</v>
      </c>
      <c r="K144" s="850">
        <v>229.89999389648438</v>
      </c>
    </row>
    <row r="145" spans="1:11" ht="14.45" customHeight="1" x14ac:dyDescent="0.2">
      <c r="A145" s="831" t="s">
        <v>567</v>
      </c>
      <c r="B145" s="832" t="s">
        <v>568</v>
      </c>
      <c r="C145" s="835" t="s">
        <v>580</v>
      </c>
      <c r="D145" s="863" t="s">
        <v>581</v>
      </c>
      <c r="E145" s="835" t="s">
        <v>4479</v>
      </c>
      <c r="F145" s="863" t="s">
        <v>4480</v>
      </c>
      <c r="G145" s="835" t="s">
        <v>4529</v>
      </c>
      <c r="H145" s="835" t="s">
        <v>4536</v>
      </c>
      <c r="I145" s="849">
        <v>22.989999771118164</v>
      </c>
      <c r="J145" s="849">
        <v>100</v>
      </c>
      <c r="K145" s="850">
        <v>2298.9999694824219</v>
      </c>
    </row>
    <row r="146" spans="1:11" ht="14.45" customHeight="1" x14ac:dyDescent="0.2">
      <c r="A146" s="831" t="s">
        <v>567</v>
      </c>
      <c r="B146" s="832" t="s">
        <v>568</v>
      </c>
      <c r="C146" s="835" t="s">
        <v>580</v>
      </c>
      <c r="D146" s="863" t="s">
        <v>581</v>
      </c>
      <c r="E146" s="835" t="s">
        <v>4479</v>
      </c>
      <c r="F146" s="863" t="s">
        <v>4480</v>
      </c>
      <c r="G146" s="835" t="s">
        <v>4531</v>
      </c>
      <c r="H146" s="835" t="s">
        <v>4537</v>
      </c>
      <c r="I146" s="849">
        <v>22.989999771118164</v>
      </c>
      <c r="J146" s="849">
        <v>10</v>
      </c>
      <c r="K146" s="850">
        <v>229.89999389648438</v>
      </c>
    </row>
    <row r="147" spans="1:11" ht="14.45" customHeight="1" x14ac:dyDescent="0.2">
      <c r="A147" s="831" t="s">
        <v>567</v>
      </c>
      <c r="B147" s="832" t="s">
        <v>568</v>
      </c>
      <c r="C147" s="835" t="s">
        <v>580</v>
      </c>
      <c r="D147" s="863" t="s">
        <v>581</v>
      </c>
      <c r="E147" s="835" t="s">
        <v>4479</v>
      </c>
      <c r="F147" s="863" t="s">
        <v>4480</v>
      </c>
      <c r="G147" s="835" t="s">
        <v>4538</v>
      </c>
      <c r="H147" s="835" t="s">
        <v>4539</v>
      </c>
      <c r="I147" s="849">
        <v>22.860000610351563</v>
      </c>
      <c r="J147" s="849">
        <v>12</v>
      </c>
      <c r="K147" s="850">
        <v>274.3599853515625</v>
      </c>
    </row>
    <row r="148" spans="1:11" ht="14.45" customHeight="1" x14ac:dyDescent="0.2">
      <c r="A148" s="831" t="s">
        <v>567</v>
      </c>
      <c r="B148" s="832" t="s">
        <v>568</v>
      </c>
      <c r="C148" s="835" t="s">
        <v>580</v>
      </c>
      <c r="D148" s="863" t="s">
        <v>581</v>
      </c>
      <c r="E148" s="835" t="s">
        <v>4479</v>
      </c>
      <c r="F148" s="863" t="s">
        <v>4480</v>
      </c>
      <c r="G148" s="835" t="s">
        <v>4540</v>
      </c>
      <c r="H148" s="835" t="s">
        <v>4541</v>
      </c>
      <c r="I148" s="849">
        <v>1246.300048828125</v>
      </c>
      <c r="J148" s="849">
        <v>1</v>
      </c>
      <c r="K148" s="850">
        <v>1246.300048828125</v>
      </c>
    </row>
    <row r="149" spans="1:11" ht="14.45" customHeight="1" x14ac:dyDescent="0.2">
      <c r="A149" s="831" t="s">
        <v>567</v>
      </c>
      <c r="B149" s="832" t="s">
        <v>568</v>
      </c>
      <c r="C149" s="835" t="s">
        <v>580</v>
      </c>
      <c r="D149" s="863" t="s">
        <v>581</v>
      </c>
      <c r="E149" s="835" t="s">
        <v>4479</v>
      </c>
      <c r="F149" s="863" t="s">
        <v>4480</v>
      </c>
      <c r="G149" s="835" t="s">
        <v>4542</v>
      </c>
      <c r="H149" s="835" t="s">
        <v>4543</v>
      </c>
      <c r="I149" s="849">
        <v>4.0199999809265137</v>
      </c>
      <c r="J149" s="849">
        <v>70</v>
      </c>
      <c r="K149" s="850">
        <v>281.40000152587891</v>
      </c>
    </row>
    <row r="150" spans="1:11" ht="14.45" customHeight="1" x14ac:dyDescent="0.2">
      <c r="A150" s="831" t="s">
        <v>567</v>
      </c>
      <c r="B150" s="832" t="s">
        <v>568</v>
      </c>
      <c r="C150" s="835" t="s">
        <v>580</v>
      </c>
      <c r="D150" s="863" t="s">
        <v>581</v>
      </c>
      <c r="E150" s="835" t="s">
        <v>4479</v>
      </c>
      <c r="F150" s="863" t="s">
        <v>4480</v>
      </c>
      <c r="G150" s="835" t="s">
        <v>4544</v>
      </c>
      <c r="H150" s="835" t="s">
        <v>4545</v>
      </c>
      <c r="I150" s="849">
        <v>7.869999885559082</v>
      </c>
      <c r="J150" s="849">
        <v>250</v>
      </c>
      <c r="K150" s="850">
        <v>1967.5</v>
      </c>
    </row>
    <row r="151" spans="1:11" ht="14.45" customHeight="1" x14ac:dyDescent="0.2">
      <c r="A151" s="831" t="s">
        <v>567</v>
      </c>
      <c r="B151" s="832" t="s">
        <v>568</v>
      </c>
      <c r="C151" s="835" t="s">
        <v>580</v>
      </c>
      <c r="D151" s="863" t="s">
        <v>581</v>
      </c>
      <c r="E151" s="835" t="s">
        <v>4479</v>
      </c>
      <c r="F151" s="863" t="s">
        <v>4480</v>
      </c>
      <c r="G151" s="835" t="s">
        <v>4544</v>
      </c>
      <c r="H151" s="835" t="s">
        <v>4546</v>
      </c>
      <c r="I151" s="849">
        <v>8.5139998435974125</v>
      </c>
      <c r="J151" s="849">
        <v>350</v>
      </c>
      <c r="K151" s="850">
        <v>2998.5</v>
      </c>
    </row>
    <row r="152" spans="1:11" ht="14.45" customHeight="1" x14ac:dyDescent="0.2">
      <c r="A152" s="831" t="s">
        <v>567</v>
      </c>
      <c r="B152" s="832" t="s">
        <v>568</v>
      </c>
      <c r="C152" s="835" t="s">
        <v>580</v>
      </c>
      <c r="D152" s="863" t="s">
        <v>581</v>
      </c>
      <c r="E152" s="835" t="s">
        <v>4479</v>
      </c>
      <c r="F152" s="863" t="s">
        <v>4480</v>
      </c>
      <c r="G152" s="835" t="s">
        <v>4547</v>
      </c>
      <c r="H152" s="835" t="s">
        <v>4548</v>
      </c>
      <c r="I152" s="849">
        <v>10.079999923706055</v>
      </c>
      <c r="J152" s="849">
        <v>30</v>
      </c>
      <c r="K152" s="850">
        <v>302.260009765625</v>
      </c>
    </row>
    <row r="153" spans="1:11" ht="14.45" customHeight="1" x14ac:dyDescent="0.2">
      <c r="A153" s="831" t="s">
        <v>567</v>
      </c>
      <c r="B153" s="832" t="s">
        <v>568</v>
      </c>
      <c r="C153" s="835" t="s">
        <v>580</v>
      </c>
      <c r="D153" s="863" t="s">
        <v>581</v>
      </c>
      <c r="E153" s="835" t="s">
        <v>4479</v>
      </c>
      <c r="F153" s="863" t="s">
        <v>4480</v>
      </c>
      <c r="G153" s="835" t="s">
        <v>4549</v>
      </c>
      <c r="H153" s="835" t="s">
        <v>4550</v>
      </c>
      <c r="I153" s="849">
        <v>3.1450001001358032</v>
      </c>
      <c r="J153" s="849">
        <v>30</v>
      </c>
      <c r="K153" s="850">
        <v>94.399999618530273</v>
      </c>
    </row>
    <row r="154" spans="1:11" ht="14.45" customHeight="1" x14ac:dyDescent="0.2">
      <c r="A154" s="831" t="s">
        <v>567</v>
      </c>
      <c r="B154" s="832" t="s">
        <v>568</v>
      </c>
      <c r="C154" s="835" t="s">
        <v>580</v>
      </c>
      <c r="D154" s="863" t="s">
        <v>581</v>
      </c>
      <c r="E154" s="835" t="s">
        <v>4479</v>
      </c>
      <c r="F154" s="863" t="s">
        <v>4480</v>
      </c>
      <c r="G154" s="835" t="s">
        <v>4549</v>
      </c>
      <c r="H154" s="835" t="s">
        <v>4551</v>
      </c>
      <c r="I154" s="849">
        <v>3.1450001001358032</v>
      </c>
      <c r="J154" s="849">
        <v>30</v>
      </c>
      <c r="K154" s="850">
        <v>94.299999237060547</v>
      </c>
    </row>
    <row r="155" spans="1:11" ht="14.45" customHeight="1" x14ac:dyDescent="0.2">
      <c r="A155" s="831" t="s">
        <v>567</v>
      </c>
      <c r="B155" s="832" t="s">
        <v>568</v>
      </c>
      <c r="C155" s="835" t="s">
        <v>580</v>
      </c>
      <c r="D155" s="863" t="s">
        <v>581</v>
      </c>
      <c r="E155" s="835" t="s">
        <v>4479</v>
      </c>
      <c r="F155" s="863" t="s">
        <v>4480</v>
      </c>
      <c r="G155" s="835" t="s">
        <v>4552</v>
      </c>
      <c r="H155" s="835" t="s">
        <v>4553</v>
      </c>
      <c r="I155" s="849">
        <v>2.1300000349680581</v>
      </c>
      <c r="J155" s="849">
        <v>30</v>
      </c>
      <c r="K155" s="850">
        <v>63.899999618530273</v>
      </c>
    </row>
    <row r="156" spans="1:11" ht="14.45" customHeight="1" x14ac:dyDescent="0.2">
      <c r="A156" s="831" t="s">
        <v>567</v>
      </c>
      <c r="B156" s="832" t="s">
        <v>568</v>
      </c>
      <c r="C156" s="835" t="s">
        <v>580</v>
      </c>
      <c r="D156" s="863" t="s">
        <v>581</v>
      </c>
      <c r="E156" s="835" t="s">
        <v>4479</v>
      </c>
      <c r="F156" s="863" t="s">
        <v>4480</v>
      </c>
      <c r="G156" s="835" t="s">
        <v>4552</v>
      </c>
      <c r="H156" s="835" t="s">
        <v>4554</v>
      </c>
      <c r="I156" s="849">
        <v>2.0549999475479126</v>
      </c>
      <c r="J156" s="849">
        <v>40</v>
      </c>
      <c r="K156" s="850">
        <v>82.200000762939453</v>
      </c>
    </row>
    <row r="157" spans="1:11" ht="14.45" customHeight="1" x14ac:dyDescent="0.2">
      <c r="A157" s="831" t="s">
        <v>567</v>
      </c>
      <c r="B157" s="832" t="s">
        <v>568</v>
      </c>
      <c r="C157" s="835" t="s">
        <v>580</v>
      </c>
      <c r="D157" s="863" t="s">
        <v>581</v>
      </c>
      <c r="E157" s="835" t="s">
        <v>4479</v>
      </c>
      <c r="F157" s="863" t="s">
        <v>4480</v>
      </c>
      <c r="G157" s="835" t="s">
        <v>4555</v>
      </c>
      <c r="H157" s="835" t="s">
        <v>4556</v>
      </c>
      <c r="I157" s="849">
        <v>571.1199951171875</v>
      </c>
      <c r="J157" s="849">
        <v>2</v>
      </c>
      <c r="K157" s="850">
        <v>1142.239990234375</v>
      </c>
    </row>
    <row r="158" spans="1:11" ht="14.45" customHeight="1" x14ac:dyDescent="0.2">
      <c r="A158" s="831" t="s">
        <v>567</v>
      </c>
      <c r="B158" s="832" t="s">
        <v>568</v>
      </c>
      <c r="C158" s="835" t="s">
        <v>580</v>
      </c>
      <c r="D158" s="863" t="s">
        <v>581</v>
      </c>
      <c r="E158" s="835" t="s">
        <v>4479</v>
      </c>
      <c r="F158" s="863" t="s">
        <v>4480</v>
      </c>
      <c r="G158" s="835" t="s">
        <v>4557</v>
      </c>
      <c r="H158" s="835" t="s">
        <v>4558</v>
      </c>
      <c r="I158" s="849">
        <v>2.4633333683013916</v>
      </c>
      <c r="J158" s="849">
        <v>1200</v>
      </c>
      <c r="K158" s="850">
        <v>2955.1000061035156</v>
      </c>
    </row>
    <row r="159" spans="1:11" ht="14.45" customHeight="1" x14ac:dyDescent="0.2">
      <c r="A159" s="831" t="s">
        <v>567</v>
      </c>
      <c r="B159" s="832" t="s">
        <v>568</v>
      </c>
      <c r="C159" s="835" t="s">
        <v>580</v>
      </c>
      <c r="D159" s="863" t="s">
        <v>581</v>
      </c>
      <c r="E159" s="835" t="s">
        <v>4479</v>
      </c>
      <c r="F159" s="863" t="s">
        <v>4480</v>
      </c>
      <c r="G159" s="835" t="s">
        <v>4557</v>
      </c>
      <c r="H159" s="835" t="s">
        <v>4559</v>
      </c>
      <c r="I159" s="849">
        <v>2.4600000381469727</v>
      </c>
      <c r="J159" s="849">
        <v>600</v>
      </c>
      <c r="K159" s="850">
        <v>1476</v>
      </c>
    </row>
    <row r="160" spans="1:11" ht="14.45" customHeight="1" x14ac:dyDescent="0.2">
      <c r="A160" s="831" t="s">
        <v>567</v>
      </c>
      <c r="B160" s="832" t="s">
        <v>568</v>
      </c>
      <c r="C160" s="835" t="s">
        <v>580</v>
      </c>
      <c r="D160" s="863" t="s">
        <v>581</v>
      </c>
      <c r="E160" s="835" t="s">
        <v>4479</v>
      </c>
      <c r="F160" s="863" t="s">
        <v>4480</v>
      </c>
      <c r="G160" s="835" t="s">
        <v>4560</v>
      </c>
      <c r="H160" s="835" t="s">
        <v>4561</v>
      </c>
      <c r="I160" s="849">
        <v>0.25333333015441895</v>
      </c>
      <c r="J160" s="849">
        <v>300</v>
      </c>
      <c r="K160" s="850">
        <v>76</v>
      </c>
    </row>
    <row r="161" spans="1:11" ht="14.45" customHeight="1" x14ac:dyDescent="0.2">
      <c r="A161" s="831" t="s">
        <v>567</v>
      </c>
      <c r="B161" s="832" t="s">
        <v>568</v>
      </c>
      <c r="C161" s="835" t="s">
        <v>580</v>
      </c>
      <c r="D161" s="863" t="s">
        <v>581</v>
      </c>
      <c r="E161" s="835" t="s">
        <v>4479</v>
      </c>
      <c r="F161" s="863" t="s">
        <v>4480</v>
      </c>
      <c r="G161" s="835" t="s">
        <v>4560</v>
      </c>
      <c r="H161" s="835" t="s">
        <v>4562</v>
      </c>
      <c r="I161" s="849">
        <v>0.25499999523162842</v>
      </c>
      <c r="J161" s="849">
        <v>500</v>
      </c>
      <c r="K161" s="850">
        <v>128</v>
      </c>
    </row>
    <row r="162" spans="1:11" ht="14.45" customHeight="1" x14ac:dyDescent="0.2">
      <c r="A162" s="831" t="s">
        <v>567</v>
      </c>
      <c r="B162" s="832" t="s">
        <v>568</v>
      </c>
      <c r="C162" s="835" t="s">
        <v>580</v>
      </c>
      <c r="D162" s="863" t="s">
        <v>581</v>
      </c>
      <c r="E162" s="835" t="s">
        <v>4479</v>
      </c>
      <c r="F162" s="863" t="s">
        <v>4480</v>
      </c>
      <c r="G162" s="835" t="s">
        <v>4563</v>
      </c>
      <c r="H162" s="835" t="s">
        <v>4564</v>
      </c>
      <c r="I162" s="849">
        <v>471.8599853515625</v>
      </c>
      <c r="J162" s="849">
        <v>1</v>
      </c>
      <c r="K162" s="850">
        <v>471.8599853515625</v>
      </c>
    </row>
    <row r="163" spans="1:11" ht="14.45" customHeight="1" x14ac:dyDescent="0.2">
      <c r="A163" s="831" t="s">
        <v>567</v>
      </c>
      <c r="B163" s="832" t="s">
        <v>568</v>
      </c>
      <c r="C163" s="835" t="s">
        <v>580</v>
      </c>
      <c r="D163" s="863" t="s">
        <v>581</v>
      </c>
      <c r="E163" s="835" t="s">
        <v>4479</v>
      </c>
      <c r="F163" s="863" t="s">
        <v>4480</v>
      </c>
      <c r="G163" s="835" t="s">
        <v>4565</v>
      </c>
      <c r="H163" s="835" t="s">
        <v>4566</v>
      </c>
      <c r="I163" s="849">
        <v>272.27499389648438</v>
      </c>
      <c r="J163" s="849">
        <v>2</v>
      </c>
      <c r="K163" s="850">
        <v>544.54998779296875</v>
      </c>
    </row>
    <row r="164" spans="1:11" ht="14.45" customHeight="1" x14ac:dyDescent="0.2">
      <c r="A164" s="831" t="s">
        <v>567</v>
      </c>
      <c r="B164" s="832" t="s">
        <v>568</v>
      </c>
      <c r="C164" s="835" t="s">
        <v>580</v>
      </c>
      <c r="D164" s="863" t="s">
        <v>581</v>
      </c>
      <c r="E164" s="835" t="s">
        <v>4479</v>
      </c>
      <c r="F164" s="863" t="s">
        <v>4480</v>
      </c>
      <c r="G164" s="835" t="s">
        <v>4567</v>
      </c>
      <c r="H164" s="835" t="s">
        <v>4568</v>
      </c>
      <c r="I164" s="849">
        <v>13.310000419616699</v>
      </c>
      <c r="J164" s="849">
        <v>90</v>
      </c>
      <c r="K164" s="850">
        <v>1197.8999633789063</v>
      </c>
    </row>
    <row r="165" spans="1:11" ht="14.45" customHeight="1" x14ac:dyDescent="0.2">
      <c r="A165" s="831" t="s">
        <v>567</v>
      </c>
      <c r="B165" s="832" t="s">
        <v>568</v>
      </c>
      <c r="C165" s="835" t="s">
        <v>580</v>
      </c>
      <c r="D165" s="863" t="s">
        <v>581</v>
      </c>
      <c r="E165" s="835" t="s">
        <v>4479</v>
      </c>
      <c r="F165" s="863" t="s">
        <v>4480</v>
      </c>
      <c r="G165" s="835" t="s">
        <v>4567</v>
      </c>
      <c r="H165" s="835" t="s">
        <v>4569</v>
      </c>
      <c r="I165" s="849">
        <v>13.310000419616699</v>
      </c>
      <c r="J165" s="849">
        <v>190</v>
      </c>
      <c r="K165" s="850">
        <v>2528.8999328613281</v>
      </c>
    </row>
    <row r="166" spans="1:11" ht="14.45" customHeight="1" x14ac:dyDescent="0.2">
      <c r="A166" s="831" t="s">
        <v>567</v>
      </c>
      <c r="B166" s="832" t="s">
        <v>568</v>
      </c>
      <c r="C166" s="835" t="s">
        <v>580</v>
      </c>
      <c r="D166" s="863" t="s">
        <v>581</v>
      </c>
      <c r="E166" s="835" t="s">
        <v>4479</v>
      </c>
      <c r="F166" s="863" t="s">
        <v>4480</v>
      </c>
      <c r="G166" s="835" t="s">
        <v>4570</v>
      </c>
      <c r="H166" s="835" t="s">
        <v>4571</v>
      </c>
      <c r="I166" s="849">
        <v>4.8000001907348633</v>
      </c>
      <c r="J166" s="849">
        <v>200</v>
      </c>
      <c r="K166" s="850">
        <v>959.77999877929688</v>
      </c>
    </row>
    <row r="167" spans="1:11" ht="14.45" customHeight="1" x14ac:dyDescent="0.2">
      <c r="A167" s="831" t="s">
        <v>567</v>
      </c>
      <c r="B167" s="832" t="s">
        <v>568</v>
      </c>
      <c r="C167" s="835" t="s">
        <v>580</v>
      </c>
      <c r="D167" s="863" t="s">
        <v>581</v>
      </c>
      <c r="E167" s="835" t="s">
        <v>4479</v>
      </c>
      <c r="F167" s="863" t="s">
        <v>4480</v>
      </c>
      <c r="G167" s="835" t="s">
        <v>4572</v>
      </c>
      <c r="H167" s="835" t="s">
        <v>4573</v>
      </c>
      <c r="I167" s="849">
        <v>1299.5400390625</v>
      </c>
      <c r="J167" s="849">
        <v>1</v>
      </c>
      <c r="K167" s="850">
        <v>1299.5400390625</v>
      </c>
    </row>
    <row r="168" spans="1:11" ht="14.45" customHeight="1" x14ac:dyDescent="0.2">
      <c r="A168" s="831" t="s">
        <v>567</v>
      </c>
      <c r="B168" s="832" t="s">
        <v>568</v>
      </c>
      <c r="C168" s="835" t="s">
        <v>580</v>
      </c>
      <c r="D168" s="863" t="s">
        <v>581</v>
      </c>
      <c r="E168" s="835" t="s">
        <v>4479</v>
      </c>
      <c r="F168" s="863" t="s">
        <v>4480</v>
      </c>
      <c r="G168" s="835" t="s">
        <v>4574</v>
      </c>
      <c r="H168" s="835" t="s">
        <v>4575</v>
      </c>
      <c r="I168" s="849">
        <v>924.44000244140625</v>
      </c>
      <c r="J168" s="849">
        <v>2</v>
      </c>
      <c r="K168" s="850">
        <v>1848.8800048828125</v>
      </c>
    </row>
    <row r="169" spans="1:11" ht="14.45" customHeight="1" x14ac:dyDescent="0.2">
      <c r="A169" s="831" t="s">
        <v>567</v>
      </c>
      <c r="B169" s="832" t="s">
        <v>568</v>
      </c>
      <c r="C169" s="835" t="s">
        <v>580</v>
      </c>
      <c r="D169" s="863" t="s">
        <v>581</v>
      </c>
      <c r="E169" s="835" t="s">
        <v>4479</v>
      </c>
      <c r="F169" s="863" t="s">
        <v>4480</v>
      </c>
      <c r="G169" s="835" t="s">
        <v>4576</v>
      </c>
      <c r="H169" s="835" t="s">
        <v>4577</v>
      </c>
      <c r="I169" s="849">
        <v>713.9000244140625</v>
      </c>
      <c r="J169" s="849">
        <v>1</v>
      </c>
      <c r="K169" s="850">
        <v>713.9000244140625</v>
      </c>
    </row>
    <row r="170" spans="1:11" ht="14.45" customHeight="1" x14ac:dyDescent="0.2">
      <c r="A170" s="831" t="s">
        <v>567</v>
      </c>
      <c r="B170" s="832" t="s">
        <v>568</v>
      </c>
      <c r="C170" s="835" t="s">
        <v>580</v>
      </c>
      <c r="D170" s="863" t="s">
        <v>581</v>
      </c>
      <c r="E170" s="835" t="s">
        <v>4479</v>
      </c>
      <c r="F170" s="863" t="s">
        <v>4480</v>
      </c>
      <c r="G170" s="835" t="s">
        <v>4578</v>
      </c>
      <c r="H170" s="835" t="s">
        <v>4579</v>
      </c>
      <c r="I170" s="849">
        <v>619.52001953125</v>
      </c>
      <c r="J170" s="849">
        <v>5</v>
      </c>
      <c r="K170" s="850">
        <v>3097.60009765625</v>
      </c>
    </row>
    <row r="171" spans="1:11" ht="14.45" customHeight="1" x14ac:dyDescent="0.2">
      <c r="A171" s="831" t="s">
        <v>567</v>
      </c>
      <c r="B171" s="832" t="s">
        <v>568</v>
      </c>
      <c r="C171" s="835" t="s">
        <v>580</v>
      </c>
      <c r="D171" s="863" t="s">
        <v>581</v>
      </c>
      <c r="E171" s="835" t="s">
        <v>4479</v>
      </c>
      <c r="F171" s="863" t="s">
        <v>4480</v>
      </c>
      <c r="G171" s="835" t="s">
        <v>4580</v>
      </c>
      <c r="H171" s="835" t="s">
        <v>4581</v>
      </c>
      <c r="I171" s="849">
        <v>1.5</v>
      </c>
      <c r="J171" s="849">
        <v>220</v>
      </c>
      <c r="K171" s="850">
        <v>330</v>
      </c>
    </row>
    <row r="172" spans="1:11" ht="14.45" customHeight="1" x14ac:dyDescent="0.2">
      <c r="A172" s="831" t="s">
        <v>567</v>
      </c>
      <c r="B172" s="832" t="s">
        <v>568</v>
      </c>
      <c r="C172" s="835" t="s">
        <v>580</v>
      </c>
      <c r="D172" s="863" t="s">
        <v>581</v>
      </c>
      <c r="E172" s="835" t="s">
        <v>4479</v>
      </c>
      <c r="F172" s="863" t="s">
        <v>4480</v>
      </c>
      <c r="G172" s="835" t="s">
        <v>4582</v>
      </c>
      <c r="H172" s="835" t="s">
        <v>4583</v>
      </c>
      <c r="I172" s="849">
        <v>1712.1500244140625</v>
      </c>
      <c r="J172" s="849">
        <v>2</v>
      </c>
      <c r="K172" s="850">
        <v>3424.300048828125</v>
      </c>
    </row>
    <row r="173" spans="1:11" ht="14.45" customHeight="1" x14ac:dyDescent="0.2">
      <c r="A173" s="831" t="s">
        <v>567</v>
      </c>
      <c r="B173" s="832" t="s">
        <v>568</v>
      </c>
      <c r="C173" s="835" t="s">
        <v>580</v>
      </c>
      <c r="D173" s="863" t="s">
        <v>581</v>
      </c>
      <c r="E173" s="835" t="s">
        <v>4479</v>
      </c>
      <c r="F173" s="863" t="s">
        <v>4480</v>
      </c>
      <c r="G173" s="835" t="s">
        <v>4584</v>
      </c>
      <c r="H173" s="835" t="s">
        <v>4585</v>
      </c>
      <c r="I173" s="849">
        <v>2573.669921875</v>
      </c>
      <c r="J173" s="849">
        <v>2</v>
      </c>
      <c r="K173" s="850">
        <v>5147.33984375</v>
      </c>
    </row>
    <row r="174" spans="1:11" ht="14.45" customHeight="1" x14ac:dyDescent="0.2">
      <c r="A174" s="831" t="s">
        <v>567</v>
      </c>
      <c r="B174" s="832" t="s">
        <v>568</v>
      </c>
      <c r="C174" s="835" t="s">
        <v>580</v>
      </c>
      <c r="D174" s="863" t="s">
        <v>581</v>
      </c>
      <c r="E174" s="835" t="s">
        <v>4479</v>
      </c>
      <c r="F174" s="863" t="s">
        <v>4480</v>
      </c>
      <c r="G174" s="835" t="s">
        <v>4586</v>
      </c>
      <c r="H174" s="835" t="s">
        <v>4587</v>
      </c>
      <c r="I174" s="849">
        <v>1003.0900268554688</v>
      </c>
      <c r="J174" s="849">
        <v>2</v>
      </c>
      <c r="K174" s="850">
        <v>2006.1800537109375</v>
      </c>
    </row>
    <row r="175" spans="1:11" ht="14.45" customHeight="1" x14ac:dyDescent="0.2">
      <c r="A175" s="831" t="s">
        <v>567</v>
      </c>
      <c r="B175" s="832" t="s">
        <v>568</v>
      </c>
      <c r="C175" s="835" t="s">
        <v>580</v>
      </c>
      <c r="D175" s="863" t="s">
        <v>581</v>
      </c>
      <c r="E175" s="835" t="s">
        <v>4479</v>
      </c>
      <c r="F175" s="863" t="s">
        <v>4480</v>
      </c>
      <c r="G175" s="835" t="s">
        <v>4588</v>
      </c>
      <c r="H175" s="835" t="s">
        <v>4589</v>
      </c>
      <c r="I175" s="849">
        <v>1491.9300537109375</v>
      </c>
      <c r="J175" s="849">
        <v>5</v>
      </c>
      <c r="K175" s="850">
        <v>7459.64990234375</v>
      </c>
    </row>
    <row r="176" spans="1:11" ht="14.45" customHeight="1" x14ac:dyDescent="0.2">
      <c r="A176" s="831" t="s">
        <v>567</v>
      </c>
      <c r="B176" s="832" t="s">
        <v>568</v>
      </c>
      <c r="C176" s="835" t="s">
        <v>580</v>
      </c>
      <c r="D176" s="863" t="s">
        <v>581</v>
      </c>
      <c r="E176" s="835" t="s">
        <v>4479</v>
      </c>
      <c r="F176" s="863" t="s">
        <v>4480</v>
      </c>
      <c r="G176" s="835" t="s">
        <v>4590</v>
      </c>
      <c r="H176" s="835" t="s">
        <v>4591</v>
      </c>
      <c r="I176" s="849">
        <v>248.05000305175781</v>
      </c>
      <c r="J176" s="849">
        <v>4</v>
      </c>
      <c r="K176" s="850">
        <v>992.20001220703125</v>
      </c>
    </row>
    <row r="177" spans="1:11" ht="14.45" customHeight="1" x14ac:dyDescent="0.2">
      <c r="A177" s="831" t="s">
        <v>567</v>
      </c>
      <c r="B177" s="832" t="s">
        <v>568</v>
      </c>
      <c r="C177" s="835" t="s">
        <v>580</v>
      </c>
      <c r="D177" s="863" t="s">
        <v>581</v>
      </c>
      <c r="E177" s="835" t="s">
        <v>4479</v>
      </c>
      <c r="F177" s="863" t="s">
        <v>4480</v>
      </c>
      <c r="G177" s="835" t="s">
        <v>4592</v>
      </c>
      <c r="H177" s="835" t="s">
        <v>4593</v>
      </c>
      <c r="I177" s="849">
        <v>1393.9200439453125</v>
      </c>
      <c r="J177" s="849">
        <v>1</v>
      </c>
      <c r="K177" s="850">
        <v>1393.9200439453125</v>
      </c>
    </row>
    <row r="178" spans="1:11" ht="14.45" customHeight="1" x14ac:dyDescent="0.2">
      <c r="A178" s="831" t="s">
        <v>567</v>
      </c>
      <c r="B178" s="832" t="s">
        <v>568</v>
      </c>
      <c r="C178" s="835" t="s">
        <v>580</v>
      </c>
      <c r="D178" s="863" t="s">
        <v>581</v>
      </c>
      <c r="E178" s="835" t="s">
        <v>4479</v>
      </c>
      <c r="F178" s="863" t="s">
        <v>4480</v>
      </c>
      <c r="G178" s="835" t="s">
        <v>4594</v>
      </c>
      <c r="H178" s="835" t="s">
        <v>4595</v>
      </c>
      <c r="I178" s="849">
        <v>25</v>
      </c>
      <c r="J178" s="849">
        <v>2</v>
      </c>
      <c r="K178" s="850">
        <v>50</v>
      </c>
    </row>
    <row r="179" spans="1:11" ht="14.45" customHeight="1" x14ac:dyDescent="0.2">
      <c r="A179" s="831" t="s">
        <v>567</v>
      </c>
      <c r="B179" s="832" t="s">
        <v>568</v>
      </c>
      <c r="C179" s="835" t="s">
        <v>580</v>
      </c>
      <c r="D179" s="863" t="s">
        <v>581</v>
      </c>
      <c r="E179" s="835" t="s">
        <v>4479</v>
      </c>
      <c r="F179" s="863" t="s">
        <v>4480</v>
      </c>
      <c r="G179" s="835" t="s">
        <v>4596</v>
      </c>
      <c r="H179" s="835" t="s">
        <v>4597</v>
      </c>
      <c r="I179" s="849">
        <v>3377.110107421875</v>
      </c>
      <c r="J179" s="849">
        <v>1</v>
      </c>
      <c r="K179" s="850">
        <v>3377.110107421875</v>
      </c>
    </row>
    <row r="180" spans="1:11" ht="14.45" customHeight="1" x14ac:dyDescent="0.2">
      <c r="A180" s="831" t="s">
        <v>567</v>
      </c>
      <c r="B180" s="832" t="s">
        <v>568</v>
      </c>
      <c r="C180" s="835" t="s">
        <v>580</v>
      </c>
      <c r="D180" s="863" t="s">
        <v>581</v>
      </c>
      <c r="E180" s="835" t="s">
        <v>4479</v>
      </c>
      <c r="F180" s="863" t="s">
        <v>4480</v>
      </c>
      <c r="G180" s="835" t="s">
        <v>4598</v>
      </c>
      <c r="H180" s="835" t="s">
        <v>4599</v>
      </c>
      <c r="I180" s="849">
        <v>3025</v>
      </c>
      <c r="J180" s="849">
        <v>3</v>
      </c>
      <c r="K180" s="850">
        <v>9075</v>
      </c>
    </row>
    <row r="181" spans="1:11" ht="14.45" customHeight="1" x14ac:dyDescent="0.2">
      <c r="A181" s="831" t="s">
        <v>567</v>
      </c>
      <c r="B181" s="832" t="s">
        <v>568</v>
      </c>
      <c r="C181" s="835" t="s">
        <v>580</v>
      </c>
      <c r="D181" s="863" t="s">
        <v>581</v>
      </c>
      <c r="E181" s="835" t="s">
        <v>4479</v>
      </c>
      <c r="F181" s="863" t="s">
        <v>4480</v>
      </c>
      <c r="G181" s="835" t="s">
        <v>4600</v>
      </c>
      <c r="H181" s="835" t="s">
        <v>4601</v>
      </c>
      <c r="I181" s="849">
        <v>3377.110107421875</v>
      </c>
      <c r="J181" s="849">
        <v>1</v>
      </c>
      <c r="K181" s="850">
        <v>3377.110107421875</v>
      </c>
    </row>
    <row r="182" spans="1:11" ht="14.45" customHeight="1" x14ac:dyDescent="0.2">
      <c r="A182" s="831" t="s">
        <v>567</v>
      </c>
      <c r="B182" s="832" t="s">
        <v>568</v>
      </c>
      <c r="C182" s="835" t="s">
        <v>580</v>
      </c>
      <c r="D182" s="863" t="s">
        <v>581</v>
      </c>
      <c r="E182" s="835" t="s">
        <v>4479</v>
      </c>
      <c r="F182" s="863" t="s">
        <v>4480</v>
      </c>
      <c r="G182" s="835" t="s">
        <v>4602</v>
      </c>
      <c r="H182" s="835" t="s">
        <v>4603</v>
      </c>
      <c r="I182" s="849">
        <v>2902.7900390625</v>
      </c>
      <c r="J182" s="849">
        <v>1</v>
      </c>
      <c r="K182" s="850">
        <v>2902.7900390625</v>
      </c>
    </row>
    <row r="183" spans="1:11" ht="14.45" customHeight="1" x14ac:dyDescent="0.2">
      <c r="A183" s="831" t="s">
        <v>567</v>
      </c>
      <c r="B183" s="832" t="s">
        <v>568</v>
      </c>
      <c r="C183" s="835" t="s">
        <v>580</v>
      </c>
      <c r="D183" s="863" t="s">
        <v>581</v>
      </c>
      <c r="E183" s="835" t="s">
        <v>4479</v>
      </c>
      <c r="F183" s="863" t="s">
        <v>4480</v>
      </c>
      <c r="G183" s="835" t="s">
        <v>4604</v>
      </c>
      <c r="H183" s="835" t="s">
        <v>4605</v>
      </c>
      <c r="I183" s="849">
        <v>1278.93994140625</v>
      </c>
      <c r="J183" s="849">
        <v>1</v>
      </c>
      <c r="K183" s="850">
        <v>1278.93994140625</v>
      </c>
    </row>
    <row r="184" spans="1:11" ht="14.45" customHeight="1" x14ac:dyDescent="0.2">
      <c r="A184" s="831" t="s">
        <v>567</v>
      </c>
      <c r="B184" s="832" t="s">
        <v>568</v>
      </c>
      <c r="C184" s="835" t="s">
        <v>580</v>
      </c>
      <c r="D184" s="863" t="s">
        <v>581</v>
      </c>
      <c r="E184" s="835" t="s">
        <v>4479</v>
      </c>
      <c r="F184" s="863" t="s">
        <v>4480</v>
      </c>
      <c r="G184" s="835" t="s">
        <v>4606</v>
      </c>
      <c r="H184" s="835" t="s">
        <v>4607</v>
      </c>
      <c r="I184" s="849">
        <v>9.1999998092651367</v>
      </c>
      <c r="J184" s="849">
        <v>900</v>
      </c>
      <c r="K184" s="850">
        <v>8280</v>
      </c>
    </row>
    <row r="185" spans="1:11" ht="14.45" customHeight="1" x14ac:dyDescent="0.2">
      <c r="A185" s="831" t="s">
        <v>567</v>
      </c>
      <c r="B185" s="832" t="s">
        <v>568</v>
      </c>
      <c r="C185" s="835" t="s">
        <v>580</v>
      </c>
      <c r="D185" s="863" t="s">
        <v>581</v>
      </c>
      <c r="E185" s="835" t="s">
        <v>4479</v>
      </c>
      <c r="F185" s="863" t="s">
        <v>4480</v>
      </c>
      <c r="G185" s="835" t="s">
        <v>4606</v>
      </c>
      <c r="H185" s="835" t="s">
        <v>4608</v>
      </c>
      <c r="I185" s="849">
        <v>9.1999998092651367</v>
      </c>
      <c r="J185" s="849">
        <v>950</v>
      </c>
      <c r="K185" s="850">
        <v>8740</v>
      </c>
    </row>
    <row r="186" spans="1:11" ht="14.45" customHeight="1" x14ac:dyDescent="0.2">
      <c r="A186" s="831" t="s">
        <v>567</v>
      </c>
      <c r="B186" s="832" t="s">
        <v>568</v>
      </c>
      <c r="C186" s="835" t="s">
        <v>580</v>
      </c>
      <c r="D186" s="863" t="s">
        <v>581</v>
      </c>
      <c r="E186" s="835" t="s">
        <v>4479</v>
      </c>
      <c r="F186" s="863" t="s">
        <v>4480</v>
      </c>
      <c r="G186" s="835" t="s">
        <v>4606</v>
      </c>
      <c r="H186" s="835" t="s">
        <v>4609</v>
      </c>
      <c r="I186" s="849">
        <v>9.1999998092651367</v>
      </c>
      <c r="J186" s="849">
        <v>200</v>
      </c>
      <c r="K186" s="850">
        <v>1840</v>
      </c>
    </row>
    <row r="187" spans="1:11" ht="14.45" customHeight="1" x14ac:dyDescent="0.2">
      <c r="A187" s="831" t="s">
        <v>567</v>
      </c>
      <c r="B187" s="832" t="s">
        <v>568</v>
      </c>
      <c r="C187" s="835" t="s">
        <v>580</v>
      </c>
      <c r="D187" s="863" t="s">
        <v>581</v>
      </c>
      <c r="E187" s="835" t="s">
        <v>4479</v>
      </c>
      <c r="F187" s="863" t="s">
        <v>4480</v>
      </c>
      <c r="G187" s="835" t="s">
        <v>4610</v>
      </c>
      <c r="H187" s="835" t="s">
        <v>4611</v>
      </c>
      <c r="I187" s="849">
        <v>7.0100002288818359</v>
      </c>
      <c r="J187" s="849">
        <v>5</v>
      </c>
      <c r="K187" s="850">
        <v>35.049999237060547</v>
      </c>
    </row>
    <row r="188" spans="1:11" ht="14.45" customHeight="1" x14ac:dyDescent="0.2">
      <c r="A188" s="831" t="s">
        <v>567</v>
      </c>
      <c r="B188" s="832" t="s">
        <v>568</v>
      </c>
      <c r="C188" s="835" t="s">
        <v>580</v>
      </c>
      <c r="D188" s="863" t="s">
        <v>581</v>
      </c>
      <c r="E188" s="835" t="s">
        <v>4479</v>
      </c>
      <c r="F188" s="863" t="s">
        <v>4480</v>
      </c>
      <c r="G188" s="835" t="s">
        <v>4610</v>
      </c>
      <c r="H188" s="835" t="s">
        <v>4612</v>
      </c>
      <c r="I188" s="849">
        <v>6.869999885559082</v>
      </c>
      <c r="J188" s="849">
        <v>5</v>
      </c>
      <c r="K188" s="850">
        <v>34.349998474121094</v>
      </c>
    </row>
    <row r="189" spans="1:11" ht="14.45" customHeight="1" x14ac:dyDescent="0.2">
      <c r="A189" s="831" t="s">
        <v>567</v>
      </c>
      <c r="B189" s="832" t="s">
        <v>568</v>
      </c>
      <c r="C189" s="835" t="s">
        <v>580</v>
      </c>
      <c r="D189" s="863" t="s">
        <v>581</v>
      </c>
      <c r="E189" s="835" t="s">
        <v>4479</v>
      </c>
      <c r="F189" s="863" t="s">
        <v>4480</v>
      </c>
      <c r="G189" s="835" t="s">
        <v>4613</v>
      </c>
      <c r="H189" s="835" t="s">
        <v>4614</v>
      </c>
      <c r="I189" s="849">
        <v>6.2899999618530273</v>
      </c>
      <c r="J189" s="849">
        <v>5</v>
      </c>
      <c r="K189" s="850">
        <v>31.450000762939453</v>
      </c>
    </row>
    <row r="190" spans="1:11" ht="14.45" customHeight="1" x14ac:dyDescent="0.2">
      <c r="A190" s="831" t="s">
        <v>567</v>
      </c>
      <c r="B190" s="832" t="s">
        <v>568</v>
      </c>
      <c r="C190" s="835" t="s">
        <v>580</v>
      </c>
      <c r="D190" s="863" t="s">
        <v>581</v>
      </c>
      <c r="E190" s="835" t="s">
        <v>4479</v>
      </c>
      <c r="F190" s="863" t="s">
        <v>4480</v>
      </c>
      <c r="G190" s="835" t="s">
        <v>4615</v>
      </c>
      <c r="H190" s="835" t="s">
        <v>4616</v>
      </c>
      <c r="I190" s="849">
        <v>6.2899999618530273</v>
      </c>
      <c r="J190" s="849">
        <v>5</v>
      </c>
      <c r="K190" s="850">
        <v>31.450000762939453</v>
      </c>
    </row>
    <row r="191" spans="1:11" ht="14.45" customHeight="1" x14ac:dyDescent="0.2">
      <c r="A191" s="831" t="s">
        <v>567</v>
      </c>
      <c r="B191" s="832" t="s">
        <v>568</v>
      </c>
      <c r="C191" s="835" t="s">
        <v>580</v>
      </c>
      <c r="D191" s="863" t="s">
        <v>581</v>
      </c>
      <c r="E191" s="835" t="s">
        <v>4479</v>
      </c>
      <c r="F191" s="863" t="s">
        <v>4480</v>
      </c>
      <c r="G191" s="835" t="s">
        <v>4617</v>
      </c>
      <c r="H191" s="835" t="s">
        <v>4618</v>
      </c>
      <c r="I191" s="849">
        <v>172.5</v>
      </c>
      <c r="J191" s="849">
        <v>2</v>
      </c>
      <c r="K191" s="850">
        <v>345</v>
      </c>
    </row>
    <row r="192" spans="1:11" ht="14.45" customHeight="1" x14ac:dyDescent="0.2">
      <c r="A192" s="831" t="s">
        <v>567</v>
      </c>
      <c r="B192" s="832" t="s">
        <v>568</v>
      </c>
      <c r="C192" s="835" t="s">
        <v>580</v>
      </c>
      <c r="D192" s="863" t="s">
        <v>581</v>
      </c>
      <c r="E192" s="835" t="s">
        <v>4479</v>
      </c>
      <c r="F192" s="863" t="s">
        <v>4480</v>
      </c>
      <c r="G192" s="835" t="s">
        <v>4617</v>
      </c>
      <c r="H192" s="835" t="s">
        <v>4619</v>
      </c>
      <c r="I192" s="849">
        <v>172.5</v>
      </c>
      <c r="J192" s="849">
        <v>1</v>
      </c>
      <c r="K192" s="850">
        <v>172.5</v>
      </c>
    </row>
    <row r="193" spans="1:11" ht="14.45" customHeight="1" x14ac:dyDescent="0.2">
      <c r="A193" s="831" t="s">
        <v>567</v>
      </c>
      <c r="B193" s="832" t="s">
        <v>568</v>
      </c>
      <c r="C193" s="835" t="s">
        <v>580</v>
      </c>
      <c r="D193" s="863" t="s">
        <v>581</v>
      </c>
      <c r="E193" s="835" t="s">
        <v>4479</v>
      </c>
      <c r="F193" s="863" t="s">
        <v>4480</v>
      </c>
      <c r="G193" s="835" t="s">
        <v>4620</v>
      </c>
      <c r="H193" s="835" t="s">
        <v>4621</v>
      </c>
      <c r="I193" s="849">
        <v>750.20001220703125</v>
      </c>
      <c r="J193" s="849">
        <v>2</v>
      </c>
      <c r="K193" s="850">
        <v>1500.4000244140625</v>
      </c>
    </row>
    <row r="194" spans="1:11" ht="14.45" customHeight="1" x14ac:dyDescent="0.2">
      <c r="A194" s="831" t="s">
        <v>567</v>
      </c>
      <c r="B194" s="832" t="s">
        <v>568</v>
      </c>
      <c r="C194" s="835" t="s">
        <v>580</v>
      </c>
      <c r="D194" s="863" t="s">
        <v>581</v>
      </c>
      <c r="E194" s="835" t="s">
        <v>4479</v>
      </c>
      <c r="F194" s="863" t="s">
        <v>4480</v>
      </c>
      <c r="G194" s="835" t="s">
        <v>4622</v>
      </c>
      <c r="H194" s="835" t="s">
        <v>4623</v>
      </c>
      <c r="I194" s="849">
        <v>7.5033334096272783</v>
      </c>
      <c r="J194" s="849">
        <v>150</v>
      </c>
      <c r="K194" s="850">
        <v>1125.5</v>
      </c>
    </row>
    <row r="195" spans="1:11" ht="14.45" customHeight="1" x14ac:dyDescent="0.2">
      <c r="A195" s="831" t="s">
        <v>567</v>
      </c>
      <c r="B195" s="832" t="s">
        <v>568</v>
      </c>
      <c r="C195" s="835" t="s">
        <v>580</v>
      </c>
      <c r="D195" s="863" t="s">
        <v>581</v>
      </c>
      <c r="E195" s="835" t="s">
        <v>4479</v>
      </c>
      <c r="F195" s="863" t="s">
        <v>4480</v>
      </c>
      <c r="G195" s="835" t="s">
        <v>4622</v>
      </c>
      <c r="H195" s="835" t="s">
        <v>4624</v>
      </c>
      <c r="I195" s="849">
        <v>7.5014286041259766</v>
      </c>
      <c r="J195" s="849">
        <v>510</v>
      </c>
      <c r="K195" s="850">
        <v>3825.7000122070313</v>
      </c>
    </row>
    <row r="196" spans="1:11" ht="14.45" customHeight="1" x14ac:dyDescent="0.2">
      <c r="A196" s="831" t="s">
        <v>567</v>
      </c>
      <c r="B196" s="832" t="s">
        <v>568</v>
      </c>
      <c r="C196" s="835" t="s">
        <v>580</v>
      </c>
      <c r="D196" s="863" t="s">
        <v>581</v>
      </c>
      <c r="E196" s="835" t="s">
        <v>4479</v>
      </c>
      <c r="F196" s="863" t="s">
        <v>4480</v>
      </c>
      <c r="G196" s="835" t="s">
        <v>4625</v>
      </c>
      <c r="H196" s="835" t="s">
        <v>4626</v>
      </c>
      <c r="I196" s="849">
        <v>204.41000366210938</v>
      </c>
      <c r="J196" s="849">
        <v>30</v>
      </c>
      <c r="K196" s="850">
        <v>6132.2998046875</v>
      </c>
    </row>
    <row r="197" spans="1:11" ht="14.45" customHeight="1" x14ac:dyDescent="0.2">
      <c r="A197" s="831" t="s">
        <v>567</v>
      </c>
      <c r="B197" s="832" t="s">
        <v>568</v>
      </c>
      <c r="C197" s="835" t="s">
        <v>580</v>
      </c>
      <c r="D197" s="863" t="s">
        <v>581</v>
      </c>
      <c r="E197" s="835" t="s">
        <v>4479</v>
      </c>
      <c r="F197" s="863" t="s">
        <v>4480</v>
      </c>
      <c r="G197" s="835" t="s">
        <v>4627</v>
      </c>
      <c r="H197" s="835" t="s">
        <v>4628</v>
      </c>
      <c r="I197" s="849">
        <v>32.790000915527344</v>
      </c>
      <c r="J197" s="849">
        <v>40</v>
      </c>
      <c r="K197" s="850">
        <v>1311.5999755859375</v>
      </c>
    </row>
    <row r="198" spans="1:11" ht="14.45" customHeight="1" x14ac:dyDescent="0.2">
      <c r="A198" s="831" t="s">
        <v>567</v>
      </c>
      <c r="B198" s="832" t="s">
        <v>568</v>
      </c>
      <c r="C198" s="835" t="s">
        <v>580</v>
      </c>
      <c r="D198" s="863" t="s">
        <v>581</v>
      </c>
      <c r="E198" s="835" t="s">
        <v>4479</v>
      </c>
      <c r="F198" s="863" t="s">
        <v>4480</v>
      </c>
      <c r="G198" s="835" t="s">
        <v>4627</v>
      </c>
      <c r="H198" s="835" t="s">
        <v>4629</v>
      </c>
      <c r="I198" s="849">
        <v>33.700000762939453</v>
      </c>
      <c r="J198" s="849">
        <v>20</v>
      </c>
      <c r="K198" s="850">
        <v>674</v>
      </c>
    </row>
    <row r="199" spans="1:11" ht="14.45" customHeight="1" x14ac:dyDescent="0.2">
      <c r="A199" s="831" t="s">
        <v>567</v>
      </c>
      <c r="B199" s="832" t="s">
        <v>568</v>
      </c>
      <c r="C199" s="835" t="s">
        <v>580</v>
      </c>
      <c r="D199" s="863" t="s">
        <v>581</v>
      </c>
      <c r="E199" s="835" t="s">
        <v>4479</v>
      </c>
      <c r="F199" s="863" t="s">
        <v>4480</v>
      </c>
      <c r="G199" s="835" t="s">
        <v>4630</v>
      </c>
      <c r="H199" s="835" t="s">
        <v>4631</v>
      </c>
      <c r="I199" s="849">
        <v>138.00999450683594</v>
      </c>
      <c r="J199" s="849">
        <v>10</v>
      </c>
      <c r="K199" s="850">
        <v>1380.0999755859375</v>
      </c>
    </row>
    <row r="200" spans="1:11" ht="14.45" customHeight="1" x14ac:dyDescent="0.2">
      <c r="A200" s="831" t="s">
        <v>567</v>
      </c>
      <c r="B200" s="832" t="s">
        <v>568</v>
      </c>
      <c r="C200" s="835" t="s">
        <v>580</v>
      </c>
      <c r="D200" s="863" t="s">
        <v>581</v>
      </c>
      <c r="E200" s="835" t="s">
        <v>4479</v>
      </c>
      <c r="F200" s="863" t="s">
        <v>4480</v>
      </c>
      <c r="G200" s="835" t="s">
        <v>4632</v>
      </c>
      <c r="H200" s="835" t="s">
        <v>4633</v>
      </c>
      <c r="I200" s="849">
        <v>197.57000732421875</v>
      </c>
      <c r="J200" s="849">
        <v>13</v>
      </c>
      <c r="K200" s="850">
        <v>2568.4100952148438</v>
      </c>
    </row>
    <row r="201" spans="1:11" ht="14.45" customHeight="1" x14ac:dyDescent="0.2">
      <c r="A201" s="831" t="s">
        <v>567</v>
      </c>
      <c r="B201" s="832" t="s">
        <v>568</v>
      </c>
      <c r="C201" s="835" t="s">
        <v>580</v>
      </c>
      <c r="D201" s="863" t="s">
        <v>581</v>
      </c>
      <c r="E201" s="835" t="s">
        <v>4479</v>
      </c>
      <c r="F201" s="863" t="s">
        <v>4480</v>
      </c>
      <c r="G201" s="835" t="s">
        <v>4632</v>
      </c>
      <c r="H201" s="835" t="s">
        <v>4634</v>
      </c>
      <c r="I201" s="849">
        <v>197.57000732421875</v>
      </c>
      <c r="J201" s="849">
        <v>7</v>
      </c>
      <c r="K201" s="850">
        <v>1382.9900512695313</v>
      </c>
    </row>
    <row r="202" spans="1:11" ht="14.45" customHeight="1" x14ac:dyDescent="0.2">
      <c r="A202" s="831" t="s">
        <v>567</v>
      </c>
      <c r="B202" s="832" t="s">
        <v>568</v>
      </c>
      <c r="C202" s="835" t="s">
        <v>580</v>
      </c>
      <c r="D202" s="863" t="s">
        <v>581</v>
      </c>
      <c r="E202" s="835" t="s">
        <v>4479</v>
      </c>
      <c r="F202" s="863" t="s">
        <v>4480</v>
      </c>
      <c r="G202" s="835" t="s">
        <v>4632</v>
      </c>
      <c r="H202" s="835" t="s">
        <v>4635</v>
      </c>
      <c r="I202" s="849">
        <v>197.57000732421875</v>
      </c>
      <c r="J202" s="849">
        <v>3</v>
      </c>
      <c r="K202" s="850">
        <v>592.71002197265625</v>
      </c>
    </row>
    <row r="203" spans="1:11" ht="14.45" customHeight="1" x14ac:dyDescent="0.2">
      <c r="A203" s="831" t="s">
        <v>567</v>
      </c>
      <c r="B203" s="832" t="s">
        <v>568</v>
      </c>
      <c r="C203" s="835" t="s">
        <v>580</v>
      </c>
      <c r="D203" s="863" t="s">
        <v>581</v>
      </c>
      <c r="E203" s="835" t="s">
        <v>4479</v>
      </c>
      <c r="F203" s="863" t="s">
        <v>4480</v>
      </c>
      <c r="G203" s="835" t="s">
        <v>4636</v>
      </c>
      <c r="H203" s="835" t="s">
        <v>4637</v>
      </c>
      <c r="I203" s="849">
        <v>0.82499998807907104</v>
      </c>
      <c r="J203" s="849">
        <v>600</v>
      </c>
      <c r="K203" s="850">
        <v>495</v>
      </c>
    </row>
    <row r="204" spans="1:11" ht="14.45" customHeight="1" x14ac:dyDescent="0.2">
      <c r="A204" s="831" t="s">
        <v>567</v>
      </c>
      <c r="B204" s="832" t="s">
        <v>568</v>
      </c>
      <c r="C204" s="835" t="s">
        <v>580</v>
      </c>
      <c r="D204" s="863" t="s">
        <v>581</v>
      </c>
      <c r="E204" s="835" t="s">
        <v>4479</v>
      </c>
      <c r="F204" s="863" t="s">
        <v>4480</v>
      </c>
      <c r="G204" s="835" t="s">
        <v>4638</v>
      </c>
      <c r="H204" s="835" t="s">
        <v>4639</v>
      </c>
      <c r="I204" s="849">
        <v>1.0900000333786011</v>
      </c>
      <c r="J204" s="849">
        <v>400</v>
      </c>
      <c r="K204" s="850">
        <v>436</v>
      </c>
    </row>
    <row r="205" spans="1:11" ht="14.45" customHeight="1" x14ac:dyDescent="0.2">
      <c r="A205" s="831" t="s">
        <v>567</v>
      </c>
      <c r="B205" s="832" t="s">
        <v>568</v>
      </c>
      <c r="C205" s="835" t="s">
        <v>580</v>
      </c>
      <c r="D205" s="863" t="s">
        <v>581</v>
      </c>
      <c r="E205" s="835" t="s">
        <v>4479</v>
      </c>
      <c r="F205" s="863" t="s">
        <v>4480</v>
      </c>
      <c r="G205" s="835" t="s">
        <v>4640</v>
      </c>
      <c r="H205" s="835" t="s">
        <v>4641</v>
      </c>
      <c r="I205" s="849">
        <v>0.43999999761581421</v>
      </c>
      <c r="J205" s="849">
        <v>100</v>
      </c>
      <c r="K205" s="850">
        <v>44</v>
      </c>
    </row>
    <row r="206" spans="1:11" ht="14.45" customHeight="1" x14ac:dyDescent="0.2">
      <c r="A206" s="831" t="s">
        <v>567</v>
      </c>
      <c r="B206" s="832" t="s">
        <v>568</v>
      </c>
      <c r="C206" s="835" t="s">
        <v>580</v>
      </c>
      <c r="D206" s="863" t="s">
        <v>581</v>
      </c>
      <c r="E206" s="835" t="s">
        <v>4479</v>
      </c>
      <c r="F206" s="863" t="s">
        <v>4480</v>
      </c>
      <c r="G206" s="835" t="s">
        <v>4642</v>
      </c>
      <c r="H206" s="835" t="s">
        <v>4643</v>
      </c>
      <c r="I206" s="849">
        <v>0.4699999988079071</v>
      </c>
      <c r="J206" s="849">
        <v>100</v>
      </c>
      <c r="K206" s="850">
        <v>47</v>
      </c>
    </row>
    <row r="207" spans="1:11" ht="14.45" customHeight="1" x14ac:dyDescent="0.2">
      <c r="A207" s="831" t="s">
        <v>567</v>
      </c>
      <c r="B207" s="832" t="s">
        <v>568</v>
      </c>
      <c r="C207" s="835" t="s">
        <v>580</v>
      </c>
      <c r="D207" s="863" t="s">
        <v>581</v>
      </c>
      <c r="E207" s="835" t="s">
        <v>4479</v>
      </c>
      <c r="F207" s="863" t="s">
        <v>4480</v>
      </c>
      <c r="G207" s="835" t="s">
        <v>4642</v>
      </c>
      <c r="H207" s="835" t="s">
        <v>4644</v>
      </c>
      <c r="I207" s="849">
        <v>0.47999998927116394</v>
      </c>
      <c r="J207" s="849">
        <v>100</v>
      </c>
      <c r="K207" s="850">
        <v>48</v>
      </c>
    </row>
    <row r="208" spans="1:11" ht="14.45" customHeight="1" x14ac:dyDescent="0.2">
      <c r="A208" s="831" t="s">
        <v>567</v>
      </c>
      <c r="B208" s="832" t="s">
        <v>568</v>
      </c>
      <c r="C208" s="835" t="s">
        <v>580</v>
      </c>
      <c r="D208" s="863" t="s">
        <v>581</v>
      </c>
      <c r="E208" s="835" t="s">
        <v>4479</v>
      </c>
      <c r="F208" s="863" t="s">
        <v>4480</v>
      </c>
      <c r="G208" s="835" t="s">
        <v>4645</v>
      </c>
      <c r="H208" s="835" t="s">
        <v>4646</v>
      </c>
      <c r="I208" s="849">
        <v>1.1299999952316284</v>
      </c>
      <c r="J208" s="849">
        <v>160</v>
      </c>
      <c r="K208" s="850">
        <v>180.80000305175781</v>
      </c>
    </row>
    <row r="209" spans="1:11" ht="14.45" customHeight="1" x14ac:dyDescent="0.2">
      <c r="A209" s="831" t="s">
        <v>567</v>
      </c>
      <c r="B209" s="832" t="s">
        <v>568</v>
      </c>
      <c r="C209" s="835" t="s">
        <v>580</v>
      </c>
      <c r="D209" s="863" t="s">
        <v>581</v>
      </c>
      <c r="E209" s="835" t="s">
        <v>4479</v>
      </c>
      <c r="F209" s="863" t="s">
        <v>4480</v>
      </c>
      <c r="G209" s="835" t="s">
        <v>4647</v>
      </c>
      <c r="H209" s="835" t="s">
        <v>4648</v>
      </c>
      <c r="I209" s="849">
        <v>1.6799999475479126</v>
      </c>
      <c r="J209" s="849">
        <v>100</v>
      </c>
      <c r="K209" s="850">
        <v>168</v>
      </c>
    </row>
    <row r="210" spans="1:11" ht="14.45" customHeight="1" x14ac:dyDescent="0.2">
      <c r="A210" s="831" t="s">
        <v>567</v>
      </c>
      <c r="B210" s="832" t="s">
        <v>568</v>
      </c>
      <c r="C210" s="835" t="s">
        <v>580</v>
      </c>
      <c r="D210" s="863" t="s">
        <v>581</v>
      </c>
      <c r="E210" s="835" t="s">
        <v>4479</v>
      </c>
      <c r="F210" s="863" t="s">
        <v>4480</v>
      </c>
      <c r="G210" s="835" t="s">
        <v>4649</v>
      </c>
      <c r="H210" s="835" t="s">
        <v>4650</v>
      </c>
      <c r="I210" s="849">
        <v>0.57999998331069946</v>
      </c>
      <c r="J210" s="849">
        <v>200</v>
      </c>
      <c r="K210" s="850">
        <v>116</v>
      </c>
    </row>
    <row r="211" spans="1:11" ht="14.45" customHeight="1" x14ac:dyDescent="0.2">
      <c r="A211" s="831" t="s">
        <v>567</v>
      </c>
      <c r="B211" s="832" t="s">
        <v>568</v>
      </c>
      <c r="C211" s="835" t="s">
        <v>580</v>
      </c>
      <c r="D211" s="863" t="s">
        <v>581</v>
      </c>
      <c r="E211" s="835" t="s">
        <v>4479</v>
      </c>
      <c r="F211" s="863" t="s">
        <v>4480</v>
      </c>
      <c r="G211" s="835" t="s">
        <v>4651</v>
      </c>
      <c r="H211" s="835" t="s">
        <v>4652</v>
      </c>
      <c r="I211" s="849">
        <v>0.67000001668930054</v>
      </c>
      <c r="J211" s="849">
        <v>100</v>
      </c>
      <c r="K211" s="850">
        <v>67</v>
      </c>
    </row>
    <row r="212" spans="1:11" ht="14.45" customHeight="1" x14ac:dyDescent="0.2">
      <c r="A212" s="831" t="s">
        <v>567</v>
      </c>
      <c r="B212" s="832" t="s">
        <v>568</v>
      </c>
      <c r="C212" s="835" t="s">
        <v>580</v>
      </c>
      <c r="D212" s="863" t="s">
        <v>581</v>
      </c>
      <c r="E212" s="835" t="s">
        <v>4479</v>
      </c>
      <c r="F212" s="863" t="s">
        <v>4480</v>
      </c>
      <c r="G212" s="835" t="s">
        <v>4653</v>
      </c>
      <c r="H212" s="835" t="s">
        <v>4654</v>
      </c>
      <c r="I212" s="849">
        <v>8.8400001525878906</v>
      </c>
      <c r="J212" s="849">
        <v>5</v>
      </c>
      <c r="K212" s="850">
        <v>44.200000762939453</v>
      </c>
    </row>
    <row r="213" spans="1:11" ht="14.45" customHeight="1" x14ac:dyDescent="0.2">
      <c r="A213" s="831" t="s">
        <v>567</v>
      </c>
      <c r="B213" s="832" t="s">
        <v>568</v>
      </c>
      <c r="C213" s="835" t="s">
        <v>580</v>
      </c>
      <c r="D213" s="863" t="s">
        <v>581</v>
      </c>
      <c r="E213" s="835" t="s">
        <v>4479</v>
      </c>
      <c r="F213" s="863" t="s">
        <v>4480</v>
      </c>
      <c r="G213" s="835" t="s">
        <v>4655</v>
      </c>
      <c r="H213" s="835" t="s">
        <v>4656</v>
      </c>
      <c r="I213" s="849">
        <v>8.4700002670288086</v>
      </c>
      <c r="J213" s="849">
        <v>3690</v>
      </c>
      <c r="K213" s="850">
        <v>31254.2998046875</v>
      </c>
    </row>
    <row r="214" spans="1:11" ht="14.45" customHeight="1" x14ac:dyDescent="0.2">
      <c r="A214" s="831" t="s">
        <v>567</v>
      </c>
      <c r="B214" s="832" t="s">
        <v>568</v>
      </c>
      <c r="C214" s="835" t="s">
        <v>580</v>
      </c>
      <c r="D214" s="863" t="s">
        <v>581</v>
      </c>
      <c r="E214" s="835" t="s">
        <v>4479</v>
      </c>
      <c r="F214" s="863" t="s">
        <v>4480</v>
      </c>
      <c r="G214" s="835" t="s">
        <v>4657</v>
      </c>
      <c r="H214" s="835" t="s">
        <v>4658</v>
      </c>
      <c r="I214" s="849">
        <v>1.5499999523162842</v>
      </c>
      <c r="J214" s="849">
        <v>100</v>
      </c>
      <c r="K214" s="850">
        <v>155</v>
      </c>
    </row>
    <row r="215" spans="1:11" ht="14.45" customHeight="1" x14ac:dyDescent="0.2">
      <c r="A215" s="831" t="s">
        <v>567</v>
      </c>
      <c r="B215" s="832" t="s">
        <v>568</v>
      </c>
      <c r="C215" s="835" t="s">
        <v>580</v>
      </c>
      <c r="D215" s="863" t="s">
        <v>581</v>
      </c>
      <c r="E215" s="835" t="s">
        <v>4479</v>
      </c>
      <c r="F215" s="863" t="s">
        <v>4480</v>
      </c>
      <c r="G215" s="835" t="s">
        <v>4659</v>
      </c>
      <c r="H215" s="835" t="s">
        <v>4660</v>
      </c>
      <c r="I215" s="849">
        <v>15.039999961853027</v>
      </c>
      <c r="J215" s="849">
        <v>30</v>
      </c>
      <c r="K215" s="850">
        <v>451.19999694824219</v>
      </c>
    </row>
    <row r="216" spans="1:11" ht="14.45" customHeight="1" x14ac:dyDescent="0.2">
      <c r="A216" s="831" t="s">
        <v>567</v>
      </c>
      <c r="B216" s="832" t="s">
        <v>568</v>
      </c>
      <c r="C216" s="835" t="s">
        <v>580</v>
      </c>
      <c r="D216" s="863" t="s">
        <v>581</v>
      </c>
      <c r="E216" s="835" t="s">
        <v>4479</v>
      </c>
      <c r="F216" s="863" t="s">
        <v>4480</v>
      </c>
      <c r="G216" s="835" t="s">
        <v>4638</v>
      </c>
      <c r="H216" s="835" t="s">
        <v>4661</v>
      </c>
      <c r="I216" s="849">
        <v>1.0900000333786011</v>
      </c>
      <c r="J216" s="849">
        <v>3700</v>
      </c>
      <c r="K216" s="850">
        <v>4033</v>
      </c>
    </row>
    <row r="217" spans="1:11" ht="14.45" customHeight="1" x14ac:dyDescent="0.2">
      <c r="A217" s="831" t="s">
        <v>567</v>
      </c>
      <c r="B217" s="832" t="s">
        <v>568</v>
      </c>
      <c r="C217" s="835" t="s">
        <v>580</v>
      </c>
      <c r="D217" s="863" t="s">
        <v>581</v>
      </c>
      <c r="E217" s="835" t="s">
        <v>4479</v>
      </c>
      <c r="F217" s="863" t="s">
        <v>4480</v>
      </c>
      <c r="G217" s="835" t="s">
        <v>4642</v>
      </c>
      <c r="H217" s="835" t="s">
        <v>4662</v>
      </c>
      <c r="I217" s="849">
        <v>0.47333332896232605</v>
      </c>
      <c r="J217" s="849">
        <v>900</v>
      </c>
      <c r="K217" s="850">
        <v>426</v>
      </c>
    </row>
    <row r="218" spans="1:11" ht="14.45" customHeight="1" x14ac:dyDescent="0.2">
      <c r="A218" s="831" t="s">
        <v>567</v>
      </c>
      <c r="B218" s="832" t="s">
        <v>568</v>
      </c>
      <c r="C218" s="835" t="s">
        <v>580</v>
      </c>
      <c r="D218" s="863" t="s">
        <v>581</v>
      </c>
      <c r="E218" s="835" t="s">
        <v>4479</v>
      </c>
      <c r="F218" s="863" t="s">
        <v>4480</v>
      </c>
      <c r="G218" s="835" t="s">
        <v>4647</v>
      </c>
      <c r="H218" s="835" t="s">
        <v>4663</v>
      </c>
      <c r="I218" s="849">
        <v>1.6749999523162842</v>
      </c>
      <c r="J218" s="849">
        <v>500</v>
      </c>
      <c r="K218" s="850">
        <v>837</v>
      </c>
    </row>
    <row r="219" spans="1:11" ht="14.45" customHeight="1" x14ac:dyDescent="0.2">
      <c r="A219" s="831" t="s">
        <v>567</v>
      </c>
      <c r="B219" s="832" t="s">
        <v>568</v>
      </c>
      <c r="C219" s="835" t="s">
        <v>580</v>
      </c>
      <c r="D219" s="863" t="s">
        <v>581</v>
      </c>
      <c r="E219" s="835" t="s">
        <v>4479</v>
      </c>
      <c r="F219" s="863" t="s">
        <v>4480</v>
      </c>
      <c r="G219" s="835" t="s">
        <v>4651</v>
      </c>
      <c r="H219" s="835" t="s">
        <v>4664</v>
      </c>
      <c r="I219" s="849">
        <v>0.67000001668930054</v>
      </c>
      <c r="J219" s="849">
        <v>1000</v>
      </c>
      <c r="K219" s="850">
        <v>670</v>
      </c>
    </row>
    <row r="220" spans="1:11" ht="14.45" customHeight="1" x14ac:dyDescent="0.2">
      <c r="A220" s="831" t="s">
        <v>567</v>
      </c>
      <c r="B220" s="832" t="s">
        <v>568</v>
      </c>
      <c r="C220" s="835" t="s">
        <v>580</v>
      </c>
      <c r="D220" s="863" t="s">
        <v>581</v>
      </c>
      <c r="E220" s="835" t="s">
        <v>4479</v>
      </c>
      <c r="F220" s="863" t="s">
        <v>4480</v>
      </c>
      <c r="G220" s="835" t="s">
        <v>4665</v>
      </c>
      <c r="H220" s="835" t="s">
        <v>4666</v>
      </c>
      <c r="I220" s="849">
        <v>14.649999618530273</v>
      </c>
      <c r="J220" s="849">
        <v>100</v>
      </c>
      <c r="K220" s="850">
        <v>1465.260009765625</v>
      </c>
    </row>
    <row r="221" spans="1:11" ht="14.45" customHeight="1" x14ac:dyDescent="0.2">
      <c r="A221" s="831" t="s">
        <v>567</v>
      </c>
      <c r="B221" s="832" t="s">
        <v>568</v>
      </c>
      <c r="C221" s="835" t="s">
        <v>580</v>
      </c>
      <c r="D221" s="863" t="s">
        <v>581</v>
      </c>
      <c r="E221" s="835" t="s">
        <v>4479</v>
      </c>
      <c r="F221" s="863" t="s">
        <v>4480</v>
      </c>
      <c r="G221" s="835" t="s">
        <v>4653</v>
      </c>
      <c r="H221" s="835" t="s">
        <v>4667</v>
      </c>
      <c r="I221" s="849">
        <v>8.8400001525878906</v>
      </c>
      <c r="J221" s="849">
        <v>10</v>
      </c>
      <c r="K221" s="850">
        <v>88.400001525878906</v>
      </c>
    </row>
    <row r="222" spans="1:11" ht="14.45" customHeight="1" x14ac:dyDescent="0.2">
      <c r="A222" s="831" t="s">
        <v>567</v>
      </c>
      <c r="B222" s="832" t="s">
        <v>568</v>
      </c>
      <c r="C222" s="835" t="s">
        <v>580</v>
      </c>
      <c r="D222" s="863" t="s">
        <v>581</v>
      </c>
      <c r="E222" s="835" t="s">
        <v>4479</v>
      </c>
      <c r="F222" s="863" t="s">
        <v>4480</v>
      </c>
      <c r="G222" s="835" t="s">
        <v>4655</v>
      </c>
      <c r="H222" s="835" t="s">
        <v>4668</v>
      </c>
      <c r="I222" s="849">
        <v>8.4700002670288086</v>
      </c>
      <c r="J222" s="849">
        <v>3390</v>
      </c>
      <c r="K222" s="850">
        <v>28713.2998046875</v>
      </c>
    </row>
    <row r="223" spans="1:11" ht="14.45" customHeight="1" x14ac:dyDescent="0.2">
      <c r="A223" s="831" t="s">
        <v>567</v>
      </c>
      <c r="B223" s="832" t="s">
        <v>568</v>
      </c>
      <c r="C223" s="835" t="s">
        <v>580</v>
      </c>
      <c r="D223" s="863" t="s">
        <v>581</v>
      </c>
      <c r="E223" s="835" t="s">
        <v>4479</v>
      </c>
      <c r="F223" s="863" t="s">
        <v>4480</v>
      </c>
      <c r="G223" s="835" t="s">
        <v>4669</v>
      </c>
      <c r="H223" s="835" t="s">
        <v>4670</v>
      </c>
      <c r="I223" s="849">
        <v>9.4399995803833008</v>
      </c>
      <c r="J223" s="849">
        <v>2000</v>
      </c>
      <c r="K223" s="850">
        <v>18880</v>
      </c>
    </row>
    <row r="224" spans="1:11" ht="14.45" customHeight="1" x14ac:dyDescent="0.2">
      <c r="A224" s="831" t="s">
        <v>567</v>
      </c>
      <c r="B224" s="832" t="s">
        <v>568</v>
      </c>
      <c r="C224" s="835" t="s">
        <v>580</v>
      </c>
      <c r="D224" s="863" t="s">
        <v>581</v>
      </c>
      <c r="E224" s="835" t="s">
        <v>4479</v>
      </c>
      <c r="F224" s="863" t="s">
        <v>4480</v>
      </c>
      <c r="G224" s="835" t="s">
        <v>4657</v>
      </c>
      <c r="H224" s="835" t="s">
        <v>4671</v>
      </c>
      <c r="I224" s="849">
        <v>1.5499999523162842</v>
      </c>
      <c r="J224" s="849">
        <v>100</v>
      </c>
      <c r="K224" s="850">
        <v>155</v>
      </c>
    </row>
    <row r="225" spans="1:11" ht="14.45" customHeight="1" x14ac:dyDescent="0.2">
      <c r="A225" s="831" t="s">
        <v>567</v>
      </c>
      <c r="B225" s="832" t="s">
        <v>568</v>
      </c>
      <c r="C225" s="835" t="s">
        <v>580</v>
      </c>
      <c r="D225" s="863" t="s">
        <v>581</v>
      </c>
      <c r="E225" s="835" t="s">
        <v>4479</v>
      </c>
      <c r="F225" s="863" t="s">
        <v>4480</v>
      </c>
      <c r="G225" s="835" t="s">
        <v>4659</v>
      </c>
      <c r="H225" s="835" t="s">
        <v>4672</v>
      </c>
      <c r="I225" s="849">
        <v>15.041249990463257</v>
      </c>
      <c r="J225" s="849">
        <v>112</v>
      </c>
      <c r="K225" s="850">
        <v>1684.6899948120117</v>
      </c>
    </row>
    <row r="226" spans="1:11" ht="14.45" customHeight="1" x14ac:dyDescent="0.2">
      <c r="A226" s="831" t="s">
        <v>567</v>
      </c>
      <c r="B226" s="832" t="s">
        <v>568</v>
      </c>
      <c r="C226" s="835" t="s">
        <v>580</v>
      </c>
      <c r="D226" s="863" t="s">
        <v>581</v>
      </c>
      <c r="E226" s="835" t="s">
        <v>4479</v>
      </c>
      <c r="F226" s="863" t="s">
        <v>4480</v>
      </c>
      <c r="G226" s="835" t="s">
        <v>4673</v>
      </c>
      <c r="H226" s="835" t="s">
        <v>4674</v>
      </c>
      <c r="I226" s="849">
        <v>6.235999965667725</v>
      </c>
      <c r="J226" s="849">
        <v>285</v>
      </c>
      <c r="K226" s="850">
        <v>1777.0499877929688</v>
      </c>
    </row>
    <row r="227" spans="1:11" ht="14.45" customHeight="1" x14ac:dyDescent="0.2">
      <c r="A227" s="831" t="s">
        <v>567</v>
      </c>
      <c r="B227" s="832" t="s">
        <v>568</v>
      </c>
      <c r="C227" s="835" t="s">
        <v>580</v>
      </c>
      <c r="D227" s="863" t="s">
        <v>581</v>
      </c>
      <c r="E227" s="835" t="s">
        <v>4479</v>
      </c>
      <c r="F227" s="863" t="s">
        <v>4480</v>
      </c>
      <c r="G227" s="835" t="s">
        <v>4675</v>
      </c>
      <c r="H227" s="835" t="s">
        <v>4676</v>
      </c>
      <c r="I227" s="849">
        <v>43.439998626708984</v>
      </c>
      <c r="J227" s="849">
        <v>6</v>
      </c>
      <c r="K227" s="850">
        <v>260.6400146484375</v>
      </c>
    </row>
    <row r="228" spans="1:11" ht="14.45" customHeight="1" x14ac:dyDescent="0.2">
      <c r="A228" s="831" t="s">
        <v>567</v>
      </c>
      <c r="B228" s="832" t="s">
        <v>568</v>
      </c>
      <c r="C228" s="835" t="s">
        <v>580</v>
      </c>
      <c r="D228" s="863" t="s">
        <v>581</v>
      </c>
      <c r="E228" s="835" t="s">
        <v>4479</v>
      </c>
      <c r="F228" s="863" t="s">
        <v>4480</v>
      </c>
      <c r="G228" s="835" t="s">
        <v>4677</v>
      </c>
      <c r="H228" s="835" t="s">
        <v>4678</v>
      </c>
      <c r="I228" s="849">
        <v>1.2100000381469727</v>
      </c>
      <c r="J228" s="849">
        <v>225</v>
      </c>
      <c r="K228" s="850">
        <v>272.25</v>
      </c>
    </row>
    <row r="229" spans="1:11" ht="14.45" customHeight="1" x14ac:dyDescent="0.2">
      <c r="A229" s="831" t="s">
        <v>567</v>
      </c>
      <c r="B229" s="832" t="s">
        <v>568</v>
      </c>
      <c r="C229" s="835" t="s">
        <v>580</v>
      </c>
      <c r="D229" s="863" t="s">
        <v>581</v>
      </c>
      <c r="E229" s="835" t="s">
        <v>4479</v>
      </c>
      <c r="F229" s="863" t="s">
        <v>4480</v>
      </c>
      <c r="G229" s="835" t="s">
        <v>4679</v>
      </c>
      <c r="H229" s="835" t="s">
        <v>4680</v>
      </c>
      <c r="I229" s="849">
        <v>1.0274999737739563</v>
      </c>
      <c r="J229" s="849">
        <v>375</v>
      </c>
      <c r="K229" s="850">
        <v>385.5</v>
      </c>
    </row>
    <row r="230" spans="1:11" ht="14.45" customHeight="1" x14ac:dyDescent="0.2">
      <c r="A230" s="831" t="s">
        <v>567</v>
      </c>
      <c r="B230" s="832" t="s">
        <v>568</v>
      </c>
      <c r="C230" s="835" t="s">
        <v>580</v>
      </c>
      <c r="D230" s="863" t="s">
        <v>581</v>
      </c>
      <c r="E230" s="835" t="s">
        <v>4479</v>
      </c>
      <c r="F230" s="863" t="s">
        <v>4480</v>
      </c>
      <c r="G230" s="835" t="s">
        <v>4677</v>
      </c>
      <c r="H230" s="835" t="s">
        <v>4681</v>
      </c>
      <c r="I230" s="849">
        <v>1.2100000381469727</v>
      </c>
      <c r="J230" s="849">
        <v>150</v>
      </c>
      <c r="K230" s="850">
        <v>181.5</v>
      </c>
    </row>
    <row r="231" spans="1:11" ht="14.45" customHeight="1" x14ac:dyDescent="0.2">
      <c r="A231" s="831" t="s">
        <v>567</v>
      </c>
      <c r="B231" s="832" t="s">
        <v>568</v>
      </c>
      <c r="C231" s="835" t="s">
        <v>580</v>
      </c>
      <c r="D231" s="863" t="s">
        <v>581</v>
      </c>
      <c r="E231" s="835" t="s">
        <v>4479</v>
      </c>
      <c r="F231" s="863" t="s">
        <v>4480</v>
      </c>
      <c r="G231" s="835" t="s">
        <v>4682</v>
      </c>
      <c r="H231" s="835" t="s">
        <v>4683</v>
      </c>
      <c r="I231" s="849">
        <v>5.809999942779541</v>
      </c>
      <c r="J231" s="849">
        <v>1000</v>
      </c>
      <c r="K231" s="850">
        <v>5810</v>
      </c>
    </row>
    <row r="232" spans="1:11" ht="14.45" customHeight="1" x14ac:dyDescent="0.2">
      <c r="A232" s="831" t="s">
        <v>567</v>
      </c>
      <c r="B232" s="832" t="s">
        <v>568</v>
      </c>
      <c r="C232" s="835" t="s">
        <v>580</v>
      </c>
      <c r="D232" s="863" t="s">
        <v>581</v>
      </c>
      <c r="E232" s="835" t="s">
        <v>4479</v>
      </c>
      <c r="F232" s="863" t="s">
        <v>4480</v>
      </c>
      <c r="G232" s="835" t="s">
        <v>4684</v>
      </c>
      <c r="H232" s="835" t="s">
        <v>4685</v>
      </c>
      <c r="I232" s="849">
        <v>3.1400001049041748</v>
      </c>
      <c r="J232" s="849">
        <v>50</v>
      </c>
      <c r="K232" s="850">
        <v>157</v>
      </c>
    </row>
    <row r="233" spans="1:11" ht="14.45" customHeight="1" x14ac:dyDescent="0.2">
      <c r="A233" s="831" t="s">
        <v>567</v>
      </c>
      <c r="B233" s="832" t="s">
        <v>568</v>
      </c>
      <c r="C233" s="835" t="s">
        <v>580</v>
      </c>
      <c r="D233" s="863" t="s">
        <v>581</v>
      </c>
      <c r="E233" s="835" t="s">
        <v>4479</v>
      </c>
      <c r="F233" s="863" t="s">
        <v>4480</v>
      </c>
      <c r="G233" s="835" t="s">
        <v>4686</v>
      </c>
      <c r="H233" s="835" t="s">
        <v>4687</v>
      </c>
      <c r="I233" s="849">
        <v>5.8424999713897705</v>
      </c>
      <c r="J233" s="849">
        <v>1000</v>
      </c>
      <c r="K233" s="850">
        <v>5842.5</v>
      </c>
    </row>
    <row r="234" spans="1:11" ht="14.45" customHeight="1" x14ac:dyDescent="0.2">
      <c r="A234" s="831" t="s">
        <v>567</v>
      </c>
      <c r="B234" s="832" t="s">
        <v>568</v>
      </c>
      <c r="C234" s="835" t="s">
        <v>580</v>
      </c>
      <c r="D234" s="863" t="s">
        <v>581</v>
      </c>
      <c r="E234" s="835" t="s">
        <v>4479</v>
      </c>
      <c r="F234" s="863" t="s">
        <v>4480</v>
      </c>
      <c r="G234" s="835" t="s">
        <v>4682</v>
      </c>
      <c r="H234" s="835" t="s">
        <v>4688</v>
      </c>
      <c r="I234" s="849">
        <v>5.8050000667572021</v>
      </c>
      <c r="J234" s="849">
        <v>500</v>
      </c>
      <c r="K234" s="850">
        <v>2902.5</v>
      </c>
    </row>
    <row r="235" spans="1:11" ht="14.45" customHeight="1" x14ac:dyDescent="0.2">
      <c r="A235" s="831" t="s">
        <v>567</v>
      </c>
      <c r="B235" s="832" t="s">
        <v>568</v>
      </c>
      <c r="C235" s="835" t="s">
        <v>580</v>
      </c>
      <c r="D235" s="863" t="s">
        <v>581</v>
      </c>
      <c r="E235" s="835" t="s">
        <v>4479</v>
      </c>
      <c r="F235" s="863" t="s">
        <v>4480</v>
      </c>
      <c r="G235" s="835" t="s">
        <v>4684</v>
      </c>
      <c r="H235" s="835" t="s">
        <v>4689</v>
      </c>
      <c r="I235" s="849">
        <v>3.1383334398269653</v>
      </c>
      <c r="J235" s="849">
        <v>300</v>
      </c>
      <c r="K235" s="850">
        <v>941.5</v>
      </c>
    </row>
    <row r="236" spans="1:11" ht="14.45" customHeight="1" x14ac:dyDescent="0.2">
      <c r="A236" s="831" t="s">
        <v>567</v>
      </c>
      <c r="B236" s="832" t="s">
        <v>568</v>
      </c>
      <c r="C236" s="835" t="s">
        <v>580</v>
      </c>
      <c r="D236" s="863" t="s">
        <v>581</v>
      </c>
      <c r="E236" s="835" t="s">
        <v>4479</v>
      </c>
      <c r="F236" s="863" t="s">
        <v>4480</v>
      </c>
      <c r="G236" s="835" t="s">
        <v>4690</v>
      </c>
      <c r="H236" s="835" t="s">
        <v>4691</v>
      </c>
      <c r="I236" s="849">
        <v>68.279998779296875</v>
      </c>
      <c r="J236" s="849">
        <v>24</v>
      </c>
      <c r="K236" s="850">
        <v>1638.75</v>
      </c>
    </row>
    <row r="237" spans="1:11" ht="14.45" customHeight="1" x14ac:dyDescent="0.2">
      <c r="A237" s="831" t="s">
        <v>567</v>
      </c>
      <c r="B237" s="832" t="s">
        <v>568</v>
      </c>
      <c r="C237" s="835" t="s">
        <v>580</v>
      </c>
      <c r="D237" s="863" t="s">
        <v>581</v>
      </c>
      <c r="E237" s="835" t="s">
        <v>4479</v>
      </c>
      <c r="F237" s="863" t="s">
        <v>4480</v>
      </c>
      <c r="G237" s="835" t="s">
        <v>4692</v>
      </c>
      <c r="H237" s="835" t="s">
        <v>4693</v>
      </c>
      <c r="I237" s="849">
        <v>459.79998779296875</v>
      </c>
      <c r="J237" s="849">
        <v>4</v>
      </c>
      <c r="K237" s="850">
        <v>1839.199951171875</v>
      </c>
    </row>
    <row r="238" spans="1:11" ht="14.45" customHeight="1" x14ac:dyDescent="0.2">
      <c r="A238" s="831" t="s">
        <v>567</v>
      </c>
      <c r="B238" s="832" t="s">
        <v>568</v>
      </c>
      <c r="C238" s="835" t="s">
        <v>580</v>
      </c>
      <c r="D238" s="863" t="s">
        <v>581</v>
      </c>
      <c r="E238" s="835" t="s">
        <v>4479</v>
      </c>
      <c r="F238" s="863" t="s">
        <v>4480</v>
      </c>
      <c r="G238" s="835" t="s">
        <v>4694</v>
      </c>
      <c r="H238" s="835" t="s">
        <v>4695</v>
      </c>
      <c r="I238" s="849">
        <v>1018.8200073242188</v>
      </c>
      <c r="J238" s="849">
        <v>1</v>
      </c>
      <c r="K238" s="850">
        <v>1018.8200073242188</v>
      </c>
    </row>
    <row r="239" spans="1:11" ht="14.45" customHeight="1" x14ac:dyDescent="0.2">
      <c r="A239" s="831" t="s">
        <v>567</v>
      </c>
      <c r="B239" s="832" t="s">
        <v>568</v>
      </c>
      <c r="C239" s="835" t="s">
        <v>580</v>
      </c>
      <c r="D239" s="863" t="s">
        <v>581</v>
      </c>
      <c r="E239" s="835" t="s">
        <v>4479</v>
      </c>
      <c r="F239" s="863" t="s">
        <v>4480</v>
      </c>
      <c r="G239" s="835" t="s">
        <v>4696</v>
      </c>
      <c r="H239" s="835" t="s">
        <v>4697</v>
      </c>
      <c r="I239" s="849">
        <v>75.019996643066406</v>
      </c>
      <c r="J239" s="849">
        <v>2</v>
      </c>
      <c r="K239" s="850">
        <v>150.03999328613281</v>
      </c>
    </row>
    <row r="240" spans="1:11" ht="14.45" customHeight="1" x14ac:dyDescent="0.2">
      <c r="A240" s="831" t="s">
        <v>567</v>
      </c>
      <c r="B240" s="832" t="s">
        <v>568</v>
      </c>
      <c r="C240" s="835" t="s">
        <v>580</v>
      </c>
      <c r="D240" s="863" t="s">
        <v>581</v>
      </c>
      <c r="E240" s="835" t="s">
        <v>4479</v>
      </c>
      <c r="F240" s="863" t="s">
        <v>4480</v>
      </c>
      <c r="G240" s="835" t="s">
        <v>4698</v>
      </c>
      <c r="H240" s="835" t="s">
        <v>4699</v>
      </c>
      <c r="I240" s="849">
        <v>0.4699999988079071</v>
      </c>
      <c r="J240" s="849">
        <v>200</v>
      </c>
      <c r="K240" s="850">
        <v>94</v>
      </c>
    </row>
    <row r="241" spans="1:11" ht="14.45" customHeight="1" x14ac:dyDescent="0.2">
      <c r="A241" s="831" t="s">
        <v>567</v>
      </c>
      <c r="B241" s="832" t="s">
        <v>568</v>
      </c>
      <c r="C241" s="835" t="s">
        <v>580</v>
      </c>
      <c r="D241" s="863" t="s">
        <v>581</v>
      </c>
      <c r="E241" s="835" t="s">
        <v>4479</v>
      </c>
      <c r="F241" s="863" t="s">
        <v>4480</v>
      </c>
      <c r="G241" s="835" t="s">
        <v>4698</v>
      </c>
      <c r="H241" s="835" t="s">
        <v>4700</v>
      </c>
      <c r="I241" s="849">
        <v>0.47249999642372131</v>
      </c>
      <c r="J241" s="849">
        <v>400</v>
      </c>
      <c r="K241" s="850">
        <v>189</v>
      </c>
    </row>
    <row r="242" spans="1:11" ht="14.45" customHeight="1" x14ac:dyDescent="0.2">
      <c r="A242" s="831" t="s">
        <v>567</v>
      </c>
      <c r="B242" s="832" t="s">
        <v>568</v>
      </c>
      <c r="C242" s="835" t="s">
        <v>580</v>
      </c>
      <c r="D242" s="863" t="s">
        <v>581</v>
      </c>
      <c r="E242" s="835" t="s">
        <v>4479</v>
      </c>
      <c r="F242" s="863" t="s">
        <v>4480</v>
      </c>
      <c r="G242" s="835" t="s">
        <v>4701</v>
      </c>
      <c r="H242" s="835" t="s">
        <v>4702</v>
      </c>
      <c r="I242" s="849">
        <v>2.3728570938110352</v>
      </c>
      <c r="J242" s="849">
        <v>700</v>
      </c>
      <c r="K242" s="850">
        <v>1660.5</v>
      </c>
    </row>
    <row r="243" spans="1:11" ht="14.45" customHeight="1" x14ac:dyDescent="0.2">
      <c r="A243" s="831" t="s">
        <v>567</v>
      </c>
      <c r="B243" s="832" t="s">
        <v>568</v>
      </c>
      <c r="C243" s="835" t="s">
        <v>580</v>
      </c>
      <c r="D243" s="863" t="s">
        <v>581</v>
      </c>
      <c r="E243" s="835" t="s">
        <v>4479</v>
      </c>
      <c r="F243" s="863" t="s">
        <v>4480</v>
      </c>
      <c r="G243" s="835" t="s">
        <v>4701</v>
      </c>
      <c r="H243" s="835" t="s">
        <v>4703</v>
      </c>
      <c r="I243" s="849">
        <v>2.369999885559082</v>
      </c>
      <c r="J243" s="849">
        <v>250</v>
      </c>
      <c r="K243" s="850">
        <v>592.5</v>
      </c>
    </row>
    <row r="244" spans="1:11" ht="14.45" customHeight="1" x14ac:dyDescent="0.2">
      <c r="A244" s="831" t="s">
        <v>567</v>
      </c>
      <c r="B244" s="832" t="s">
        <v>568</v>
      </c>
      <c r="C244" s="835" t="s">
        <v>580</v>
      </c>
      <c r="D244" s="863" t="s">
        <v>581</v>
      </c>
      <c r="E244" s="835" t="s">
        <v>4479</v>
      </c>
      <c r="F244" s="863" t="s">
        <v>4480</v>
      </c>
      <c r="G244" s="835" t="s">
        <v>4704</v>
      </c>
      <c r="H244" s="835" t="s">
        <v>4705</v>
      </c>
      <c r="I244" s="849">
        <v>1.9866666793823242</v>
      </c>
      <c r="J244" s="849">
        <v>30</v>
      </c>
      <c r="K244" s="850">
        <v>59.599998474121094</v>
      </c>
    </row>
    <row r="245" spans="1:11" ht="14.45" customHeight="1" x14ac:dyDescent="0.2">
      <c r="A245" s="831" t="s">
        <v>567</v>
      </c>
      <c r="B245" s="832" t="s">
        <v>568</v>
      </c>
      <c r="C245" s="835" t="s">
        <v>580</v>
      </c>
      <c r="D245" s="863" t="s">
        <v>581</v>
      </c>
      <c r="E245" s="835" t="s">
        <v>4479</v>
      </c>
      <c r="F245" s="863" t="s">
        <v>4480</v>
      </c>
      <c r="G245" s="835" t="s">
        <v>4706</v>
      </c>
      <c r="H245" s="835" t="s">
        <v>4707</v>
      </c>
      <c r="I245" s="849">
        <v>2.0466666221618652</v>
      </c>
      <c r="J245" s="849">
        <v>30</v>
      </c>
      <c r="K245" s="850">
        <v>61.399999618530273</v>
      </c>
    </row>
    <row r="246" spans="1:11" ht="14.45" customHeight="1" x14ac:dyDescent="0.2">
      <c r="A246" s="831" t="s">
        <v>567</v>
      </c>
      <c r="B246" s="832" t="s">
        <v>568</v>
      </c>
      <c r="C246" s="835" t="s">
        <v>580</v>
      </c>
      <c r="D246" s="863" t="s">
        <v>581</v>
      </c>
      <c r="E246" s="835" t="s">
        <v>4479</v>
      </c>
      <c r="F246" s="863" t="s">
        <v>4480</v>
      </c>
      <c r="G246" s="835" t="s">
        <v>4706</v>
      </c>
      <c r="H246" s="835" t="s">
        <v>4708</v>
      </c>
      <c r="I246" s="849">
        <v>2.0499999523162842</v>
      </c>
      <c r="J246" s="849">
        <v>10</v>
      </c>
      <c r="K246" s="850">
        <v>20.5</v>
      </c>
    </row>
    <row r="247" spans="1:11" ht="14.45" customHeight="1" x14ac:dyDescent="0.2">
      <c r="A247" s="831" t="s">
        <v>567</v>
      </c>
      <c r="B247" s="832" t="s">
        <v>568</v>
      </c>
      <c r="C247" s="835" t="s">
        <v>580</v>
      </c>
      <c r="D247" s="863" t="s">
        <v>581</v>
      </c>
      <c r="E247" s="835" t="s">
        <v>4479</v>
      </c>
      <c r="F247" s="863" t="s">
        <v>4480</v>
      </c>
      <c r="G247" s="835" t="s">
        <v>4709</v>
      </c>
      <c r="H247" s="835" t="s">
        <v>4710</v>
      </c>
      <c r="I247" s="849">
        <v>1.8999999761581421</v>
      </c>
      <c r="J247" s="849">
        <v>5</v>
      </c>
      <c r="K247" s="850">
        <v>9.5</v>
      </c>
    </row>
    <row r="248" spans="1:11" ht="14.45" customHeight="1" x14ac:dyDescent="0.2">
      <c r="A248" s="831" t="s">
        <v>567</v>
      </c>
      <c r="B248" s="832" t="s">
        <v>568</v>
      </c>
      <c r="C248" s="835" t="s">
        <v>580</v>
      </c>
      <c r="D248" s="863" t="s">
        <v>581</v>
      </c>
      <c r="E248" s="835" t="s">
        <v>4479</v>
      </c>
      <c r="F248" s="863" t="s">
        <v>4480</v>
      </c>
      <c r="G248" s="835" t="s">
        <v>4711</v>
      </c>
      <c r="H248" s="835" t="s">
        <v>4712</v>
      </c>
      <c r="I248" s="849">
        <v>2.7000000476837158</v>
      </c>
      <c r="J248" s="849">
        <v>250</v>
      </c>
      <c r="K248" s="850">
        <v>675</v>
      </c>
    </row>
    <row r="249" spans="1:11" ht="14.45" customHeight="1" x14ac:dyDescent="0.2">
      <c r="A249" s="831" t="s">
        <v>567</v>
      </c>
      <c r="B249" s="832" t="s">
        <v>568</v>
      </c>
      <c r="C249" s="835" t="s">
        <v>580</v>
      </c>
      <c r="D249" s="863" t="s">
        <v>581</v>
      </c>
      <c r="E249" s="835" t="s">
        <v>4479</v>
      </c>
      <c r="F249" s="863" t="s">
        <v>4480</v>
      </c>
      <c r="G249" s="835" t="s">
        <v>4713</v>
      </c>
      <c r="H249" s="835" t="s">
        <v>4714</v>
      </c>
      <c r="I249" s="849">
        <v>1.9299999475479126</v>
      </c>
      <c r="J249" s="849">
        <v>50</v>
      </c>
      <c r="K249" s="850">
        <v>96.5</v>
      </c>
    </row>
    <row r="250" spans="1:11" ht="14.45" customHeight="1" x14ac:dyDescent="0.2">
      <c r="A250" s="831" t="s">
        <v>567</v>
      </c>
      <c r="B250" s="832" t="s">
        <v>568</v>
      </c>
      <c r="C250" s="835" t="s">
        <v>580</v>
      </c>
      <c r="D250" s="863" t="s">
        <v>581</v>
      </c>
      <c r="E250" s="835" t="s">
        <v>4479</v>
      </c>
      <c r="F250" s="863" t="s">
        <v>4480</v>
      </c>
      <c r="G250" s="835" t="s">
        <v>4715</v>
      </c>
      <c r="H250" s="835" t="s">
        <v>4716</v>
      </c>
      <c r="I250" s="849">
        <v>3.0699999332427979</v>
      </c>
      <c r="J250" s="849">
        <v>100</v>
      </c>
      <c r="K250" s="850">
        <v>307</v>
      </c>
    </row>
    <row r="251" spans="1:11" ht="14.45" customHeight="1" x14ac:dyDescent="0.2">
      <c r="A251" s="831" t="s">
        <v>567</v>
      </c>
      <c r="B251" s="832" t="s">
        <v>568</v>
      </c>
      <c r="C251" s="835" t="s">
        <v>580</v>
      </c>
      <c r="D251" s="863" t="s">
        <v>581</v>
      </c>
      <c r="E251" s="835" t="s">
        <v>4479</v>
      </c>
      <c r="F251" s="863" t="s">
        <v>4480</v>
      </c>
      <c r="G251" s="835" t="s">
        <v>4717</v>
      </c>
      <c r="H251" s="835" t="s">
        <v>4718</v>
      </c>
      <c r="I251" s="849">
        <v>3.0966665744781494</v>
      </c>
      <c r="J251" s="849">
        <v>150</v>
      </c>
      <c r="K251" s="850">
        <v>464.5</v>
      </c>
    </row>
    <row r="252" spans="1:11" ht="14.45" customHeight="1" x14ac:dyDescent="0.2">
      <c r="A252" s="831" t="s">
        <v>567</v>
      </c>
      <c r="B252" s="832" t="s">
        <v>568</v>
      </c>
      <c r="C252" s="835" t="s">
        <v>580</v>
      </c>
      <c r="D252" s="863" t="s">
        <v>581</v>
      </c>
      <c r="E252" s="835" t="s">
        <v>4479</v>
      </c>
      <c r="F252" s="863" t="s">
        <v>4480</v>
      </c>
      <c r="G252" s="835" t="s">
        <v>4709</v>
      </c>
      <c r="H252" s="835" t="s">
        <v>4719</v>
      </c>
      <c r="I252" s="849">
        <v>1.8999999761581421</v>
      </c>
      <c r="J252" s="849">
        <v>10</v>
      </c>
      <c r="K252" s="850">
        <v>19</v>
      </c>
    </row>
    <row r="253" spans="1:11" ht="14.45" customHeight="1" x14ac:dyDescent="0.2">
      <c r="A253" s="831" t="s">
        <v>567</v>
      </c>
      <c r="B253" s="832" t="s">
        <v>568</v>
      </c>
      <c r="C253" s="835" t="s">
        <v>580</v>
      </c>
      <c r="D253" s="863" t="s">
        <v>581</v>
      </c>
      <c r="E253" s="835" t="s">
        <v>4479</v>
      </c>
      <c r="F253" s="863" t="s">
        <v>4480</v>
      </c>
      <c r="G253" s="835" t="s">
        <v>4711</v>
      </c>
      <c r="H253" s="835" t="s">
        <v>4720</v>
      </c>
      <c r="I253" s="849">
        <v>2.6975000500679016</v>
      </c>
      <c r="J253" s="849">
        <v>869</v>
      </c>
      <c r="K253" s="850">
        <v>2344.1099853515625</v>
      </c>
    </row>
    <row r="254" spans="1:11" ht="14.45" customHeight="1" x14ac:dyDescent="0.2">
      <c r="A254" s="831" t="s">
        <v>567</v>
      </c>
      <c r="B254" s="832" t="s">
        <v>568</v>
      </c>
      <c r="C254" s="835" t="s">
        <v>580</v>
      </c>
      <c r="D254" s="863" t="s">
        <v>581</v>
      </c>
      <c r="E254" s="835" t="s">
        <v>4479</v>
      </c>
      <c r="F254" s="863" t="s">
        <v>4480</v>
      </c>
      <c r="G254" s="835" t="s">
        <v>4713</v>
      </c>
      <c r="H254" s="835" t="s">
        <v>4721</v>
      </c>
      <c r="I254" s="849">
        <v>1.9299999475479126</v>
      </c>
      <c r="J254" s="849">
        <v>50</v>
      </c>
      <c r="K254" s="850">
        <v>96.5</v>
      </c>
    </row>
    <row r="255" spans="1:11" ht="14.45" customHeight="1" x14ac:dyDescent="0.2">
      <c r="A255" s="831" t="s">
        <v>567</v>
      </c>
      <c r="B255" s="832" t="s">
        <v>568</v>
      </c>
      <c r="C255" s="835" t="s">
        <v>580</v>
      </c>
      <c r="D255" s="863" t="s">
        <v>581</v>
      </c>
      <c r="E255" s="835" t="s">
        <v>4479</v>
      </c>
      <c r="F255" s="863" t="s">
        <v>4480</v>
      </c>
      <c r="G255" s="835" t="s">
        <v>4715</v>
      </c>
      <c r="H255" s="835" t="s">
        <v>4722</v>
      </c>
      <c r="I255" s="849">
        <v>3.0799999237060547</v>
      </c>
      <c r="J255" s="849">
        <v>50</v>
      </c>
      <c r="K255" s="850">
        <v>154</v>
      </c>
    </row>
    <row r="256" spans="1:11" ht="14.45" customHeight="1" x14ac:dyDescent="0.2">
      <c r="A256" s="831" t="s">
        <v>567</v>
      </c>
      <c r="B256" s="832" t="s">
        <v>568</v>
      </c>
      <c r="C256" s="835" t="s">
        <v>580</v>
      </c>
      <c r="D256" s="863" t="s">
        <v>581</v>
      </c>
      <c r="E256" s="835" t="s">
        <v>4479</v>
      </c>
      <c r="F256" s="863" t="s">
        <v>4480</v>
      </c>
      <c r="G256" s="835" t="s">
        <v>4717</v>
      </c>
      <c r="H256" s="835" t="s">
        <v>4723</v>
      </c>
      <c r="I256" s="849">
        <v>3.0919999122619628</v>
      </c>
      <c r="J256" s="849">
        <v>250</v>
      </c>
      <c r="K256" s="850">
        <v>773</v>
      </c>
    </row>
    <row r="257" spans="1:11" ht="14.45" customHeight="1" x14ac:dyDescent="0.2">
      <c r="A257" s="831" t="s">
        <v>567</v>
      </c>
      <c r="B257" s="832" t="s">
        <v>568</v>
      </c>
      <c r="C257" s="835" t="s">
        <v>580</v>
      </c>
      <c r="D257" s="863" t="s">
        <v>581</v>
      </c>
      <c r="E257" s="835" t="s">
        <v>4479</v>
      </c>
      <c r="F257" s="863" t="s">
        <v>4480</v>
      </c>
      <c r="G257" s="835" t="s">
        <v>4724</v>
      </c>
      <c r="H257" s="835" t="s">
        <v>4725</v>
      </c>
      <c r="I257" s="849">
        <v>1.9299999475479126</v>
      </c>
      <c r="J257" s="849">
        <v>50</v>
      </c>
      <c r="K257" s="850">
        <v>96.5</v>
      </c>
    </row>
    <row r="258" spans="1:11" ht="14.45" customHeight="1" x14ac:dyDescent="0.2">
      <c r="A258" s="831" t="s">
        <v>567</v>
      </c>
      <c r="B258" s="832" t="s">
        <v>568</v>
      </c>
      <c r="C258" s="835" t="s">
        <v>580</v>
      </c>
      <c r="D258" s="863" t="s">
        <v>581</v>
      </c>
      <c r="E258" s="835" t="s">
        <v>4479</v>
      </c>
      <c r="F258" s="863" t="s">
        <v>4480</v>
      </c>
      <c r="G258" s="835" t="s">
        <v>4726</v>
      </c>
      <c r="H258" s="835" t="s">
        <v>4727</v>
      </c>
      <c r="I258" s="849">
        <v>2.1660000801086428</v>
      </c>
      <c r="J258" s="849">
        <v>470</v>
      </c>
      <c r="K258" s="850">
        <v>1018.2000007629395</v>
      </c>
    </row>
    <row r="259" spans="1:11" ht="14.45" customHeight="1" x14ac:dyDescent="0.2">
      <c r="A259" s="831" t="s">
        <v>567</v>
      </c>
      <c r="B259" s="832" t="s">
        <v>568</v>
      </c>
      <c r="C259" s="835" t="s">
        <v>580</v>
      </c>
      <c r="D259" s="863" t="s">
        <v>581</v>
      </c>
      <c r="E259" s="835" t="s">
        <v>4479</v>
      </c>
      <c r="F259" s="863" t="s">
        <v>4480</v>
      </c>
      <c r="G259" s="835" t="s">
        <v>4726</v>
      </c>
      <c r="H259" s="835" t="s">
        <v>4728</v>
      </c>
      <c r="I259" s="849">
        <v>2.1600000858306885</v>
      </c>
      <c r="J259" s="849">
        <v>50</v>
      </c>
      <c r="K259" s="850">
        <v>108</v>
      </c>
    </row>
    <row r="260" spans="1:11" ht="14.45" customHeight="1" x14ac:dyDescent="0.2">
      <c r="A260" s="831" t="s">
        <v>567</v>
      </c>
      <c r="B260" s="832" t="s">
        <v>568</v>
      </c>
      <c r="C260" s="835" t="s">
        <v>580</v>
      </c>
      <c r="D260" s="863" t="s">
        <v>581</v>
      </c>
      <c r="E260" s="835" t="s">
        <v>4479</v>
      </c>
      <c r="F260" s="863" t="s">
        <v>4480</v>
      </c>
      <c r="G260" s="835" t="s">
        <v>4729</v>
      </c>
      <c r="H260" s="835" t="s">
        <v>4730</v>
      </c>
      <c r="I260" s="849">
        <v>21.232499599456787</v>
      </c>
      <c r="J260" s="849">
        <v>130</v>
      </c>
      <c r="K260" s="850">
        <v>2760.2000427246094</v>
      </c>
    </row>
    <row r="261" spans="1:11" ht="14.45" customHeight="1" x14ac:dyDescent="0.2">
      <c r="A261" s="831" t="s">
        <v>567</v>
      </c>
      <c r="B261" s="832" t="s">
        <v>568</v>
      </c>
      <c r="C261" s="835" t="s">
        <v>580</v>
      </c>
      <c r="D261" s="863" t="s">
        <v>581</v>
      </c>
      <c r="E261" s="835" t="s">
        <v>4479</v>
      </c>
      <c r="F261" s="863" t="s">
        <v>4480</v>
      </c>
      <c r="G261" s="835" t="s">
        <v>4731</v>
      </c>
      <c r="H261" s="835" t="s">
        <v>4732</v>
      </c>
      <c r="I261" s="849">
        <v>2.5133333206176758</v>
      </c>
      <c r="J261" s="849">
        <v>200</v>
      </c>
      <c r="K261" s="850">
        <v>502.5</v>
      </c>
    </row>
    <row r="262" spans="1:11" ht="14.45" customHeight="1" x14ac:dyDescent="0.2">
      <c r="A262" s="831" t="s">
        <v>567</v>
      </c>
      <c r="B262" s="832" t="s">
        <v>568</v>
      </c>
      <c r="C262" s="835" t="s">
        <v>580</v>
      </c>
      <c r="D262" s="863" t="s">
        <v>581</v>
      </c>
      <c r="E262" s="835" t="s">
        <v>4479</v>
      </c>
      <c r="F262" s="863" t="s">
        <v>4480</v>
      </c>
      <c r="G262" s="835" t="s">
        <v>4729</v>
      </c>
      <c r="H262" s="835" t="s">
        <v>4733</v>
      </c>
      <c r="I262" s="849">
        <v>21.233332951863606</v>
      </c>
      <c r="J262" s="849">
        <v>140</v>
      </c>
      <c r="K262" s="850">
        <v>2972.5999908447266</v>
      </c>
    </row>
    <row r="263" spans="1:11" ht="14.45" customHeight="1" x14ac:dyDescent="0.2">
      <c r="A263" s="831" t="s">
        <v>567</v>
      </c>
      <c r="B263" s="832" t="s">
        <v>568</v>
      </c>
      <c r="C263" s="835" t="s">
        <v>580</v>
      </c>
      <c r="D263" s="863" t="s">
        <v>581</v>
      </c>
      <c r="E263" s="835" t="s">
        <v>4479</v>
      </c>
      <c r="F263" s="863" t="s">
        <v>4480</v>
      </c>
      <c r="G263" s="835" t="s">
        <v>4734</v>
      </c>
      <c r="H263" s="835" t="s">
        <v>4735</v>
      </c>
      <c r="I263" s="849">
        <v>5.380000114440918</v>
      </c>
      <c r="J263" s="849">
        <v>150</v>
      </c>
      <c r="K263" s="850">
        <v>807</v>
      </c>
    </row>
    <row r="264" spans="1:11" ht="14.45" customHeight="1" x14ac:dyDescent="0.2">
      <c r="A264" s="831" t="s">
        <v>567</v>
      </c>
      <c r="B264" s="832" t="s">
        <v>568</v>
      </c>
      <c r="C264" s="835" t="s">
        <v>580</v>
      </c>
      <c r="D264" s="863" t="s">
        <v>581</v>
      </c>
      <c r="E264" s="835" t="s">
        <v>4479</v>
      </c>
      <c r="F264" s="863" t="s">
        <v>4480</v>
      </c>
      <c r="G264" s="835" t="s">
        <v>4731</v>
      </c>
      <c r="H264" s="835" t="s">
        <v>4736</v>
      </c>
      <c r="I264" s="849">
        <v>2.5183333158493042</v>
      </c>
      <c r="J264" s="849">
        <v>450</v>
      </c>
      <c r="K264" s="850">
        <v>1133</v>
      </c>
    </row>
    <row r="265" spans="1:11" ht="14.45" customHeight="1" x14ac:dyDescent="0.2">
      <c r="A265" s="831" t="s">
        <v>567</v>
      </c>
      <c r="B265" s="832" t="s">
        <v>568</v>
      </c>
      <c r="C265" s="835" t="s">
        <v>580</v>
      </c>
      <c r="D265" s="863" t="s">
        <v>581</v>
      </c>
      <c r="E265" s="835" t="s">
        <v>4479</v>
      </c>
      <c r="F265" s="863" t="s">
        <v>4480</v>
      </c>
      <c r="G265" s="835" t="s">
        <v>4737</v>
      </c>
      <c r="H265" s="835" t="s">
        <v>4738</v>
      </c>
      <c r="I265" s="849">
        <v>21.237999725341798</v>
      </c>
      <c r="J265" s="849">
        <v>96</v>
      </c>
      <c r="K265" s="850">
        <v>2038.9400177001953</v>
      </c>
    </row>
    <row r="266" spans="1:11" ht="14.45" customHeight="1" x14ac:dyDescent="0.2">
      <c r="A266" s="831" t="s">
        <v>567</v>
      </c>
      <c r="B266" s="832" t="s">
        <v>568</v>
      </c>
      <c r="C266" s="835" t="s">
        <v>580</v>
      </c>
      <c r="D266" s="863" t="s">
        <v>581</v>
      </c>
      <c r="E266" s="835" t="s">
        <v>4479</v>
      </c>
      <c r="F266" s="863" t="s">
        <v>4480</v>
      </c>
      <c r="G266" s="835" t="s">
        <v>4737</v>
      </c>
      <c r="H266" s="835" t="s">
        <v>4739</v>
      </c>
      <c r="I266" s="849">
        <v>21.236249685287476</v>
      </c>
      <c r="J266" s="849">
        <v>110</v>
      </c>
      <c r="K266" s="850">
        <v>2336.0999603271484</v>
      </c>
    </row>
    <row r="267" spans="1:11" ht="14.45" customHeight="1" x14ac:dyDescent="0.2">
      <c r="A267" s="831" t="s">
        <v>567</v>
      </c>
      <c r="B267" s="832" t="s">
        <v>568</v>
      </c>
      <c r="C267" s="835" t="s">
        <v>580</v>
      </c>
      <c r="D267" s="863" t="s">
        <v>581</v>
      </c>
      <c r="E267" s="835" t="s">
        <v>4479</v>
      </c>
      <c r="F267" s="863" t="s">
        <v>4480</v>
      </c>
      <c r="G267" s="835" t="s">
        <v>4740</v>
      </c>
      <c r="H267" s="835" t="s">
        <v>4741</v>
      </c>
      <c r="I267" s="849">
        <v>2.5299999713897705</v>
      </c>
      <c r="J267" s="849">
        <v>6</v>
      </c>
      <c r="K267" s="850">
        <v>15.180000305175781</v>
      </c>
    </row>
    <row r="268" spans="1:11" ht="14.45" customHeight="1" x14ac:dyDescent="0.2">
      <c r="A268" s="831" t="s">
        <v>567</v>
      </c>
      <c r="B268" s="832" t="s">
        <v>568</v>
      </c>
      <c r="C268" s="835" t="s">
        <v>580</v>
      </c>
      <c r="D268" s="863" t="s">
        <v>581</v>
      </c>
      <c r="E268" s="835" t="s">
        <v>4742</v>
      </c>
      <c r="F268" s="863" t="s">
        <v>4743</v>
      </c>
      <c r="G268" s="835" t="s">
        <v>4744</v>
      </c>
      <c r="H268" s="835" t="s">
        <v>4745</v>
      </c>
      <c r="I268" s="849">
        <v>10.170000076293945</v>
      </c>
      <c r="J268" s="849">
        <v>1200</v>
      </c>
      <c r="K268" s="850">
        <v>12204</v>
      </c>
    </row>
    <row r="269" spans="1:11" ht="14.45" customHeight="1" x14ac:dyDescent="0.2">
      <c r="A269" s="831" t="s">
        <v>567</v>
      </c>
      <c r="B269" s="832" t="s">
        <v>568</v>
      </c>
      <c r="C269" s="835" t="s">
        <v>580</v>
      </c>
      <c r="D269" s="863" t="s">
        <v>581</v>
      </c>
      <c r="E269" s="835" t="s">
        <v>4742</v>
      </c>
      <c r="F269" s="863" t="s">
        <v>4743</v>
      </c>
      <c r="G269" s="835" t="s">
        <v>4744</v>
      </c>
      <c r="H269" s="835" t="s">
        <v>4746</v>
      </c>
      <c r="I269" s="849">
        <v>10.162222120496962</v>
      </c>
      <c r="J269" s="849">
        <v>1520</v>
      </c>
      <c r="K269" s="850">
        <v>15444.299995422363</v>
      </c>
    </row>
    <row r="270" spans="1:11" ht="14.45" customHeight="1" x14ac:dyDescent="0.2">
      <c r="A270" s="831" t="s">
        <v>567</v>
      </c>
      <c r="B270" s="832" t="s">
        <v>568</v>
      </c>
      <c r="C270" s="835" t="s">
        <v>580</v>
      </c>
      <c r="D270" s="863" t="s">
        <v>581</v>
      </c>
      <c r="E270" s="835" t="s">
        <v>4742</v>
      </c>
      <c r="F270" s="863" t="s">
        <v>4743</v>
      </c>
      <c r="G270" s="835" t="s">
        <v>4747</v>
      </c>
      <c r="H270" s="835" t="s">
        <v>4748</v>
      </c>
      <c r="I270" s="849">
        <v>7</v>
      </c>
      <c r="J270" s="849">
        <v>20</v>
      </c>
      <c r="K270" s="850">
        <v>140</v>
      </c>
    </row>
    <row r="271" spans="1:11" ht="14.45" customHeight="1" x14ac:dyDescent="0.2">
      <c r="A271" s="831" t="s">
        <v>567</v>
      </c>
      <c r="B271" s="832" t="s">
        <v>568</v>
      </c>
      <c r="C271" s="835" t="s">
        <v>580</v>
      </c>
      <c r="D271" s="863" t="s">
        <v>581</v>
      </c>
      <c r="E271" s="835" t="s">
        <v>4749</v>
      </c>
      <c r="F271" s="863" t="s">
        <v>4750</v>
      </c>
      <c r="G271" s="835" t="s">
        <v>4751</v>
      </c>
      <c r="H271" s="835" t="s">
        <v>4752</v>
      </c>
      <c r="I271" s="849">
        <v>27.260000228881836</v>
      </c>
      <c r="J271" s="849">
        <v>36</v>
      </c>
      <c r="K271" s="850">
        <v>981.17999267578125</v>
      </c>
    </row>
    <row r="272" spans="1:11" ht="14.45" customHeight="1" x14ac:dyDescent="0.2">
      <c r="A272" s="831" t="s">
        <v>567</v>
      </c>
      <c r="B272" s="832" t="s">
        <v>568</v>
      </c>
      <c r="C272" s="835" t="s">
        <v>580</v>
      </c>
      <c r="D272" s="863" t="s">
        <v>581</v>
      </c>
      <c r="E272" s="835" t="s">
        <v>4753</v>
      </c>
      <c r="F272" s="863" t="s">
        <v>4754</v>
      </c>
      <c r="G272" s="835" t="s">
        <v>4755</v>
      </c>
      <c r="H272" s="835" t="s">
        <v>4756</v>
      </c>
      <c r="I272" s="849">
        <v>0.31000000238418579</v>
      </c>
      <c r="J272" s="849">
        <v>100</v>
      </c>
      <c r="K272" s="850">
        <v>31</v>
      </c>
    </row>
    <row r="273" spans="1:11" ht="14.45" customHeight="1" x14ac:dyDescent="0.2">
      <c r="A273" s="831" t="s">
        <v>567</v>
      </c>
      <c r="B273" s="832" t="s">
        <v>568</v>
      </c>
      <c r="C273" s="835" t="s">
        <v>580</v>
      </c>
      <c r="D273" s="863" t="s">
        <v>581</v>
      </c>
      <c r="E273" s="835" t="s">
        <v>4753</v>
      </c>
      <c r="F273" s="863" t="s">
        <v>4754</v>
      </c>
      <c r="G273" s="835" t="s">
        <v>4757</v>
      </c>
      <c r="H273" s="835" t="s">
        <v>4758</v>
      </c>
      <c r="I273" s="849">
        <v>0.30000001192092896</v>
      </c>
      <c r="J273" s="849">
        <v>100</v>
      </c>
      <c r="K273" s="850">
        <v>30</v>
      </c>
    </row>
    <row r="274" spans="1:11" ht="14.45" customHeight="1" x14ac:dyDescent="0.2">
      <c r="A274" s="831" t="s">
        <v>567</v>
      </c>
      <c r="B274" s="832" t="s">
        <v>568</v>
      </c>
      <c r="C274" s="835" t="s">
        <v>580</v>
      </c>
      <c r="D274" s="863" t="s">
        <v>581</v>
      </c>
      <c r="E274" s="835" t="s">
        <v>4753</v>
      </c>
      <c r="F274" s="863" t="s">
        <v>4754</v>
      </c>
      <c r="G274" s="835" t="s">
        <v>4759</v>
      </c>
      <c r="H274" s="835" t="s">
        <v>4760</v>
      </c>
      <c r="I274" s="849">
        <v>0.31000000238418579</v>
      </c>
      <c r="J274" s="849">
        <v>200</v>
      </c>
      <c r="K274" s="850">
        <v>62</v>
      </c>
    </row>
    <row r="275" spans="1:11" ht="14.45" customHeight="1" x14ac:dyDescent="0.2">
      <c r="A275" s="831" t="s">
        <v>567</v>
      </c>
      <c r="B275" s="832" t="s">
        <v>568</v>
      </c>
      <c r="C275" s="835" t="s">
        <v>580</v>
      </c>
      <c r="D275" s="863" t="s">
        <v>581</v>
      </c>
      <c r="E275" s="835" t="s">
        <v>4753</v>
      </c>
      <c r="F275" s="863" t="s">
        <v>4754</v>
      </c>
      <c r="G275" s="835" t="s">
        <v>4761</v>
      </c>
      <c r="H275" s="835" t="s">
        <v>4762</v>
      </c>
      <c r="I275" s="849">
        <v>0.54333335161209106</v>
      </c>
      <c r="J275" s="849">
        <v>1000</v>
      </c>
      <c r="K275" s="850">
        <v>544</v>
      </c>
    </row>
    <row r="276" spans="1:11" ht="14.45" customHeight="1" x14ac:dyDescent="0.2">
      <c r="A276" s="831" t="s">
        <v>567</v>
      </c>
      <c r="B276" s="832" t="s">
        <v>568</v>
      </c>
      <c r="C276" s="835" t="s">
        <v>580</v>
      </c>
      <c r="D276" s="863" t="s">
        <v>581</v>
      </c>
      <c r="E276" s="835" t="s">
        <v>4753</v>
      </c>
      <c r="F276" s="863" t="s">
        <v>4754</v>
      </c>
      <c r="G276" s="835" t="s">
        <v>4755</v>
      </c>
      <c r="H276" s="835" t="s">
        <v>4763</v>
      </c>
      <c r="I276" s="849">
        <v>0.31000000238418579</v>
      </c>
      <c r="J276" s="849">
        <v>100</v>
      </c>
      <c r="K276" s="850">
        <v>31</v>
      </c>
    </row>
    <row r="277" spans="1:11" ht="14.45" customHeight="1" x14ac:dyDescent="0.2">
      <c r="A277" s="831" t="s">
        <v>567</v>
      </c>
      <c r="B277" s="832" t="s">
        <v>568</v>
      </c>
      <c r="C277" s="835" t="s">
        <v>580</v>
      </c>
      <c r="D277" s="863" t="s">
        <v>581</v>
      </c>
      <c r="E277" s="835" t="s">
        <v>4753</v>
      </c>
      <c r="F277" s="863" t="s">
        <v>4754</v>
      </c>
      <c r="G277" s="835" t="s">
        <v>4757</v>
      </c>
      <c r="H277" s="835" t="s">
        <v>4764</v>
      </c>
      <c r="I277" s="849">
        <v>0.3033333420753479</v>
      </c>
      <c r="J277" s="849">
        <v>300</v>
      </c>
      <c r="K277" s="850">
        <v>91</v>
      </c>
    </row>
    <row r="278" spans="1:11" ht="14.45" customHeight="1" x14ac:dyDescent="0.2">
      <c r="A278" s="831" t="s">
        <v>567</v>
      </c>
      <c r="B278" s="832" t="s">
        <v>568</v>
      </c>
      <c r="C278" s="835" t="s">
        <v>580</v>
      </c>
      <c r="D278" s="863" t="s">
        <v>581</v>
      </c>
      <c r="E278" s="835" t="s">
        <v>4753</v>
      </c>
      <c r="F278" s="863" t="s">
        <v>4754</v>
      </c>
      <c r="G278" s="835" t="s">
        <v>4761</v>
      </c>
      <c r="H278" s="835" t="s">
        <v>4765</v>
      </c>
      <c r="I278" s="849">
        <v>0.54625001549720764</v>
      </c>
      <c r="J278" s="849">
        <v>3100</v>
      </c>
      <c r="K278" s="850">
        <v>1691</v>
      </c>
    </row>
    <row r="279" spans="1:11" ht="14.45" customHeight="1" x14ac:dyDescent="0.2">
      <c r="A279" s="831" t="s">
        <v>567</v>
      </c>
      <c r="B279" s="832" t="s">
        <v>568</v>
      </c>
      <c r="C279" s="835" t="s">
        <v>580</v>
      </c>
      <c r="D279" s="863" t="s">
        <v>581</v>
      </c>
      <c r="E279" s="835" t="s">
        <v>4753</v>
      </c>
      <c r="F279" s="863" t="s">
        <v>4754</v>
      </c>
      <c r="G279" s="835" t="s">
        <v>4766</v>
      </c>
      <c r="H279" s="835" t="s">
        <v>4767</v>
      </c>
      <c r="I279" s="849">
        <v>2.6500000953674316</v>
      </c>
      <c r="J279" s="849">
        <v>100</v>
      </c>
      <c r="K279" s="850">
        <v>265</v>
      </c>
    </row>
    <row r="280" spans="1:11" ht="14.45" customHeight="1" x14ac:dyDescent="0.2">
      <c r="A280" s="831" t="s">
        <v>567</v>
      </c>
      <c r="B280" s="832" t="s">
        <v>568</v>
      </c>
      <c r="C280" s="835" t="s">
        <v>580</v>
      </c>
      <c r="D280" s="863" t="s">
        <v>581</v>
      </c>
      <c r="E280" s="835" t="s">
        <v>4753</v>
      </c>
      <c r="F280" s="863" t="s">
        <v>4754</v>
      </c>
      <c r="G280" s="835" t="s">
        <v>4766</v>
      </c>
      <c r="H280" s="835" t="s">
        <v>4768</v>
      </c>
      <c r="I280" s="849">
        <v>2.6500000953674316</v>
      </c>
      <c r="J280" s="849">
        <v>100</v>
      </c>
      <c r="K280" s="850">
        <v>265</v>
      </c>
    </row>
    <row r="281" spans="1:11" ht="14.45" customHeight="1" x14ac:dyDescent="0.2">
      <c r="A281" s="831" t="s">
        <v>567</v>
      </c>
      <c r="B281" s="832" t="s">
        <v>568</v>
      </c>
      <c r="C281" s="835" t="s">
        <v>580</v>
      </c>
      <c r="D281" s="863" t="s">
        <v>581</v>
      </c>
      <c r="E281" s="835" t="s">
        <v>4753</v>
      </c>
      <c r="F281" s="863" t="s">
        <v>4754</v>
      </c>
      <c r="G281" s="835" t="s">
        <v>4769</v>
      </c>
      <c r="H281" s="835" t="s">
        <v>4770</v>
      </c>
      <c r="I281" s="849">
        <v>1.8037499487400055</v>
      </c>
      <c r="J281" s="849">
        <v>1200</v>
      </c>
      <c r="K281" s="850">
        <v>2164</v>
      </c>
    </row>
    <row r="282" spans="1:11" ht="14.45" customHeight="1" x14ac:dyDescent="0.2">
      <c r="A282" s="831" t="s">
        <v>567</v>
      </c>
      <c r="B282" s="832" t="s">
        <v>568</v>
      </c>
      <c r="C282" s="835" t="s">
        <v>580</v>
      </c>
      <c r="D282" s="863" t="s">
        <v>581</v>
      </c>
      <c r="E282" s="835" t="s">
        <v>4753</v>
      </c>
      <c r="F282" s="863" t="s">
        <v>4754</v>
      </c>
      <c r="G282" s="835" t="s">
        <v>4769</v>
      </c>
      <c r="H282" s="835" t="s">
        <v>4771</v>
      </c>
      <c r="I282" s="849">
        <v>1.8033332824707031</v>
      </c>
      <c r="J282" s="849">
        <v>300</v>
      </c>
      <c r="K282" s="850">
        <v>541</v>
      </c>
    </row>
    <row r="283" spans="1:11" ht="14.45" customHeight="1" x14ac:dyDescent="0.2">
      <c r="A283" s="831" t="s">
        <v>567</v>
      </c>
      <c r="B283" s="832" t="s">
        <v>568</v>
      </c>
      <c r="C283" s="835" t="s">
        <v>580</v>
      </c>
      <c r="D283" s="863" t="s">
        <v>581</v>
      </c>
      <c r="E283" s="835" t="s">
        <v>4772</v>
      </c>
      <c r="F283" s="863" t="s">
        <v>4773</v>
      </c>
      <c r="G283" s="835" t="s">
        <v>4774</v>
      </c>
      <c r="H283" s="835" t="s">
        <v>4775</v>
      </c>
      <c r="I283" s="849">
        <v>7.0199999809265137</v>
      </c>
      <c r="J283" s="849">
        <v>50</v>
      </c>
      <c r="K283" s="850">
        <v>351</v>
      </c>
    </row>
    <row r="284" spans="1:11" ht="14.45" customHeight="1" x14ac:dyDescent="0.2">
      <c r="A284" s="831" t="s">
        <v>567</v>
      </c>
      <c r="B284" s="832" t="s">
        <v>568</v>
      </c>
      <c r="C284" s="835" t="s">
        <v>580</v>
      </c>
      <c r="D284" s="863" t="s">
        <v>581</v>
      </c>
      <c r="E284" s="835" t="s">
        <v>4772</v>
      </c>
      <c r="F284" s="863" t="s">
        <v>4773</v>
      </c>
      <c r="G284" s="835" t="s">
        <v>4774</v>
      </c>
      <c r="H284" s="835" t="s">
        <v>4776</v>
      </c>
      <c r="I284" s="849">
        <v>7.0199999809265137</v>
      </c>
      <c r="J284" s="849">
        <v>20</v>
      </c>
      <c r="K284" s="850">
        <v>140.39999389648438</v>
      </c>
    </row>
    <row r="285" spans="1:11" ht="14.45" customHeight="1" x14ac:dyDescent="0.2">
      <c r="A285" s="831" t="s">
        <v>567</v>
      </c>
      <c r="B285" s="832" t="s">
        <v>568</v>
      </c>
      <c r="C285" s="835" t="s">
        <v>580</v>
      </c>
      <c r="D285" s="863" t="s">
        <v>581</v>
      </c>
      <c r="E285" s="835" t="s">
        <v>4772</v>
      </c>
      <c r="F285" s="863" t="s">
        <v>4773</v>
      </c>
      <c r="G285" s="835" t="s">
        <v>4777</v>
      </c>
      <c r="H285" s="835" t="s">
        <v>4778</v>
      </c>
      <c r="I285" s="849">
        <v>7.0199999809265137</v>
      </c>
      <c r="J285" s="849">
        <v>50</v>
      </c>
      <c r="K285" s="850">
        <v>351</v>
      </c>
    </row>
    <row r="286" spans="1:11" ht="14.45" customHeight="1" x14ac:dyDescent="0.2">
      <c r="A286" s="831" t="s">
        <v>567</v>
      </c>
      <c r="B286" s="832" t="s">
        <v>568</v>
      </c>
      <c r="C286" s="835" t="s">
        <v>580</v>
      </c>
      <c r="D286" s="863" t="s">
        <v>581</v>
      </c>
      <c r="E286" s="835" t="s">
        <v>4772</v>
      </c>
      <c r="F286" s="863" t="s">
        <v>4773</v>
      </c>
      <c r="G286" s="835" t="s">
        <v>4779</v>
      </c>
      <c r="H286" s="835" t="s">
        <v>4780</v>
      </c>
      <c r="I286" s="849">
        <v>7.0150001049041748</v>
      </c>
      <c r="J286" s="849">
        <v>60</v>
      </c>
      <c r="K286" s="850">
        <v>420.69999694824219</v>
      </c>
    </row>
    <row r="287" spans="1:11" ht="14.45" customHeight="1" x14ac:dyDescent="0.2">
      <c r="A287" s="831" t="s">
        <v>567</v>
      </c>
      <c r="B287" s="832" t="s">
        <v>568</v>
      </c>
      <c r="C287" s="835" t="s">
        <v>580</v>
      </c>
      <c r="D287" s="863" t="s">
        <v>581</v>
      </c>
      <c r="E287" s="835" t="s">
        <v>4772</v>
      </c>
      <c r="F287" s="863" t="s">
        <v>4773</v>
      </c>
      <c r="G287" s="835" t="s">
        <v>4781</v>
      </c>
      <c r="H287" s="835" t="s">
        <v>4782</v>
      </c>
      <c r="I287" s="849">
        <v>0.62999999523162842</v>
      </c>
      <c r="J287" s="849">
        <v>12000</v>
      </c>
      <c r="K287" s="850">
        <v>7560</v>
      </c>
    </row>
    <row r="288" spans="1:11" ht="14.45" customHeight="1" x14ac:dyDescent="0.2">
      <c r="A288" s="831" t="s">
        <v>567</v>
      </c>
      <c r="B288" s="832" t="s">
        <v>568</v>
      </c>
      <c r="C288" s="835" t="s">
        <v>580</v>
      </c>
      <c r="D288" s="863" t="s">
        <v>581</v>
      </c>
      <c r="E288" s="835" t="s">
        <v>4772</v>
      </c>
      <c r="F288" s="863" t="s">
        <v>4773</v>
      </c>
      <c r="G288" s="835" t="s">
        <v>4783</v>
      </c>
      <c r="H288" s="835" t="s">
        <v>4784</v>
      </c>
      <c r="I288" s="849">
        <v>0.62999999523162842</v>
      </c>
      <c r="J288" s="849">
        <v>22000</v>
      </c>
      <c r="K288" s="850">
        <v>13860</v>
      </c>
    </row>
    <row r="289" spans="1:11" ht="14.45" customHeight="1" x14ac:dyDescent="0.2">
      <c r="A289" s="831" t="s">
        <v>567</v>
      </c>
      <c r="B289" s="832" t="s">
        <v>568</v>
      </c>
      <c r="C289" s="835" t="s">
        <v>580</v>
      </c>
      <c r="D289" s="863" t="s">
        <v>581</v>
      </c>
      <c r="E289" s="835" t="s">
        <v>4772</v>
      </c>
      <c r="F289" s="863" t="s">
        <v>4773</v>
      </c>
      <c r="G289" s="835" t="s">
        <v>4785</v>
      </c>
      <c r="H289" s="835" t="s">
        <v>4786</v>
      </c>
      <c r="I289" s="849">
        <v>0.62999999523162842</v>
      </c>
      <c r="J289" s="849">
        <v>6000</v>
      </c>
      <c r="K289" s="850">
        <v>3780</v>
      </c>
    </row>
    <row r="290" spans="1:11" ht="14.45" customHeight="1" x14ac:dyDescent="0.2">
      <c r="A290" s="831" t="s">
        <v>567</v>
      </c>
      <c r="B290" s="832" t="s">
        <v>568</v>
      </c>
      <c r="C290" s="835" t="s">
        <v>580</v>
      </c>
      <c r="D290" s="863" t="s">
        <v>581</v>
      </c>
      <c r="E290" s="835" t="s">
        <v>4772</v>
      </c>
      <c r="F290" s="863" t="s">
        <v>4773</v>
      </c>
      <c r="G290" s="835" t="s">
        <v>4787</v>
      </c>
      <c r="H290" s="835" t="s">
        <v>4788</v>
      </c>
      <c r="I290" s="849">
        <v>0.62999999523162842</v>
      </c>
      <c r="J290" s="849">
        <v>1700</v>
      </c>
      <c r="K290" s="850">
        <v>1071</v>
      </c>
    </row>
    <row r="291" spans="1:11" ht="14.45" customHeight="1" x14ac:dyDescent="0.2">
      <c r="A291" s="831" t="s">
        <v>567</v>
      </c>
      <c r="B291" s="832" t="s">
        <v>568</v>
      </c>
      <c r="C291" s="835" t="s">
        <v>580</v>
      </c>
      <c r="D291" s="863" t="s">
        <v>581</v>
      </c>
      <c r="E291" s="835" t="s">
        <v>4772</v>
      </c>
      <c r="F291" s="863" t="s">
        <v>4773</v>
      </c>
      <c r="G291" s="835" t="s">
        <v>4781</v>
      </c>
      <c r="H291" s="835" t="s">
        <v>4789</v>
      </c>
      <c r="I291" s="849">
        <v>0.62999999523162842</v>
      </c>
      <c r="J291" s="849">
        <v>23000</v>
      </c>
      <c r="K291" s="850">
        <v>14490</v>
      </c>
    </row>
    <row r="292" spans="1:11" ht="14.45" customHeight="1" x14ac:dyDescent="0.2">
      <c r="A292" s="831" t="s">
        <v>567</v>
      </c>
      <c r="B292" s="832" t="s">
        <v>568</v>
      </c>
      <c r="C292" s="835" t="s">
        <v>580</v>
      </c>
      <c r="D292" s="863" t="s">
        <v>581</v>
      </c>
      <c r="E292" s="835" t="s">
        <v>4772</v>
      </c>
      <c r="F292" s="863" t="s">
        <v>4773</v>
      </c>
      <c r="G292" s="835" t="s">
        <v>4783</v>
      </c>
      <c r="H292" s="835" t="s">
        <v>4790</v>
      </c>
      <c r="I292" s="849">
        <v>0.62999999523162842</v>
      </c>
      <c r="J292" s="849">
        <v>32600</v>
      </c>
      <c r="K292" s="850">
        <v>20538</v>
      </c>
    </row>
    <row r="293" spans="1:11" ht="14.45" customHeight="1" x14ac:dyDescent="0.2">
      <c r="A293" s="831" t="s">
        <v>567</v>
      </c>
      <c r="B293" s="832" t="s">
        <v>568</v>
      </c>
      <c r="C293" s="835" t="s">
        <v>580</v>
      </c>
      <c r="D293" s="863" t="s">
        <v>581</v>
      </c>
      <c r="E293" s="835" t="s">
        <v>4772</v>
      </c>
      <c r="F293" s="863" t="s">
        <v>4773</v>
      </c>
      <c r="G293" s="835" t="s">
        <v>4785</v>
      </c>
      <c r="H293" s="835" t="s">
        <v>4791</v>
      </c>
      <c r="I293" s="849">
        <v>0.62999999523162842</v>
      </c>
      <c r="J293" s="849">
        <v>12000</v>
      </c>
      <c r="K293" s="850">
        <v>7560</v>
      </c>
    </row>
    <row r="294" spans="1:11" ht="14.45" customHeight="1" x14ac:dyDescent="0.2">
      <c r="A294" s="831" t="s">
        <v>567</v>
      </c>
      <c r="B294" s="832" t="s">
        <v>568</v>
      </c>
      <c r="C294" s="835" t="s">
        <v>580</v>
      </c>
      <c r="D294" s="863" t="s">
        <v>581</v>
      </c>
      <c r="E294" s="835" t="s">
        <v>4772</v>
      </c>
      <c r="F294" s="863" t="s">
        <v>4773</v>
      </c>
      <c r="G294" s="835" t="s">
        <v>4787</v>
      </c>
      <c r="H294" s="835" t="s">
        <v>4792</v>
      </c>
      <c r="I294" s="849">
        <v>0.62999999523162842</v>
      </c>
      <c r="J294" s="849">
        <v>7310</v>
      </c>
      <c r="K294" s="850">
        <v>4605.2999877929688</v>
      </c>
    </row>
    <row r="295" spans="1:11" ht="14.45" customHeight="1" x14ac:dyDescent="0.2">
      <c r="A295" s="831" t="s">
        <v>567</v>
      </c>
      <c r="B295" s="832" t="s">
        <v>568</v>
      </c>
      <c r="C295" s="835" t="s">
        <v>580</v>
      </c>
      <c r="D295" s="863" t="s">
        <v>581</v>
      </c>
      <c r="E295" s="835" t="s">
        <v>4793</v>
      </c>
      <c r="F295" s="863" t="s">
        <v>4794</v>
      </c>
      <c r="G295" s="835" t="s">
        <v>4795</v>
      </c>
      <c r="H295" s="835" t="s">
        <v>4796</v>
      </c>
      <c r="I295" s="849">
        <v>267.79000854492188</v>
      </c>
      <c r="J295" s="849">
        <v>5</v>
      </c>
      <c r="K295" s="850">
        <v>1338.949951171875</v>
      </c>
    </row>
    <row r="296" spans="1:11" ht="14.45" customHeight="1" x14ac:dyDescent="0.2">
      <c r="A296" s="831" t="s">
        <v>567</v>
      </c>
      <c r="B296" s="832" t="s">
        <v>568</v>
      </c>
      <c r="C296" s="835" t="s">
        <v>580</v>
      </c>
      <c r="D296" s="863" t="s">
        <v>581</v>
      </c>
      <c r="E296" s="835" t="s">
        <v>4797</v>
      </c>
      <c r="F296" s="863" t="s">
        <v>4798</v>
      </c>
      <c r="G296" s="835" t="s">
        <v>4799</v>
      </c>
      <c r="H296" s="835" t="s">
        <v>4800</v>
      </c>
      <c r="I296" s="849">
        <v>23.469999313354492</v>
      </c>
      <c r="J296" s="849">
        <v>30</v>
      </c>
      <c r="K296" s="850">
        <v>704.0999755859375</v>
      </c>
    </row>
    <row r="297" spans="1:11" ht="14.45" customHeight="1" x14ac:dyDescent="0.2">
      <c r="A297" s="831" t="s">
        <v>567</v>
      </c>
      <c r="B297" s="832" t="s">
        <v>568</v>
      </c>
      <c r="C297" s="835" t="s">
        <v>580</v>
      </c>
      <c r="D297" s="863" t="s">
        <v>581</v>
      </c>
      <c r="E297" s="835" t="s">
        <v>4797</v>
      </c>
      <c r="F297" s="863" t="s">
        <v>4798</v>
      </c>
      <c r="G297" s="835" t="s">
        <v>4801</v>
      </c>
      <c r="H297" s="835" t="s">
        <v>4802</v>
      </c>
      <c r="I297" s="849">
        <v>19.966665903727215</v>
      </c>
      <c r="J297" s="849">
        <v>30</v>
      </c>
      <c r="K297" s="850">
        <v>598.94998931884766</v>
      </c>
    </row>
    <row r="298" spans="1:11" ht="14.45" customHeight="1" x14ac:dyDescent="0.2">
      <c r="A298" s="831" t="s">
        <v>567</v>
      </c>
      <c r="B298" s="832" t="s">
        <v>568</v>
      </c>
      <c r="C298" s="835" t="s">
        <v>580</v>
      </c>
      <c r="D298" s="863" t="s">
        <v>581</v>
      </c>
      <c r="E298" s="835" t="s">
        <v>4797</v>
      </c>
      <c r="F298" s="863" t="s">
        <v>4798</v>
      </c>
      <c r="G298" s="835" t="s">
        <v>4803</v>
      </c>
      <c r="H298" s="835" t="s">
        <v>4804</v>
      </c>
      <c r="I298" s="849">
        <v>16.340000629425049</v>
      </c>
      <c r="J298" s="849">
        <v>8</v>
      </c>
      <c r="K298" s="850">
        <v>132.51999855041504</v>
      </c>
    </row>
    <row r="299" spans="1:11" ht="14.45" customHeight="1" x14ac:dyDescent="0.2">
      <c r="A299" s="831" t="s">
        <v>567</v>
      </c>
      <c r="B299" s="832" t="s">
        <v>568</v>
      </c>
      <c r="C299" s="835" t="s">
        <v>580</v>
      </c>
      <c r="D299" s="863" t="s">
        <v>581</v>
      </c>
      <c r="E299" s="835" t="s">
        <v>4797</v>
      </c>
      <c r="F299" s="863" t="s">
        <v>4798</v>
      </c>
      <c r="G299" s="835" t="s">
        <v>4801</v>
      </c>
      <c r="H299" s="835" t="s">
        <v>4805</v>
      </c>
      <c r="I299" s="849">
        <v>19.962499141693115</v>
      </c>
      <c r="J299" s="849">
        <v>37</v>
      </c>
      <c r="K299" s="850">
        <v>738.66999816894531</v>
      </c>
    </row>
    <row r="300" spans="1:11" ht="14.45" customHeight="1" x14ac:dyDescent="0.2">
      <c r="A300" s="831" t="s">
        <v>567</v>
      </c>
      <c r="B300" s="832" t="s">
        <v>568</v>
      </c>
      <c r="C300" s="835" t="s">
        <v>580</v>
      </c>
      <c r="D300" s="863" t="s">
        <v>581</v>
      </c>
      <c r="E300" s="835" t="s">
        <v>4806</v>
      </c>
      <c r="F300" s="863" t="s">
        <v>4807</v>
      </c>
      <c r="G300" s="835" t="s">
        <v>4808</v>
      </c>
      <c r="H300" s="835" t="s">
        <v>4809</v>
      </c>
      <c r="I300" s="849">
        <v>93.150001525878906</v>
      </c>
      <c r="J300" s="849">
        <v>0</v>
      </c>
      <c r="K300" s="850">
        <v>0</v>
      </c>
    </row>
    <row r="301" spans="1:11" ht="14.45" customHeight="1" x14ac:dyDescent="0.2">
      <c r="A301" s="831" t="s">
        <v>567</v>
      </c>
      <c r="B301" s="832" t="s">
        <v>568</v>
      </c>
      <c r="C301" s="835" t="s">
        <v>580</v>
      </c>
      <c r="D301" s="863" t="s">
        <v>581</v>
      </c>
      <c r="E301" s="835" t="s">
        <v>4806</v>
      </c>
      <c r="F301" s="863" t="s">
        <v>4807</v>
      </c>
      <c r="G301" s="835" t="s">
        <v>4810</v>
      </c>
      <c r="H301" s="835" t="s">
        <v>4811</v>
      </c>
      <c r="I301" s="849">
        <v>2250.4599609375</v>
      </c>
      <c r="J301" s="849">
        <v>0</v>
      </c>
      <c r="K301" s="850">
        <v>0</v>
      </c>
    </row>
    <row r="302" spans="1:11" ht="14.45" customHeight="1" x14ac:dyDescent="0.2">
      <c r="A302" s="831" t="s">
        <v>567</v>
      </c>
      <c r="B302" s="832" t="s">
        <v>568</v>
      </c>
      <c r="C302" s="835" t="s">
        <v>580</v>
      </c>
      <c r="D302" s="863" t="s">
        <v>581</v>
      </c>
      <c r="E302" s="835" t="s">
        <v>4806</v>
      </c>
      <c r="F302" s="863" t="s">
        <v>4807</v>
      </c>
      <c r="G302" s="835" t="s">
        <v>4812</v>
      </c>
      <c r="H302" s="835" t="s">
        <v>4813</v>
      </c>
      <c r="I302" s="849">
        <v>479.70001220703125</v>
      </c>
      <c r="J302" s="849">
        <v>5</v>
      </c>
      <c r="K302" s="850">
        <v>2398.5</v>
      </c>
    </row>
    <row r="303" spans="1:11" ht="14.45" customHeight="1" x14ac:dyDescent="0.2">
      <c r="A303" s="831" t="s">
        <v>567</v>
      </c>
      <c r="B303" s="832" t="s">
        <v>568</v>
      </c>
      <c r="C303" s="835" t="s">
        <v>588</v>
      </c>
      <c r="D303" s="863" t="s">
        <v>589</v>
      </c>
      <c r="E303" s="835" t="s">
        <v>4297</v>
      </c>
      <c r="F303" s="863" t="s">
        <v>4298</v>
      </c>
      <c r="G303" s="835" t="s">
        <v>4299</v>
      </c>
      <c r="H303" s="835" t="s">
        <v>4300</v>
      </c>
      <c r="I303" s="849">
        <v>147.18142264229911</v>
      </c>
      <c r="J303" s="849">
        <v>11</v>
      </c>
      <c r="K303" s="850">
        <v>1618.9899597167969</v>
      </c>
    </row>
    <row r="304" spans="1:11" ht="14.45" customHeight="1" x14ac:dyDescent="0.2">
      <c r="A304" s="831" t="s">
        <v>567</v>
      </c>
      <c r="B304" s="832" t="s">
        <v>568</v>
      </c>
      <c r="C304" s="835" t="s">
        <v>588</v>
      </c>
      <c r="D304" s="863" t="s">
        <v>589</v>
      </c>
      <c r="E304" s="835" t="s">
        <v>4297</v>
      </c>
      <c r="F304" s="863" t="s">
        <v>4298</v>
      </c>
      <c r="G304" s="835" t="s">
        <v>4301</v>
      </c>
      <c r="H304" s="835" t="s">
        <v>4302</v>
      </c>
      <c r="I304" s="849">
        <v>147.18142264229911</v>
      </c>
      <c r="J304" s="849">
        <v>11</v>
      </c>
      <c r="K304" s="850">
        <v>1618.9899597167969</v>
      </c>
    </row>
    <row r="305" spans="1:11" ht="14.45" customHeight="1" x14ac:dyDescent="0.2">
      <c r="A305" s="831" t="s">
        <v>567</v>
      </c>
      <c r="B305" s="832" t="s">
        <v>568</v>
      </c>
      <c r="C305" s="835" t="s">
        <v>588</v>
      </c>
      <c r="D305" s="863" t="s">
        <v>589</v>
      </c>
      <c r="E305" s="835" t="s">
        <v>4297</v>
      </c>
      <c r="F305" s="863" t="s">
        <v>4298</v>
      </c>
      <c r="G305" s="835" t="s">
        <v>4303</v>
      </c>
      <c r="H305" s="835" t="s">
        <v>4304</v>
      </c>
      <c r="I305" s="849">
        <v>141.58000183105469</v>
      </c>
      <c r="J305" s="849">
        <v>1</v>
      </c>
      <c r="K305" s="850">
        <v>141.58000183105469</v>
      </c>
    </row>
    <row r="306" spans="1:11" ht="14.45" customHeight="1" x14ac:dyDescent="0.2">
      <c r="A306" s="831" t="s">
        <v>567</v>
      </c>
      <c r="B306" s="832" t="s">
        <v>568</v>
      </c>
      <c r="C306" s="835" t="s">
        <v>588</v>
      </c>
      <c r="D306" s="863" t="s">
        <v>589</v>
      </c>
      <c r="E306" s="835" t="s">
        <v>4814</v>
      </c>
      <c r="F306" s="863" t="s">
        <v>4815</v>
      </c>
      <c r="G306" s="835" t="s">
        <v>4816</v>
      </c>
      <c r="H306" s="835" t="s">
        <v>4817</v>
      </c>
      <c r="I306" s="849">
        <v>91.839996337890625</v>
      </c>
      <c r="J306" s="849">
        <v>2</v>
      </c>
      <c r="K306" s="850">
        <v>183.67999267578125</v>
      </c>
    </row>
    <row r="307" spans="1:11" ht="14.45" customHeight="1" x14ac:dyDescent="0.2">
      <c r="A307" s="831" t="s">
        <v>567</v>
      </c>
      <c r="B307" s="832" t="s">
        <v>568</v>
      </c>
      <c r="C307" s="835" t="s">
        <v>588</v>
      </c>
      <c r="D307" s="863" t="s">
        <v>589</v>
      </c>
      <c r="E307" s="835" t="s">
        <v>4814</v>
      </c>
      <c r="F307" s="863" t="s">
        <v>4815</v>
      </c>
      <c r="G307" s="835" t="s">
        <v>4818</v>
      </c>
      <c r="H307" s="835" t="s">
        <v>4819</v>
      </c>
      <c r="I307" s="849">
        <v>54.450000762939453</v>
      </c>
      <c r="J307" s="849">
        <v>2</v>
      </c>
      <c r="K307" s="850">
        <v>108.90000152587891</v>
      </c>
    </row>
    <row r="308" spans="1:11" ht="14.45" customHeight="1" x14ac:dyDescent="0.2">
      <c r="A308" s="831" t="s">
        <v>567</v>
      </c>
      <c r="B308" s="832" t="s">
        <v>568</v>
      </c>
      <c r="C308" s="835" t="s">
        <v>588</v>
      </c>
      <c r="D308" s="863" t="s">
        <v>589</v>
      </c>
      <c r="E308" s="835" t="s">
        <v>4814</v>
      </c>
      <c r="F308" s="863" t="s">
        <v>4815</v>
      </c>
      <c r="G308" s="835" t="s">
        <v>4818</v>
      </c>
      <c r="H308" s="835" t="s">
        <v>4820</v>
      </c>
      <c r="I308" s="849">
        <v>53.849998474121094</v>
      </c>
      <c r="J308" s="849">
        <v>4</v>
      </c>
      <c r="K308" s="850">
        <v>215.3800048828125</v>
      </c>
    </row>
    <row r="309" spans="1:11" ht="14.45" customHeight="1" x14ac:dyDescent="0.2">
      <c r="A309" s="831" t="s">
        <v>567</v>
      </c>
      <c r="B309" s="832" t="s">
        <v>568</v>
      </c>
      <c r="C309" s="835" t="s">
        <v>588</v>
      </c>
      <c r="D309" s="863" t="s">
        <v>589</v>
      </c>
      <c r="E309" s="835" t="s">
        <v>4307</v>
      </c>
      <c r="F309" s="863" t="s">
        <v>4308</v>
      </c>
      <c r="G309" s="835" t="s">
        <v>4309</v>
      </c>
      <c r="H309" s="835" t="s">
        <v>4821</v>
      </c>
      <c r="I309" s="849">
        <v>4.1100001335144043</v>
      </c>
      <c r="J309" s="849">
        <v>200</v>
      </c>
      <c r="K309" s="850">
        <v>822</v>
      </c>
    </row>
    <row r="310" spans="1:11" ht="14.45" customHeight="1" x14ac:dyDescent="0.2">
      <c r="A310" s="831" t="s">
        <v>567</v>
      </c>
      <c r="B310" s="832" t="s">
        <v>568</v>
      </c>
      <c r="C310" s="835" t="s">
        <v>588</v>
      </c>
      <c r="D310" s="863" t="s">
        <v>589</v>
      </c>
      <c r="E310" s="835" t="s">
        <v>4307</v>
      </c>
      <c r="F310" s="863" t="s">
        <v>4308</v>
      </c>
      <c r="G310" s="835" t="s">
        <v>4309</v>
      </c>
      <c r="H310" s="835" t="s">
        <v>4310</v>
      </c>
      <c r="I310" s="849">
        <v>4.1100001335144043</v>
      </c>
      <c r="J310" s="849">
        <v>100</v>
      </c>
      <c r="K310" s="850">
        <v>411</v>
      </c>
    </row>
    <row r="311" spans="1:11" ht="14.45" customHeight="1" x14ac:dyDescent="0.2">
      <c r="A311" s="831" t="s">
        <v>567</v>
      </c>
      <c r="B311" s="832" t="s">
        <v>568</v>
      </c>
      <c r="C311" s="835" t="s">
        <v>588</v>
      </c>
      <c r="D311" s="863" t="s">
        <v>589</v>
      </c>
      <c r="E311" s="835" t="s">
        <v>4307</v>
      </c>
      <c r="F311" s="863" t="s">
        <v>4308</v>
      </c>
      <c r="G311" s="835" t="s">
        <v>4311</v>
      </c>
      <c r="H311" s="835" t="s">
        <v>4312</v>
      </c>
      <c r="I311" s="849">
        <v>6.2466665903727217</v>
      </c>
      <c r="J311" s="849">
        <v>205</v>
      </c>
      <c r="K311" s="850">
        <v>1280.25</v>
      </c>
    </row>
    <row r="312" spans="1:11" ht="14.45" customHeight="1" x14ac:dyDescent="0.2">
      <c r="A312" s="831" t="s">
        <v>567</v>
      </c>
      <c r="B312" s="832" t="s">
        <v>568</v>
      </c>
      <c r="C312" s="835" t="s">
        <v>588</v>
      </c>
      <c r="D312" s="863" t="s">
        <v>589</v>
      </c>
      <c r="E312" s="835" t="s">
        <v>4307</v>
      </c>
      <c r="F312" s="863" t="s">
        <v>4308</v>
      </c>
      <c r="G312" s="835" t="s">
        <v>4321</v>
      </c>
      <c r="H312" s="835" t="s">
        <v>4322</v>
      </c>
      <c r="I312" s="849">
        <v>0.42666666706403095</v>
      </c>
      <c r="J312" s="849">
        <v>2400</v>
      </c>
      <c r="K312" s="850">
        <v>1024</v>
      </c>
    </row>
    <row r="313" spans="1:11" ht="14.45" customHeight="1" x14ac:dyDescent="0.2">
      <c r="A313" s="831" t="s">
        <v>567</v>
      </c>
      <c r="B313" s="832" t="s">
        <v>568</v>
      </c>
      <c r="C313" s="835" t="s">
        <v>588</v>
      </c>
      <c r="D313" s="863" t="s">
        <v>589</v>
      </c>
      <c r="E313" s="835" t="s">
        <v>4307</v>
      </c>
      <c r="F313" s="863" t="s">
        <v>4308</v>
      </c>
      <c r="G313" s="835" t="s">
        <v>4321</v>
      </c>
      <c r="H313" s="835" t="s">
        <v>4323</v>
      </c>
      <c r="I313" s="849">
        <v>0.43799999952316282</v>
      </c>
      <c r="J313" s="849">
        <v>3200</v>
      </c>
      <c r="K313" s="850">
        <v>1402</v>
      </c>
    </row>
    <row r="314" spans="1:11" ht="14.45" customHeight="1" x14ac:dyDescent="0.2">
      <c r="A314" s="831" t="s">
        <v>567</v>
      </c>
      <c r="B314" s="832" t="s">
        <v>568</v>
      </c>
      <c r="C314" s="835" t="s">
        <v>588</v>
      </c>
      <c r="D314" s="863" t="s">
        <v>589</v>
      </c>
      <c r="E314" s="835" t="s">
        <v>4307</v>
      </c>
      <c r="F314" s="863" t="s">
        <v>4308</v>
      </c>
      <c r="G314" s="835" t="s">
        <v>4324</v>
      </c>
      <c r="H314" s="835" t="s">
        <v>4325</v>
      </c>
      <c r="I314" s="849">
        <v>0.62000000476837158</v>
      </c>
      <c r="J314" s="849">
        <v>500</v>
      </c>
      <c r="K314" s="850">
        <v>310</v>
      </c>
    </row>
    <row r="315" spans="1:11" ht="14.45" customHeight="1" x14ac:dyDescent="0.2">
      <c r="A315" s="831" t="s">
        <v>567</v>
      </c>
      <c r="B315" s="832" t="s">
        <v>568</v>
      </c>
      <c r="C315" s="835" t="s">
        <v>588</v>
      </c>
      <c r="D315" s="863" t="s">
        <v>589</v>
      </c>
      <c r="E315" s="835" t="s">
        <v>4307</v>
      </c>
      <c r="F315" s="863" t="s">
        <v>4308</v>
      </c>
      <c r="G315" s="835" t="s">
        <v>4324</v>
      </c>
      <c r="H315" s="835" t="s">
        <v>4326</v>
      </c>
      <c r="I315" s="849">
        <v>0.62666666507720947</v>
      </c>
      <c r="J315" s="849">
        <v>2500</v>
      </c>
      <c r="K315" s="850">
        <v>1573.2099990844727</v>
      </c>
    </row>
    <row r="316" spans="1:11" ht="14.45" customHeight="1" x14ac:dyDescent="0.2">
      <c r="A316" s="831" t="s">
        <v>567</v>
      </c>
      <c r="B316" s="832" t="s">
        <v>568</v>
      </c>
      <c r="C316" s="835" t="s">
        <v>588</v>
      </c>
      <c r="D316" s="863" t="s">
        <v>589</v>
      </c>
      <c r="E316" s="835" t="s">
        <v>4307</v>
      </c>
      <c r="F316" s="863" t="s">
        <v>4308</v>
      </c>
      <c r="G316" s="835" t="s">
        <v>4327</v>
      </c>
      <c r="H316" s="835" t="s">
        <v>4328</v>
      </c>
      <c r="I316" s="849">
        <v>1.2899999618530273</v>
      </c>
      <c r="J316" s="849">
        <v>1000</v>
      </c>
      <c r="K316" s="850">
        <v>1290</v>
      </c>
    </row>
    <row r="317" spans="1:11" ht="14.45" customHeight="1" x14ac:dyDescent="0.2">
      <c r="A317" s="831" t="s">
        <v>567</v>
      </c>
      <c r="B317" s="832" t="s">
        <v>568</v>
      </c>
      <c r="C317" s="835" t="s">
        <v>588</v>
      </c>
      <c r="D317" s="863" t="s">
        <v>589</v>
      </c>
      <c r="E317" s="835" t="s">
        <v>4307</v>
      </c>
      <c r="F317" s="863" t="s">
        <v>4308</v>
      </c>
      <c r="G317" s="835" t="s">
        <v>4327</v>
      </c>
      <c r="H317" s="835" t="s">
        <v>4329</v>
      </c>
      <c r="I317" s="849">
        <v>1.2899999618530273</v>
      </c>
      <c r="J317" s="849">
        <v>1300</v>
      </c>
      <c r="K317" s="850">
        <v>1677</v>
      </c>
    </row>
    <row r="318" spans="1:11" ht="14.45" customHeight="1" x14ac:dyDescent="0.2">
      <c r="A318" s="831" t="s">
        <v>567</v>
      </c>
      <c r="B318" s="832" t="s">
        <v>568</v>
      </c>
      <c r="C318" s="835" t="s">
        <v>588</v>
      </c>
      <c r="D318" s="863" t="s">
        <v>589</v>
      </c>
      <c r="E318" s="835" t="s">
        <v>4307</v>
      </c>
      <c r="F318" s="863" t="s">
        <v>4308</v>
      </c>
      <c r="G318" s="835" t="s">
        <v>4822</v>
      </c>
      <c r="H318" s="835" t="s">
        <v>4823</v>
      </c>
      <c r="I318" s="849">
        <v>0.4699999988079071</v>
      </c>
      <c r="J318" s="849">
        <v>70</v>
      </c>
      <c r="K318" s="850">
        <v>32.899999618530273</v>
      </c>
    </row>
    <row r="319" spans="1:11" ht="14.45" customHeight="1" x14ac:dyDescent="0.2">
      <c r="A319" s="831" t="s">
        <v>567</v>
      </c>
      <c r="B319" s="832" t="s">
        <v>568</v>
      </c>
      <c r="C319" s="835" t="s">
        <v>588</v>
      </c>
      <c r="D319" s="863" t="s">
        <v>589</v>
      </c>
      <c r="E319" s="835" t="s">
        <v>4307</v>
      </c>
      <c r="F319" s="863" t="s">
        <v>4308</v>
      </c>
      <c r="G319" s="835" t="s">
        <v>4824</v>
      </c>
      <c r="H319" s="835" t="s">
        <v>4825</v>
      </c>
      <c r="I319" s="849">
        <v>727.260009765625</v>
      </c>
      <c r="J319" s="849">
        <v>1</v>
      </c>
      <c r="K319" s="850">
        <v>727.260009765625</v>
      </c>
    </row>
    <row r="320" spans="1:11" ht="14.45" customHeight="1" x14ac:dyDescent="0.2">
      <c r="A320" s="831" t="s">
        <v>567</v>
      </c>
      <c r="B320" s="832" t="s">
        <v>568</v>
      </c>
      <c r="C320" s="835" t="s">
        <v>588</v>
      </c>
      <c r="D320" s="863" t="s">
        <v>589</v>
      </c>
      <c r="E320" s="835" t="s">
        <v>4307</v>
      </c>
      <c r="F320" s="863" t="s">
        <v>4308</v>
      </c>
      <c r="G320" s="835" t="s">
        <v>4330</v>
      </c>
      <c r="H320" s="835" t="s">
        <v>4331</v>
      </c>
      <c r="I320" s="849">
        <v>164.22000122070313</v>
      </c>
      <c r="J320" s="849">
        <v>3</v>
      </c>
      <c r="K320" s="850">
        <v>492.66000366210938</v>
      </c>
    </row>
    <row r="321" spans="1:11" ht="14.45" customHeight="1" x14ac:dyDescent="0.2">
      <c r="A321" s="831" t="s">
        <v>567</v>
      </c>
      <c r="B321" s="832" t="s">
        <v>568</v>
      </c>
      <c r="C321" s="835" t="s">
        <v>588</v>
      </c>
      <c r="D321" s="863" t="s">
        <v>589</v>
      </c>
      <c r="E321" s="835" t="s">
        <v>4307</v>
      </c>
      <c r="F321" s="863" t="s">
        <v>4308</v>
      </c>
      <c r="G321" s="835" t="s">
        <v>4332</v>
      </c>
      <c r="H321" s="835" t="s">
        <v>4333</v>
      </c>
      <c r="I321" s="849">
        <v>47.529998779296875</v>
      </c>
      <c r="J321" s="849">
        <v>3</v>
      </c>
      <c r="K321" s="850">
        <v>142.58999633789063</v>
      </c>
    </row>
    <row r="322" spans="1:11" ht="14.45" customHeight="1" x14ac:dyDescent="0.2">
      <c r="A322" s="831" t="s">
        <v>567</v>
      </c>
      <c r="B322" s="832" t="s">
        <v>568</v>
      </c>
      <c r="C322" s="835" t="s">
        <v>588</v>
      </c>
      <c r="D322" s="863" t="s">
        <v>589</v>
      </c>
      <c r="E322" s="835" t="s">
        <v>4307</v>
      </c>
      <c r="F322" s="863" t="s">
        <v>4308</v>
      </c>
      <c r="G322" s="835" t="s">
        <v>4826</v>
      </c>
      <c r="H322" s="835" t="s">
        <v>4827</v>
      </c>
      <c r="I322" s="849">
        <v>48.479999542236328</v>
      </c>
      <c r="J322" s="849">
        <v>10</v>
      </c>
      <c r="K322" s="850">
        <v>484.79998779296875</v>
      </c>
    </row>
    <row r="323" spans="1:11" ht="14.45" customHeight="1" x14ac:dyDescent="0.2">
      <c r="A323" s="831" t="s">
        <v>567</v>
      </c>
      <c r="B323" s="832" t="s">
        <v>568</v>
      </c>
      <c r="C323" s="835" t="s">
        <v>588</v>
      </c>
      <c r="D323" s="863" t="s">
        <v>589</v>
      </c>
      <c r="E323" s="835" t="s">
        <v>4307</v>
      </c>
      <c r="F323" s="863" t="s">
        <v>4308</v>
      </c>
      <c r="G323" s="835" t="s">
        <v>4340</v>
      </c>
      <c r="H323" s="835" t="s">
        <v>4341</v>
      </c>
      <c r="I323" s="849">
        <v>93.44000244140625</v>
      </c>
      <c r="J323" s="849">
        <v>10</v>
      </c>
      <c r="K323" s="850">
        <v>934.3599853515625</v>
      </c>
    </row>
    <row r="324" spans="1:11" ht="14.45" customHeight="1" x14ac:dyDescent="0.2">
      <c r="A324" s="831" t="s">
        <v>567</v>
      </c>
      <c r="B324" s="832" t="s">
        <v>568</v>
      </c>
      <c r="C324" s="835" t="s">
        <v>588</v>
      </c>
      <c r="D324" s="863" t="s">
        <v>589</v>
      </c>
      <c r="E324" s="835" t="s">
        <v>4307</v>
      </c>
      <c r="F324" s="863" t="s">
        <v>4308</v>
      </c>
      <c r="G324" s="835" t="s">
        <v>4344</v>
      </c>
      <c r="H324" s="835" t="s">
        <v>4345</v>
      </c>
      <c r="I324" s="849">
        <v>73.220001220703125</v>
      </c>
      <c r="J324" s="849">
        <v>30</v>
      </c>
      <c r="K324" s="850">
        <v>2196.5099487304688</v>
      </c>
    </row>
    <row r="325" spans="1:11" ht="14.45" customHeight="1" x14ac:dyDescent="0.2">
      <c r="A325" s="831" t="s">
        <v>567</v>
      </c>
      <c r="B325" s="832" t="s">
        <v>568</v>
      </c>
      <c r="C325" s="835" t="s">
        <v>588</v>
      </c>
      <c r="D325" s="863" t="s">
        <v>589</v>
      </c>
      <c r="E325" s="835" t="s">
        <v>4307</v>
      </c>
      <c r="F325" s="863" t="s">
        <v>4308</v>
      </c>
      <c r="G325" s="835" t="s">
        <v>4346</v>
      </c>
      <c r="H325" s="835" t="s">
        <v>4347</v>
      </c>
      <c r="I325" s="849">
        <v>497.70999145507813</v>
      </c>
      <c r="J325" s="849">
        <v>1</v>
      </c>
      <c r="K325" s="850">
        <v>497.70999145507813</v>
      </c>
    </row>
    <row r="326" spans="1:11" ht="14.45" customHeight="1" x14ac:dyDescent="0.2">
      <c r="A326" s="831" t="s">
        <v>567</v>
      </c>
      <c r="B326" s="832" t="s">
        <v>568</v>
      </c>
      <c r="C326" s="835" t="s">
        <v>588</v>
      </c>
      <c r="D326" s="863" t="s">
        <v>589</v>
      </c>
      <c r="E326" s="835" t="s">
        <v>4307</v>
      </c>
      <c r="F326" s="863" t="s">
        <v>4308</v>
      </c>
      <c r="G326" s="835" t="s">
        <v>4348</v>
      </c>
      <c r="H326" s="835" t="s">
        <v>4349</v>
      </c>
      <c r="I326" s="849">
        <v>154.97499847412109</v>
      </c>
      <c r="J326" s="849">
        <v>3</v>
      </c>
      <c r="K326" s="850">
        <v>464.92001342773438</v>
      </c>
    </row>
    <row r="327" spans="1:11" ht="14.45" customHeight="1" x14ac:dyDescent="0.2">
      <c r="A327" s="831" t="s">
        <v>567</v>
      </c>
      <c r="B327" s="832" t="s">
        <v>568</v>
      </c>
      <c r="C327" s="835" t="s">
        <v>588</v>
      </c>
      <c r="D327" s="863" t="s">
        <v>589</v>
      </c>
      <c r="E327" s="835" t="s">
        <v>4307</v>
      </c>
      <c r="F327" s="863" t="s">
        <v>4308</v>
      </c>
      <c r="G327" s="835" t="s">
        <v>4350</v>
      </c>
      <c r="H327" s="835" t="s">
        <v>4351</v>
      </c>
      <c r="I327" s="849">
        <v>30.175000190734863</v>
      </c>
      <c r="J327" s="849">
        <v>100</v>
      </c>
      <c r="K327" s="850">
        <v>3017.5</v>
      </c>
    </row>
    <row r="328" spans="1:11" ht="14.45" customHeight="1" x14ac:dyDescent="0.2">
      <c r="A328" s="831" t="s">
        <v>567</v>
      </c>
      <c r="B328" s="832" t="s">
        <v>568</v>
      </c>
      <c r="C328" s="835" t="s">
        <v>588</v>
      </c>
      <c r="D328" s="863" t="s">
        <v>589</v>
      </c>
      <c r="E328" s="835" t="s">
        <v>4307</v>
      </c>
      <c r="F328" s="863" t="s">
        <v>4308</v>
      </c>
      <c r="G328" s="835" t="s">
        <v>4828</v>
      </c>
      <c r="H328" s="835" t="s">
        <v>4829</v>
      </c>
      <c r="I328" s="849">
        <v>2.880000114440918</v>
      </c>
      <c r="J328" s="849">
        <v>50</v>
      </c>
      <c r="K328" s="850">
        <v>144</v>
      </c>
    </row>
    <row r="329" spans="1:11" ht="14.45" customHeight="1" x14ac:dyDescent="0.2">
      <c r="A329" s="831" t="s">
        <v>567</v>
      </c>
      <c r="B329" s="832" t="s">
        <v>568</v>
      </c>
      <c r="C329" s="835" t="s">
        <v>588</v>
      </c>
      <c r="D329" s="863" t="s">
        <v>589</v>
      </c>
      <c r="E329" s="835" t="s">
        <v>4307</v>
      </c>
      <c r="F329" s="863" t="s">
        <v>4308</v>
      </c>
      <c r="G329" s="835" t="s">
        <v>4352</v>
      </c>
      <c r="H329" s="835" t="s">
        <v>4353</v>
      </c>
      <c r="I329" s="849">
        <v>5.2766668001810713</v>
      </c>
      <c r="J329" s="849">
        <v>100</v>
      </c>
      <c r="K329" s="850">
        <v>527.59999847412109</v>
      </c>
    </row>
    <row r="330" spans="1:11" ht="14.45" customHeight="1" x14ac:dyDescent="0.2">
      <c r="A330" s="831" t="s">
        <v>567</v>
      </c>
      <c r="B330" s="832" t="s">
        <v>568</v>
      </c>
      <c r="C330" s="835" t="s">
        <v>588</v>
      </c>
      <c r="D330" s="863" t="s">
        <v>589</v>
      </c>
      <c r="E330" s="835" t="s">
        <v>4307</v>
      </c>
      <c r="F330" s="863" t="s">
        <v>4308</v>
      </c>
      <c r="G330" s="835" t="s">
        <v>4400</v>
      </c>
      <c r="H330" s="835" t="s">
        <v>4830</v>
      </c>
      <c r="I330" s="849">
        <v>123.19000244140625</v>
      </c>
      <c r="J330" s="849">
        <v>20</v>
      </c>
      <c r="K330" s="850">
        <v>2463.719970703125</v>
      </c>
    </row>
    <row r="331" spans="1:11" ht="14.45" customHeight="1" x14ac:dyDescent="0.2">
      <c r="A331" s="831" t="s">
        <v>567</v>
      </c>
      <c r="B331" s="832" t="s">
        <v>568</v>
      </c>
      <c r="C331" s="835" t="s">
        <v>588</v>
      </c>
      <c r="D331" s="863" t="s">
        <v>589</v>
      </c>
      <c r="E331" s="835" t="s">
        <v>4307</v>
      </c>
      <c r="F331" s="863" t="s">
        <v>4308</v>
      </c>
      <c r="G331" s="835" t="s">
        <v>4356</v>
      </c>
      <c r="H331" s="835" t="s">
        <v>4357</v>
      </c>
      <c r="I331" s="849">
        <v>127.98999786376953</v>
      </c>
      <c r="J331" s="849">
        <v>5</v>
      </c>
      <c r="K331" s="850">
        <v>639.95001220703125</v>
      </c>
    </row>
    <row r="332" spans="1:11" ht="14.45" customHeight="1" x14ac:dyDescent="0.2">
      <c r="A332" s="831" t="s">
        <v>567</v>
      </c>
      <c r="B332" s="832" t="s">
        <v>568</v>
      </c>
      <c r="C332" s="835" t="s">
        <v>588</v>
      </c>
      <c r="D332" s="863" t="s">
        <v>589</v>
      </c>
      <c r="E332" s="835" t="s">
        <v>4307</v>
      </c>
      <c r="F332" s="863" t="s">
        <v>4308</v>
      </c>
      <c r="G332" s="835" t="s">
        <v>4358</v>
      </c>
      <c r="H332" s="835" t="s">
        <v>4359</v>
      </c>
      <c r="I332" s="849">
        <v>92</v>
      </c>
      <c r="J332" s="849">
        <v>5</v>
      </c>
      <c r="K332" s="850">
        <v>460</v>
      </c>
    </row>
    <row r="333" spans="1:11" ht="14.45" customHeight="1" x14ac:dyDescent="0.2">
      <c r="A333" s="831" t="s">
        <v>567</v>
      </c>
      <c r="B333" s="832" t="s">
        <v>568</v>
      </c>
      <c r="C333" s="835" t="s">
        <v>588</v>
      </c>
      <c r="D333" s="863" t="s">
        <v>589</v>
      </c>
      <c r="E333" s="835" t="s">
        <v>4307</v>
      </c>
      <c r="F333" s="863" t="s">
        <v>4308</v>
      </c>
      <c r="G333" s="835" t="s">
        <v>4361</v>
      </c>
      <c r="H333" s="835" t="s">
        <v>4362</v>
      </c>
      <c r="I333" s="849">
        <v>129.25999450683594</v>
      </c>
      <c r="J333" s="849">
        <v>15</v>
      </c>
      <c r="K333" s="850">
        <v>1938.8999633789063</v>
      </c>
    </row>
    <row r="334" spans="1:11" ht="14.45" customHeight="1" x14ac:dyDescent="0.2">
      <c r="A334" s="831" t="s">
        <v>567</v>
      </c>
      <c r="B334" s="832" t="s">
        <v>568</v>
      </c>
      <c r="C334" s="835" t="s">
        <v>588</v>
      </c>
      <c r="D334" s="863" t="s">
        <v>589</v>
      </c>
      <c r="E334" s="835" t="s">
        <v>4307</v>
      </c>
      <c r="F334" s="863" t="s">
        <v>4308</v>
      </c>
      <c r="G334" s="835" t="s">
        <v>4363</v>
      </c>
      <c r="H334" s="835" t="s">
        <v>4364</v>
      </c>
      <c r="I334" s="849">
        <v>283.01998901367188</v>
      </c>
      <c r="J334" s="849">
        <v>10</v>
      </c>
      <c r="K334" s="850">
        <v>2830.179931640625</v>
      </c>
    </row>
    <row r="335" spans="1:11" ht="14.45" customHeight="1" x14ac:dyDescent="0.2">
      <c r="A335" s="831" t="s">
        <v>567</v>
      </c>
      <c r="B335" s="832" t="s">
        <v>568</v>
      </c>
      <c r="C335" s="835" t="s">
        <v>588</v>
      </c>
      <c r="D335" s="863" t="s">
        <v>589</v>
      </c>
      <c r="E335" s="835" t="s">
        <v>4307</v>
      </c>
      <c r="F335" s="863" t="s">
        <v>4308</v>
      </c>
      <c r="G335" s="835" t="s">
        <v>4367</v>
      </c>
      <c r="H335" s="835" t="s">
        <v>4368</v>
      </c>
      <c r="I335" s="849">
        <v>159.55000305175781</v>
      </c>
      <c r="J335" s="849">
        <v>45</v>
      </c>
      <c r="K335" s="850">
        <v>7179.7900390625</v>
      </c>
    </row>
    <row r="336" spans="1:11" ht="14.45" customHeight="1" x14ac:dyDescent="0.2">
      <c r="A336" s="831" t="s">
        <v>567</v>
      </c>
      <c r="B336" s="832" t="s">
        <v>568</v>
      </c>
      <c r="C336" s="835" t="s">
        <v>588</v>
      </c>
      <c r="D336" s="863" t="s">
        <v>589</v>
      </c>
      <c r="E336" s="835" t="s">
        <v>4307</v>
      </c>
      <c r="F336" s="863" t="s">
        <v>4308</v>
      </c>
      <c r="G336" s="835" t="s">
        <v>4371</v>
      </c>
      <c r="H336" s="835" t="s">
        <v>4372</v>
      </c>
      <c r="I336" s="849">
        <v>790.280029296875</v>
      </c>
      <c r="J336" s="849">
        <v>2</v>
      </c>
      <c r="K336" s="850">
        <v>1580.56005859375</v>
      </c>
    </row>
    <row r="337" spans="1:11" ht="14.45" customHeight="1" x14ac:dyDescent="0.2">
      <c r="A337" s="831" t="s">
        <v>567</v>
      </c>
      <c r="B337" s="832" t="s">
        <v>568</v>
      </c>
      <c r="C337" s="835" t="s">
        <v>588</v>
      </c>
      <c r="D337" s="863" t="s">
        <v>589</v>
      </c>
      <c r="E337" s="835" t="s">
        <v>4307</v>
      </c>
      <c r="F337" s="863" t="s">
        <v>4308</v>
      </c>
      <c r="G337" s="835" t="s">
        <v>4373</v>
      </c>
      <c r="H337" s="835" t="s">
        <v>4374</v>
      </c>
      <c r="I337" s="849">
        <v>58.540000915527344</v>
      </c>
      <c r="J337" s="849">
        <v>10</v>
      </c>
      <c r="K337" s="850">
        <v>585.3800048828125</v>
      </c>
    </row>
    <row r="338" spans="1:11" ht="14.45" customHeight="1" x14ac:dyDescent="0.2">
      <c r="A338" s="831" t="s">
        <v>567</v>
      </c>
      <c r="B338" s="832" t="s">
        <v>568</v>
      </c>
      <c r="C338" s="835" t="s">
        <v>588</v>
      </c>
      <c r="D338" s="863" t="s">
        <v>589</v>
      </c>
      <c r="E338" s="835" t="s">
        <v>4307</v>
      </c>
      <c r="F338" s="863" t="s">
        <v>4308</v>
      </c>
      <c r="G338" s="835" t="s">
        <v>4411</v>
      </c>
      <c r="H338" s="835" t="s">
        <v>4831</v>
      </c>
      <c r="I338" s="849">
        <v>149.5</v>
      </c>
      <c r="J338" s="849">
        <v>20</v>
      </c>
      <c r="K338" s="850">
        <v>2990</v>
      </c>
    </row>
    <row r="339" spans="1:11" ht="14.45" customHeight="1" x14ac:dyDescent="0.2">
      <c r="A339" s="831" t="s">
        <v>567</v>
      </c>
      <c r="B339" s="832" t="s">
        <v>568</v>
      </c>
      <c r="C339" s="835" t="s">
        <v>588</v>
      </c>
      <c r="D339" s="863" t="s">
        <v>589</v>
      </c>
      <c r="E339" s="835" t="s">
        <v>4307</v>
      </c>
      <c r="F339" s="863" t="s">
        <v>4308</v>
      </c>
      <c r="G339" s="835" t="s">
        <v>4377</v>
      </c>
      <c r="H339" s="835" t="s">
        <v>4378</v>
      </c>
      <c r="I339" s="849">
        <v>6.5300002098083496</v>
      </c>
      <c r="J339" s="849">
        <v>100</v>
      </c>
      <c r="K339" s="850">
        <v>653</v>
      </c>
    </row>
    <row r="340" spans="1:11" ht="14.45" customHeight="1" x14ac:dyDescent="0.2">
      <c r="A340" s="831" t="s">
        <v>567</v>
      </c>
      <c r="B340" s="832" t="s">
        <v>568</v>
      </c>
      <c r="C340" s="835" t="s">
        <v>588</v>
      </c>
      <c r="D340" s="863" t="s">
        <v>589</v>
      </c>
      <c r="E340" s="835" t="s">
        <v>4307</v>
      </c>
      <c r="F340" s="863" t="s">
        <v>4308</v>
      </c>
      <c r="G340" s="835" t="s">
        <v>4379</v>
      </c>
      <c r="H340" s="835" t="s">
        <v>4380</v>
      </c>
      <c r="I340" s="849">
        <v>13.75</v>
      </c>
      <c r="J340" s="849">
        <v>50</v>
      </c>
      <c r="K340" s="850">
        <v>687.47998046875</v>
      </c>
    </row>
    <row r="341" spans="1:11" ht="14.45" customHeight="1" x14ac:dyDescent="0.2">
      <c r="A341" s="831" t="s">
        <v>567</v>
      </c>
      <c r="B341" s="832" t="s">
        <v>568</v>
      </c>
      <c r="C341" s="835" t="s">
        <v>588</v>
      </c>
      <c r="D341" s="863" t="s">
        <v>589</v>
      </c>
      <c r="E341" s="835" t="s">
        <v>4307</v>
      </c>
      <c r="F341" s="863" t="s">
        <v>4308</v>
      </c>
      <c r="G341" s="835" t="s">
        <v>4381</v>
      </c>
      <c r="H341" s="835" t="s">
        <v>4382</v>
      </c>
      <c r="I341" s="849">
        <v>259.89999389648438</v>
      </c>
      <c r="J341" s="849">
        <v>2</v>
      </c>
      <c r="K341" s="850">
        <v>519.79998779296875</v>
      </c>
    </row>
    <row r="342" spans="1:11" ht="14.45" customHeight="1" x14ac:dyDescent="0.2">
      <c r="A342" s="831" t="s">
        <v>567</v>
      </c>
      <c r="B342" s="832" t="s">
        <v>568</v>
      </c>
      <c r="C342" s="835" t="s">
        <v>588</v>
      </c>
      <c r="D342" s="863" t="s">
        <v>589</v>
      </c>
      <c r="E342" s="835" t="s">
        <v>4307</v>
      </c>
      <c r="F342" s="863" t="s">
        <v>4308</v>
      </c>
      <c r="G342" s="835" t="s">
        <v>4330</v>
      </c>
      <c r="H342" s="835" t="s">
        <v>4383</v>
      </c>
      <c r="I342" s="849">
        <v>164.22000122070313</v>
      </c>
      <c r="J342" s="849">
        <v>11</v>
      </c>
      <c r="K342" s="850">
        <v>1806.4200134277344</v>
      </c>
    </row>
    <row r="343" spans="1:11" ht="14.45" customHeight="1" x14ac:dyDescent="0.2">
      <c r="A343" s="831" t="s">
        <v>567</v>
      </c>
      <c r="B343" s="832" t="s">
        <v>568</v>
      </c>
      <c r="C343" s="835" t="s">
        <v>588</v>
      </c>
      <c r="D343" s="863" t="s">
        <v>589</v>
      </c>
      <c r="E343" s="835" t="s">
        <v>4307</v>
      </c>
      <c r="F343" s="863" t="s">
        <v>4308</v>
      </c>
      <c r="G343" s="835" t="s">
        <v>4384</v>
      </c>
      <c r="H343" s="835" t="s">
        <v>4385</v>
      </c>
      <c r="I343" s="849">
        <v>86.376665751139328</v>
      </c>
      <c r="J343" s="849">
        <v>30</v>
      </c>
      <c r="K343" s="850">
        <v>2591.280029296875</v>
      </c>
    </row>
    <row r="344" spans="1:11" ht="14.45" customHeight="1" x14ac:dyDescent="0.2">
      <c r="A344" s="831" t="s">
        <v>567</v>
      </c>
      <c r="B344" s="832" t="s">
        <v>568</v>
      </c>
      <c r="C344" s="835" t="s">
        <v>588</v>
      </c>
      <c r="D344" s="863" t="s">
        <v>589</v>
      </c>
      <c r="E344" s="835" t="s">
        <v>4307</v>
      </c>
      <c r="F344" s="863" t="s">
        <v>4308</v>
      </c>
      <c r="G344" s="835" t="s">
        <v>4332</v>
      </c>
      <c r="H344" s="835" t="s">
        <v>4386</v>
      </c>
      <c r="I344" s="849">
        <v>47.540000915527344</v>
      </c>
      <c r="J344" s="849">
        <v>6</v>
      </c>
      <c r="K344" s="850">
        <v>285.23001098632813</v>
      </c>
    </row>
    <row r="345" spans="1:11" ht="14.45" customHeight="1" x14ac:dyDescent="0.2">
      <c r="A345" s="831" t="s">
        <v>567</v>
      </c>
      <c r="B345" s="832" t="s">
        <v>568</v>
      </c>
      <c r="C345" s="835" t="s">
        <v>588</v>
      </c>
      <c r="D345" s="863" t="s">
        <v>589</v>
      </c>
      <c r="E345" s="835" t="s">
        <v>4307</v>
      </c>
      <c r="F345" s="863" t="s">
        <v>4308</v>
      </c>
      <c r="G345" s="835" t="s">
        <v>4334</v>
      </c>
      <c r="H345" s="835" t="s">
        <v>4389</v>
      </c>
      <c r="I345" s="849">
        <v>2.6600000858306885</v>
      </c>
      <c r="J345" s="849">
        <v>210</v>
      </c>
      <c r="K345" s="850">
        <v>558.83999633789063</v>
      </c>
    </row>
    <row r="346" spans="1:11" ht="14.45" customHeight="1" x14ac:dyDescent="0.2">
      <c r="A346" s="831" t="s">
        <v>567</v>
      </c>
      <c r="B346" s="832" t="s">
        <v>568</v>
      </c>
      <c r="C346" s="835" t="s">
        <v>588</v>
      </c>
      <c r="D346" s="863" t="s">
        <v>589</v>
      </c>
      <c r="E346" s="835" t="s">
        <v>4307</v>
      </c>
      <c r="F346" s="863" t="s">
        <v>4308</v>
      </c>
      <c r="G346" s="835" t="s">
        <v>4336</v>
      </c>
      <c r="H346" s="835" t="s">
        <v>4390</v>
      </c>
      <c r="I346" s="849">
        <v>790.8800048828125</v>
      </c>
      <c r="J346" s="849">
        <v>1</v>
      </c>
      <c r="K346" s="850">
        <v>790.8800048828125</v>
      </c>
    </row>
    <row r="347" spans="1:11" ht="14.45" customHeight="1" x14ac:dyDescent="0.2">
      <c r="A347" s="831" t="s">
        <v>567</v>
      </c>
      <c r="B347" s="832" t="s">
        <v>568</v>
      </c>
      <c r="C347" s="835" t="s">
        <v>588</v>
      </c>
      <c r="D347" s="863" t="s">
        <v>589</v>
      </c>
      <c r="E347" s="835" t="s">
        <v>4307</v>
      </c>
      <c r="F347" s="863" t="s">
        <v>4308</v>
      </c>
      <c r="G347" s="835" t="s">
        <v>4832</v>
      </c>
      <c r="H347" s="835" t="s">
        <v>4833</v>
      </c>
      <c r="I347" s="849">
        <v>355.35000610351563</v>
      </c>
      <c r="J347" s="849">
        <v>2</v>
      </c>
      <c r="K347" s="850">
        <v>710.70001220703125</v>
      </c>
    </row>
    <row r="348" spans="1:11" ht="14.45" customHeight="1" x14ac:dyDescent="0.2">
      <c r="A348" s="831" t="s">
        <v>567</v>
      </c>
      <c r="B348" s="832" t="s">
        <v>568</v>
      </c>
      <c r="C348" s="835" t="s">
        <v>588</v>
      </c>
      <c r="D348" s="863" t="s">
        <v>589</v>
      </c>
      <c r="E348" s="835" t="s">
        <v>4307</v>
      </c>
      <c r="F348" s="863" t="s">
        <v>4308</v>
      </c>
      <c r="G348" s="835" t="s">
        <v>4834</v>
      </c>
      <c r="H348" s="835" t="s">
        <v>4835</v>
      </c>
      <c r="I348" s="849">
        <v>108.27999877929688</v>
      </c>
      <c r="J348" s="849">
        <v>5</v>
      </c>
      <c r="K348" s="850">
        <v>541.3900146484375</v>
      </c>
    </row>
    <row r="349" spans="1:11" ht="14.45" customHeight="1" x14ac:dyDescent="0.2">
      <c r="A349" s="831" t="s">
        <v>567</v>
      </c>
      <c r="B349" s="832" t="s">
        <v>568</v>
      </c>
      <c r="C349" s="835" t="s">
        <v>588</v>
      </c>
      <c r="D349" s="863" t="s">
        <v>589</v>
      </c>
      <c r="E349" s="835" t="s">
        <v>4307</v>
      </c>
      <c r="F349" s="863" t="s">
        <v>4308</v>
      </c>
      <c r="G349" s="835" t="s">
        <v>4344</v>
      </c>
      <c r="H349" s="835" t="s">
        <v>4395</v>
      </c>
      <c r="I349" s="849">
        <v>73.220001220703125</v>
      </c>
      <c r="J349" s="849">
        <v>40</v>
      </c>
      <c r="K349" s="850">
        <v>2928.6400146484375</v>
      </c>
    </row>
    <row r="350" spans="1:11" ht="14.45" customHeight="1" x14ac:dyDescent="0.2">
      <c r="A350" s="831" t="s">
        <v>567</v>
      </c>
      <c r="B350" s="832" t="s">
        <v>568</v>
      </c>
      <c r="C350" s="835" t="s">
        <v>588</v>
      </c>
      <c r="D350" s="863" t="s">
        <v>589</v>
      </c>
      <c r="E350" s="835" t="s">
        <v>4307</v>
      </c>
      <c r="F350" s="863" t="s">
        <v>4308</v>
      </c>
      <c r="G350" s="835" t="s">
        <v>4348</v>
      </c>
      <c r="H350" s="835" t="s">
        <v>4396</v>
      </c>
      <c r="I350" s="849">
        <v>176.65499877929688</v>
      </c>
      <c r="J350" s="849">
        <v>2</v>
      </c>
      <c r="K350" s="850">
        <v>353.30999755859375</v>
      </c>
    </row>
    <row r="351" spans="1:11" ht="14.45" customHeight="1" x14ac:dyDescent="0.2">
      <c r="A351" s="831" t="s">
        <v>567</v>
      </c>
      <c r="B351" s="832" t="s">
        <v>568</v>
      </c>
      <c r="C351" s="835" t="s">
        <v>588</v>
      </c>
      <c r="D351" s="863" t="s">
        <v>589</v>
      </c>
      <c r="E351" s="835" t="s">
        <v>4307</v>
      </c>
      <c r="F351" s="863" t="s">
        <v>4308</v>
      </c>
      <c r="G351" s="835" t="s">
        <v>4836</v>
      </c>
      <c r="H351" s="835" t="s">
        <v>4837</v>
      </c>
      <c r="I351" s="849">
        <v>49.150001525878906</v>
      </c>
      <c r="J351" s="849">
        <v>10</v>
      </c>
      <c r="K351" s="850">
        <v>491.5</v>
      </c>
    </row>
    <row r="352" spans="1:11" ht="14.45" customHeight="1" x14ac:dyDescent="0.2">
      <c r="A352" s="831" t="s">
        <v>567</v>
      </c>
      <c r="B352" s="832" t="s">
        <v>568</v>
      </c>
      <c r="C352" s="835" t="s">
        <v>588</v>
      </c>
      <c r="D352" s="863" t="s">
        <v>589</v>
      </c>
      <c r="E352" s="835" t="s">
        <v>4307</v>
      </c>
      <c r="F352" s="863" t="s">
        <v>4308</v>
      </c>
      <c r="G352" s="835" t="s">
        <v>4350</v>
      </c>
      <c r="H352" s="835" t="s">
        <v>4397</v>
      </c>
      <c r="I352" s="849">
        <v>30.170000076293945</v>
      </c>
      <c r="J352" s="849">
        <v>125</v>
      </c>
      <c r="K352" s="850">
        <v>3771.25</v>
      </c>
    </row>
    <row r="353" spans="1:11" ht="14.45" customHeight="1" x14ac:dyDescent="0.2">
      <c r="A353" s="831" t="s">
        <v>567</v>
      </c>
      <c r="B353" s="832" t="s">
        <v>568</v>
      </c>
      <c r="C353" s="835" t="s">
        <v>588</v>
      </c>
      <c r="D353" s="863" t="s">
        <v>589</v>
      </c>
      <c r="E353" s="835" t="s">
        <v>4307</v>
      </c>
      <c r="F353" s="863" t="s">
        <v>4308</v>
      </c>
      <c r="G353" s="835" t="s">
        <v>4828</v>
      </c>
      <c r="H353" s="835" t="s">
        <v>4838</v>
      </c>
      <c r="I353" s="849">
        <v>2.880000114440918</v>
      </c>
      <c r="J353" s="849">
        <v>20</v>
      </c>
      <c r="K353" s="850">
        <v>57.599998474121094</v>
      </c>
    </row>
    <row r="354" spans="1:11" ht="14.45" customHeight="1" x14ac:dyDescent="0.2">
      <c r="A354" s="831" t="s">
        <v>567</v>
      </c>
      <c r="B354" s="832" t="s">
        <v>568</v>
      </c>
      <c r="C354" s="835" t="s">
        <v>588</v>
      </c>
      <c r="D354" s="863" t="s">
        <v>589</v>
      </c>
      <c r="E354" s="835" t="s">
        <v>4307</v>
      </c>
      <c r="F354" s="863" t="s">
        <v>4308</v>
      </c>
      <c r="G354" s="835" t="s">
        <v>4352</v>
      </c>
      <c r="H354" s="835" t="s">
        <v>4398</v>
      </c>
      <c r="I354" s="849">
        <v>5.2775001525878906</v>
      </c>
      <c r="J354" s="849">
        <v>150</v>
      </c>
      <c r="K354" s="850">
        <v>791.69999694824219</v>
      </c>
    </row>
    <row r="355" spans="1:11" ht="14.45" customHeight="1" x14ac:dyDescent="0.2">
      <c r="A355" s="831" t="s">
        <v>567</v>
      </c>
      <c r="B355" s="832" t="s">
        <v>568</v>
      </c>
      <c r="C355" s="835" t="s">
        <v>588</v>
      </c>
      <c r="D355" s="863" t="s">
        <v>589</v>
      </c>
      <c r="E355" s="835" t="s">
        <v>4307</v>
      </c>
      <c r="F355" s="863" t="s">
        <v>4308</v>
      </c>
      <c r="G355" s="835" t="s">
        <v>4354</v>
      </c>
      <c r="H355" s="835" t="s">
        <v>4399</v>
      </c>
      <c r="I355" s="849">
        <v>4.7899999618530273</v>
      </c>
      <c r="J355" s="849">
        <v>144</v>
      </c>
      <c r="K355" s="850">
        <v>690</v>
      </c>
    </row>
    <row r="356" spans="1:11" ht="14.45" customHeight="1" x14ac:dyDescent="0.2">
      <c r="A356" s="831" t="s">
        <v>567</v>
      </c>
      <c r="B356" s="832" t="s">
        <v>568</v>
      </c>
      <c r="C356" s="835" t="s">
        <v>588</v>
      </c>
      <c r="D356" s="863" t="s">
        <v>589</v>
      </c>
      <c r="E356" s="835" t="s">
        <v>4307</v>
      </c>
      <c r="F356" s="863" t="s">
        <v>4308</v>
      </c>
      <c r="G356" s="835" t="s">
        <v>4400</v>
      </c>
      <c r="H356" s="835" t="s">
        <v>4401</v>
      </c>
      <c r="I356" s="849">
        <v>123.19000244140625</v>
      </c>
      <c r="J356" s="849">
        <v>10</v>
      </c>
      <c r="K356" s="850">
        <v>1231.8800048828125</v>
      </c>
    </row>
    <row r="357" spans="1:11" ht="14.45" customHeight="1" x14ac:dyDescent="0.2">
      <c r="A357" s="831" t="s">
        <v>567</v>
      </c>
      <c r="B357" s="832" t="s">
        <v>568</v>
      </c>
      <c r="C357" s="835" t="s">
        <v>588</v>
      </c>
      <c r="D357" s="863" t="s">
        <v>589</v>
      </c>
      <c r="E357" s="835" t="s">
        <v>4307</v>
      </c>
      <c r="F357" s="863" t="s">
        <v>4308</v>
      </c>
      <c r="G357" s="835" t="s">
        <v>4839</v>
      </c>
      <c r="H357" s="835" t="s">
        <v>4840</v>
      </c>
      <c r="I357" s="849">
        <v>112.81999969482422</v>
      </c>
      <c r="J357" s="849">
        <v>5</v>
      </c>
      <c r="K357" s="850">
        <v>564.08001708984375</v>
      </c>
    </row>
    <row r="358" spans="1:11" ht="14.45" customHeight="1" x14ac:dyDescent="0.2">
      <c r="A358" s="831" t="s">
        <v>567</v>
      </c>
      <c r="B358" s="832" t="s">
        <v>568</v>
      </c>
      <c r="C358" s="835" t="s">
        <v>588</v>
      </c>
      <c r="D358" s="863" t="s">
        <v>589</v>
      </c>
      <c r="E358" s="835" t="s">
        <v>4307</v>
      </c>
      <c r="F358" s="863" t="s">
        <v>4308</v>
      </c>
      <c r="G358" s="835" t="s">
        <v>4361</v>
      </c>
      <c r="H358" s="835" t="s">
        <v>4403</v>
      </c>
      <c r="I358" s="849">
        <v>129.25999450683594</v>
      </c>
      <c r="J358" s="849">
        <v>5</v>
      </c>
      <c r="K358" s="850">
        <v>646.29998779296875</v>
      </c>
    </row>
    <row r="359" spans="1:11" ht="14.45" customHeight="1" x14ac:dyDescent="0.2">
      <c r="A359" s="831" t="s">
        <v>567</v>
      </c>
      <c r="B359" s="832" t="s">
        <v>568</v>
      </c>
      <c r="C359" s="835" t="s">
        <v>588</v>
      </c>
      <c r="D359" s="863" t="s">
        <v>589</v>
      </c>
      <c r="E359" s="835" t="s">
        <v>4307</v>
      </c>
      <c r="F359" s="863" t="s">
        <v>4308</v>
      </c>
      <c r="G359" s="835" t="s">
        <v>4363</v>
      </c>
      <c r="H359" s="835" t="s">
        <v>4404</v>
      </c>
      <c r="I359" s="849">
        <v>251.59000142415366</v>
      </c>
      <c r="J359" s="849">
        <v>25</v>
      </c>
      <c r="K359" s="850">
        <v>5661.2301025390625</v>
      </c>
    </row>
    <row r="360" spans="1:11" ht="14.45" customHeight="1" x14ac:dyDescent="0.2">
      <c r="A360" s="831" t="s">
        <v>567</v>
      </c>
      <c r="B360" s="832" t="s">
        <v>568</v>
      </c>
      <c r="C360" s="835" t="s">
        <v>588</v>
      </c>
      <c r="D360" s="863" t="s">
        <v>589</v>
      </c>
      <c r="E360" s="835" t="s">
        <v>4307</v>
      </c>
      <c r="F360" s="863" t="s">
        <v>4308</v>
      </c>
      <c r="G360" s="835" t="s">
        <v>4367</v>
      </c>
      <c r="H360" s="835" t="s">
        <v>4406</v>
      </c>
      <c r="I360" s="849">
        <v>159.55000305175781</v>
      </c>
      <c r="J360" s="849">
        <v>55</v>
      </c>
      <c r="K360" s="850">
        <v>8775.35009765625</v>
      </c>
    </row>
    <row r="361" spans="1:11" ht="14.45" customHeight="1" x14ac:dyDescent="0.2">
      <c r="A361" s="831" t="s">
        <v>567</v>
      </c>
      <c r="B361" s="832" t="s">
        <v>568</v>
      </c>
      <c r="C361" s="835" t="s">
        <v>588</v>
      </c>
      <c r="D361" s="863" t="s">
        <v>589</v>
      </c>
      <c r="E361" s="835" t="s">
        <v>4307</v>
      </c>
      <c r="F361" s="863" t="s">
        <v>4308</v>
      </c>
      <c r="G361" s="835" t="s">
        <v>4841</v>
      </c>
      <c r="H361" s="835" t="s">
        <v>4842</v>
      </c>
      <c r="I361" s="849">
        <v>153</v>
      </c>
      <c r="J361" s="849">
        <v>10</v>
      </c>
      <c r="K361" s="850">
        <v>1529.9599609375</v>
      </c>
    </row>
    <row r="362" spans="1:11" ht="14.45" customHeight="1" x14ac:dyDescent="0.2">
      <c r="A362" s="831" t="s">
        <v>567</v>
      </c>
      <c r="B362" s="832" t="s">
        <v>568</v>
      </c>
      <c r="C362" s="835" t="s">
        <v>588</v>
      </c>
      <c r="D362" s="863" t="s">
        <v>589</v>
      </c>
      <c r="E362" s="835" t="s">
        <v>4307</v>
      </c>
      <c r="F362" s="863" t="s">
        <v>4308</v>
      </c>
      <c r="G362" s="835" t="s">
        <v>4843</v>
      </c>
      <c r="H362" s="835" t="s">
        <v>4844</v>
      </c>
      <c r="I362" s="849">
        <v>257.04998779296875</v>
      </c>
      <c r="J362" s="849">
        <v>5</v>
      </c>
      <c r="K362" s="850">
        <v>1285.239990234375</v>
      </c>
    </row>
    <row r="363" spans="1:11" ht="14.45" customHeight="1" x14ac:dyDescent="0.2">
      <c r="A363" s="831" t="s">
        <v>567</v>
      </c>
      <c r="B363" s="832" t="s">
        <v>568</v>
      </c>
      <c r="C363" s="835" t="s">
        <v>588</v>
      </c>
      <c r="D363" s="863" t="s">
        <v>589</v>
      </c>
      <c r="E363" s="835" t="s">
        <v>4307</v>
      </c>
      <c r="F363" s="863" t="s">
        <v>4308</v>
      </c>
      <c r="G363" s="835" t="s">
        <v>4369</v>
      </c>
      <c r="H363" s="835" t="s">
        <v>4407</v>
      </c>
      <c r="I363" s="849">
        <v>124.41000366210938</v>
      </c>
      <c r="J363" s="849">
        <v>20</v>
      </c>
      <c r="K363" s="850">
        <v>2488.159912109375</v>
      </c>
    </row>
    <row r="364" spans="1:11" ht="14.45" customHeight="1" x14ac:dyDescent="0.2">
      <c r="A364" s="831" t="s">
        <v>567</v>
      </c>
      <c r="B364" s="832" t="s">
        <v>568</v>
      </c>
      <c r="C364" s="835" t="s">
        <v>588</v>
      </c>
      <c r="D364" s="863" t="s">
        <v>589</v>
      </c>
      <c r="E364" s="835" t="s">
        <v>4307</v>
      </c>
      <c r="F364" s="863" t="s">
        <v>4308</v>
      </c>
      <c r="G364" s="835" t="s">
        <v>4371</v>
      </c>
      <c r="H364" s="835" t="s">
        <v>4410</v>
      </c>
      <c r="I364" s="849">
        <v>790.280029296875</v>
      </c>
      <c r="J364" s="849">
        <v>2</v>
      </c>
      <c r="K364" s="850">
        <v>1580.56005859375</v>
      </c>
    </row>
    <row r="365" spans="1:11" ht="14.45" customHeight="1" x14ac:dyDescent="0.2">
      <c r="A365" s="831" t="s">
        <v>567</v>
      </c>
      <c r="B365" s="832" t="s">
        <v>568</v>
      </c>
      <c r="C365" s="835" t="s">
        <v>588</v>
      </c>
      <c r="D365" s="863" t="s">
        <v>589</v>
      </c>
      <c r="E365" s="835" t="s">
        <v>4307</v>
      </c>
      <c r="F365" s="863" t="s">
        <v>4308</v>
      </c>
      <c r="G365" s="835" t="s">
        <v>4845</v>
      </c>
      <c r="H365" s="835" t="s">
        <v>4846</v>
      </c>
      <c r="I365" s="849">
        <v>573.8499755859375</v>
      </c>
      <c r="J365" s="849">
        <v>4</v>
      </c>
      <c r="K365" s="850">
        <v>2295.39990234375</v>
      </c>
    </row>
    <row r="366" spans="1:11" ht="14.45" customHeight="1" x14ac:dyDescent="0.2">
      <c r="A366" s="831" t="s">
        <v>567</v>
      </c>
      <c r="B366" s="832" t="s">
        <v>568</v>
      </c>
      <c r="C366" s="835" t="s">
        <v>588</v>
      </c>
      <c r="D366" s="863" t="s">
        <v>589</v>
      </c>
      <c r="E366" s="835" t="s">
        <v>4307</v>
      </c>
      <c r="F366" s="863" t="s">
        <v>4308</v>
      </c>
      <c r="G366" s="835" t="s">
        <v>4373</v>
      </c>
      <c r="H366" s="835" t="s">
        <v>4847</v>
      </c>
      <c r="I366" s="849">
        <v>58.529998779296875</v>
      </c>
      <c r="J366" s="849">
        <v>30</v>
      </c>
      <c r="K366" s="850">
        <v>1756.0200805664063</v>
      </c>
    </row>
    <row r="367" spans="1:11" ht="14.45" customHeight="1" x14ac:dyDescent="0.2">
      <c r="A367" s="831" t="s">
        <v>567</v>
      </c>
      <c r="B367" s="832" t="s">
        <v>568</v>
      </c>
      <c r="C367" s="835" t="s">
        <v>588</v>
      </c>
      <c r="D367" s="863" t="s">
        <v>589</v>
      </c>
      <c r="E367" s="835" t="s">
        <v>4307</v>
      </c>
      <c r="F367" s="863" t="s">
        <v>4308</v>
      </c>
      <c r="G367" s="835" t="s">
        <v>4375</v>
      </c>
      <c r="H367" s="835" t="s">
        <v>4413</v>
      </c>
      <c r="I367" s="849">
        <v>5.8400001525878906</v>
      </c>
      <c r="J367" s="849">
        <v>25</v>
      </c>
      <c r="K367" s="850">
        <v>146</v>
      </c>
    </row>
    <row r="368" spans="1:11" ht="14.45" customHeight="1" x14ac:dyDescent="0.2">
      <c r="A368" s="831" t="s">
        <v>567</v>
      </c>
      <c r="B368" s="832" t="s">
        <v>568</v>
      </c>
      <c r="C368" s="835" t="s">
        <v>588</v>
      </c>
      <c r="D368" s="863" t="s">
        <v>589</v>
      </c>
      <c r="E368" s="835" t="s">
        <v>4307</v>
      </c>
      <c r="F368" s="863" t="s">
        <v>4308</v>
      </c>
      <c r="G368" s="835" t="s">
        <v>4419</v>
      </c>
      <c r="H368" s="835" t="s">
        <v>4420</v>
      </c>
      <c r="I368" s="849">
        <v>1.5199999809265137</v>
      </c>
      <c r="J368" s="849">
        <v>140</v>
      </c>
      <c r="K368" s="850">
        <v>212.84999847412109</v>
      </c>
    </row>
    <row r="369" spans="1:11" ht="14.45" customHeight="1" x14ac:dyDescent="0.2">
      <c r="A369" s="831" t="s">
        <v>567</v>
      </c>
      <c r="B369" s="832" t="s">
        <v>568</v>
      </c>
      <c r="C369" s="835" t="s">
        <v>588</v>
      </c>
      <c r="D369" s="863" t="s">
        <v>589</v>
      </c>
      <c r="E369" s="835" t="s">
        <v>4307</v>
      </c>
      <c r="F369" s="863" t="s">
        <v>4308</v>
      </c>
      <c r="G369" s="835" t="s">
        <v>4421</v>
      </c>
      <c r="H369" s="835" t="s">
        <v>4422</v>
      </c>
      <c r="I369" s="849">
        <v>2.059999942779541</v>
      </c>
      <c r="J369" s="849">
        <v>100</v>
      </c>
      <c r="K369" s="850">
        <v>206</v>
      </c>
    </row>
    <row r="370" spans="1:11" ht="14.45" customHeight="1" x14ac:dyDescent="0.2">
      <c r="A370" s="831" t="s">
        <v>567</v>
      </c>
      <c r="B370" s="832" t="s">
        <v>568</v>
      </c>
      <c r="C370" s="835" t="s">
        <v>588</v>
      </c>
      <c r="D370" s="863" t="s">
        <v>589</v>
      </c>
      <c r="E370" s="835" t="s">
        <v>4307</v>
      </c>
      <c r="F370" s="863" t="s">
        <v>4308</v>
      </c>
      <c r="G370" s="835" t="s">
        <v>4427</v>
      </c>
      <c r="H370" s="835" t="s">
        <v>4428</v>
      </c>
      <c r="I370" s="849">
        <v>8.119999885559082</v>
      </c>
      <c r="J370" s="849">
        <v>12</v>
      </c>
      <c r="K370" s="850">
        <v>97.44000244140625</v>
      </c>
    </row>
    <row r="371" spans="1:11" ht="14.45" customHeight="1" x14ac:dyDescent="0.2">
      <c r="A371" s="831" t="s">
        <v>567</v>
      </c>
      <c r="B371" s="832" t="s">
        <v>568</v>
      </c>
      <c r="C371" s="835" t="s">
        <v>588</v>
      </c>
      <c r="D371" s="863" t="s">
        <v>589</v>
      </c>
      <c r="E371" s="835" t="s">
        <v>4307</v>
      </c>
      <c r="F371" s="863" t="s">
        <v>4308</v>
      </c>
      <c r="G371" s="835" t="s">
        <v>4848</v>
      </c>
      <c r="H371" s="835" t="s">
        <v>4849</v>
      </c>
      <c r="I371" s="849">
        <v>15.029999732971191</v>
      </c>
      <c r="J371" s="849">
        <v>2</v>
      </c>
      <c r="K371" s="850">
        <v>30.059999465942383</v>
      </c>
    </row>
    <row r="372" spans="1:11" ht="14.45" customHeight="1" x14ac:dyDescent="0.2">
      <c r="A372" s="831" t="s">
        <v>567</v>
      </c>
      <c r="B372" s="832" t="s">
        <v>568</v>
      </c>
      <c r="C372" s="835" t="s">
        <v>588</v>
      </c>
      <c r="D372" s="863" t="s">
        <v>589</v>
      </c>
      <c r="E372" s="835" t="s">
        <v>4307</v>
      </c>
      <c r="F372" s="863" t="s">
        <v>4308</v>
      </c>
      <c r="G372" s="835" t="s">
        <v>4433</v>
      </c>
      <c r="H372" s="835" t="s">
        <v>4434</v>
      </c>
      <c r="I372" s="849">
        <v>0.37999999523162842</v>
      </c>
      <c r="J372" s="849">
        <v>25</v>
      </c>
      <c r="K372" s="850">
        <v>9.5</v>
      </c>
    </row>
    <row r="373" spans="1:11" ht="14.45" customHeight="1" x14ac:dyDescent="0.2">
      <c r="A373" s="831" t="s">
        <v>567</v>
      </c>
      <c r="B373" s="832" t="s">
        <v>568</v>
      </c>
      <c r="C373" s="835" t="s">
        <v>588</v>
      </c>
      <c r="D373" s="863" t="s">
        <v>589</v>
      </c>
      <c r="E373" s="835" t="s">
        <v>4307</v>
      </c>
      <c r="F373" s="863" t="s">
        <v>4308</v>
      </c>
      <c r="G373" s="835" t="s">
        <v>4850</v>
      </c>
      <c r="H373" s="835" t="s">
        <v>4851</v>
      </c>
      <c r="I373" s="849">
        <v>111.31999969482422</v>
      </c>
      <c r="J373" s="849">
        <v>12</v>
      </c>
      <c r="K373" s="850">
        <v>1335.8399658203125</v>
      </c>
    </row>
    <row r="374" spans="1:11" ht="14.45" customHeight="1" x14ac:dyDescent="0.2">
      <c r="A374" s="831" t="s">
        <v>567</v>
      </c>
      <c r="B374" s="832" t="s">
        <v>568</v>
      </c>
      <c r="C374" s="835" t="s">
        <v>588</v>
      </c>
      <c r="D374" s="863" t="s">
        <v>589</v>
      </c>
      <c r="E374" s="835" t="s">
        <v>4307</v>
      </c>
      <c r="F374" s="863" t="s">
        <v>4308</v>
      </c>
      <c r="G374" s="835" t="s">
        <v>4435</v>
      </c>
      <c r="H374" s="835" t="s">
        <v>4436</v>
      </c>
      <c r="I374" s="849">
        <v>7.6349999904632568</v>
      </c>
      <c r="J374" s="849">
        <v>48</v>
      </c>
      <c r="K374" s="850">
        <v>366.47999572753906</v>
      </c>
    </row>
    <row r="375" spans="1:11" ht="14.45" customHeight="1" x14ac:dyDescent="0.2">
      <c r="A375" s="831" t="s">
        <v>567</v>
      </c>
      <c r="B375" s="832" t="s">
        <v>568</v>
      </c>
      <c r="C375" s="835" t="s">
        <v>588</v>
      </c>
      <c r="D375" s="863" t="s">
        <v>589</v>
      </c>
      <c r="E375" s="835" t="s">
        <v>4307</v>
      </c>
      <c r="F375" s="863" t="s">
        <v>4308</v>
      </c>
      <c r="G375" s="835" t="s">
        <v>4852</v>
      </c>
      <c r="H375" s="835" t="s">
        <v>4853</v>
      </c>
      <c r="I375" s="849">
        <v>13.079999923706055</v>
      </c>
      <c r="J375" s="849">
        <v>24</v>
      </c>
      <c r="K375" s="850">
        <v>313.92001342773438</v>
      </c>
    </row>
    <row r="376" spans="1:11" ht="14.45" customHeight="1" x14ac:dyDescent="0.2">
      <c r="A376" s="831" t="s">
        <v>567</v>
      </c>
      <c r="B376" s="832" t="s">
        <v>568</v>
      </c>
      <c r="C376" s="835" t="s">
        <v>588</v>
      </c>
      <c r="D376" s="863" t="s">
        <v>589</v>
      </c>
      <c r="E376" s="835" t="s">
        <v>4307</v>
      </c>
      <c r="F376" s="863" t="s">
        <v>4308</v>
      </c>
      <c r="G376" s="835" t="s">
        <v>4437</v>
      </c>
      <c r="H376" s="835" t="s">
        <v>4438</v>
      </c>
      <c r="I376" s="849">
        <v>13.020000457763672</v>
      </c>
      <c r="J376" s="849">
        <v>1</v>
      </c>
      <c r="K376" s="850">
        <v>13.020000457763672</v>
      </c>
    </row>
    <row r="377" spans="1:11" ht="14.45" customHeight="1" x14ac:dyDescent="0.2">
      <c r="A377" s="831" t="s">
        <v>567</v>
      </c>
      <c r="B377" s="832" t="s">
        <v>568</v>
      </c>
      <c r="C377" s="835" t="s">
        <v>588</v>
      </c>
      <c r="D377" s="863" t="s">
        <v>589</v>
      </c>
      <c r="E377" s="835" t="s">
        <v>4307</v>
      </c>
      <c r="F377" s="863" t="s">
        <v>4308</v>
      </c>
      <c r="G377" s="835" t="s">
        <v>4419</v>
      </c>
      <c r="H377" s="835" t="s">
        <v>4439</v>
      </c>
      <c r="I377" s="849">
        <v>1.5159999847412109</v>
      </c>
      <c r="J377" s="849">
        <v>175</v>
      </c>
      <c r="K377" s="850">
        <v>265.25</v>
      </c>
    </row>
    <row r="378" spans="1:11" ht="14.45" customHeight="1" x14ac:dyDescent="0.2">
      <c r="A378" s="831" t="s">
        <v>567</v>
      </c>
      <c r="B378" s="832" t="s">
        <v>568</v>
      </c>
      <c r="C378" s="835" t="s">
        <v>588</v>
      </c>
      <c r="D378" s="863" t="s">
        <v>589</v>
      </c>
      <c r="E378" s="835" t="s">
        <v>4307</v>
      </c>
      <c r="F378" s="863" t="s">
        <v>4308</v>
      </c>
      <c r="G378" s="835" t="s">
        <v>4421</v>
      </c>
      <c r="H378" s="835" t="s">
        <v>4440</v>
      </c>
      <c r="I378" s="849">
        <v>2.0639999389648436</v>
      </c>
      <c r="J378" s="849">
        <v>149</v>
      </c>
      <c r="K378" s="850">
        <v>307.43999862670898</v>
      </c>
    </row>
    <row r="379" spans="1:11" ht="14.45" customHeight="1" x14ac:dyDescent="0.2">
      <c r="A379" s="831" t="s">
        <v>567</v>
      </c>
      <c r="B379" s="832" t="s">
        <v>568</v>
      </c>
      <c r="C379" s="835" t="s">
        <v>588</v>
      </c>
      <c r="D379" s="863" t="s">
        <v>589</v>
      </c>
      <c r="E379" s="835" t="s">
        <v>4307</v>
      </c>
      <c r="F379" s="863" t="s">
        <v>4308</v>
      </c>
      <c r="G379" s="835" t="s">
        <v>4425</v>
      </c>
      <c r="H379" s="835" t="s">
        <v>4854</v>
      </c>
      <c r="I379" s="849">
        <v>7.1100001335144043</v>
      </c>
      <c r="J379" s="849">
        <v>24</v>
      </c>
      <c r="K379" s="850">
        <v>170.63999938964844</v>
      </c>
    </row>
    <row r="380" spans="1:11" ht="14.45" customHeight="1" x14ac:dyDescent="0.2">
      <c r="A380" s="831" t="s">
        <v>567</v>
      </c>
      <c r="B380" s="832" t="s">
        <v>568</v>
      </c>
      <c r="C380" s="835" t="s">
        <v>588</v>
      </c>
      <c r="D380" s="863" t="s">
        <v>589</v>
      </c>
      <c r="E380" s="835" t="s">
        <v>4307</v>
      </c>
      <c r="F380" s="863" t="s">
        <v>4308</v>
      </c>
      <c r="G380" s="835" t="s">
        <v>4427</v>
      </c>
      <c r="H380" s="835" t="s">
        <v>4855</v>
      </c>
      <c r="I380" s="849">
        <v>8.119999885559082</v>
      </c>
      <c r="J380" s="849">
        <v>24</v>
      </c>
      <c r="K380" s="850">
        <v>194.8800048828125</v>
      </c>
    </row>
    <row r="381" spans="1:11" ht="14.45" customHeight="1" x14ac:dyDescent="0.2">
      <c r="A381" s="831" t="s">
        <v>567</v>
      </c>
      <c r="B381" s="832" t="s">
        <v>568</v>
      </c>
      <c r="C381" s="835" t="s">
        <v>588</v>
      </c>
      <c r="D381" s="863" t="s">
        <v>589</v>
      </c>
      <c r="E381" s="835" t="s">
        <v>4307</v>
      </c>
      <c r="F381" s="863" t="s">
        <v>4308</v>
      </c>
      <c r="G381" s="835" t="s">
        <v>4848</v>
      </c>
      <c r="H381" s="835" t="s">
        <v>4856</v>
      </c>
      <c r="I381" s="849">
        <v>15.020000457763672</v>
      </c>
      <c r="J381" s="849">
        <v>1</v>
      </c>
      <c r="K381" s="850">
        <v>15.020000457763672</v>
      </c>
    </row>
    <row r="382" spans="1:11" ht="14.45" customHeight="1" x14ac:dyDescent="0.2">
      <c r="A382" s="831" t="s">
        <v>567</v>
      </c>
      <c r="B382" s="832" t="s">
        <v>568</v>
      </c>
      <c r="C382" s="835" t="s">
        <v>588</v>
      </c>
      <c r="D382" s="863" t="s">
        <v>589</v>
      </c>
      <c r="E382" s="835" t="s">
        <v>4307</v>
      </c>
      <c r="F382" s="863" t="s">
        <v>4308</v>
      </c>
      <c r="G382" s="835" t="s">
        <v>4433</v>
      </c>
      <c r="H382" s="835" t="s">
        <v>4857</v>
      </c>
      <c r="I382" s="849">
        <v>0.37999999523162842</v>
      </c>
      <c r="J382" s="849">
        <v>10</v>
      </c>
      <c r="K382" s="850">
        <v>3.7999999523162842</v>
      </c>
    </row>
    <row r="383" spans="1:11" ht="14.45" customHeight="1" x14ac:dyDescent="0.2">
      <c r="A383" s="831" t="s">
        <v>567</v>
      </c>
      <c r="B383" s="832" t="s">
        <v>568</v>
      </c>
      <c r="C383" s="835" t="s">
        <v>588</v>
      </c>
      <c r="D383" s="863" t="s">
        <v>589</v>
      </c>
      <c r="E383" s="835" t="s">
        <v>4307</v>
      </c>
      <c r="F383" s="863" t="s">
        <v>4308</v>
      </c>
      <c r="G383" s="835" t="s">
        <v>4435</v>
      </c>
      <c r="H383" s="835" t="s">
        <v>4444</v>
      </c>
      <c r="I383" s="849">
        <v>7.630000114440918</v>
      </c>
      <c r="J383" s="849">
        <v>49</v>
      </c>
      <c r="K383" s="850">
        <v>373.86999034881592</v>
      </c>
    </row>
    <row r="384" spans="1:11" ht="14.45" customHeight="1" x14ac:dyDescent="0.2">
      <c r="A384" s="831" t="s">
        <v>567</v>
      </c>
      <c r="B384" s="832" t="s">
        <v>568</v>
      </c>
      <c r="C384" s="835" t="s">
        <v>588</v>
      </c>
      <c r="D384" s="863" t="s">
        <v>589</v>
      </c>
      <c r="E384" s="835" t="s">
        <v>4307</v>
      </c>
      <c r="F384" s="863" t="s">
        <v>4308</v>
      </c>
      <c r="G384" s="835" t="s">
        <v>4852</v>
      </c>
      <c r="H384" s="835" t="s">
        <v>4858</v>
      </c>
      <c r="I384" s="849">
        <v>13.079999923706055</v>
      </c>
      <c r="J384" s="849">
        <v>12</v>
      </c>
      <c r="K384" s="850">
        <v>156.96000671386719</v>
      </c>
    </row>
    <row r="385" spans="1:11" ht="14.45" customHeight="1" x14ac:dyDescent="0.2">
      <c r="A385" s="831" t="s">
        <v>567</v>
      </c>
      <c r="B385" s="832" t="s">
        <v>568</v>
      </c>
      <c r="C385" s="835" t="s">
        <v>588</v>
      </c>
      <c r="D385" s="863" t="s">
        <v>589</v>
      </c>
      <c r="E385" s="835" t="s">
        <v>4307</v>
      </c>
      <c r="F385" s="863" t="s">
        <v>4308</v>
      </c>
      <c r="G385" s="835" t="s">
        <v>4445</v>
      </c>
      <c r="H385" s="835" t="s">
        <v>4446</v>
      </c>
      <c r="I385" s="849">
        <v>12.159999847412109</v>
      </c>
      <c r="J385" s="849">
        <v>80</v>
      </c>
      <c r="K385" s="850">
        <v>973.010009765625</v>
      </c>
    </row>
    <row r="386" spans="1:11" ht="14.45" customHeight="1" x14ac:dyDescent="0.2">
      <c r="A386" s="831" t="s">
        <v>567</v>
      </c>
      <c r="B386" s="832" t="s">
        <v>568</v>
      </c>
      <c r="C386" s="835" t="s">
        <v>588</v>
      </c>
      <c r="D386" s="863" t="s">
        <v>589</v>
      </c>
      <c r="E386" s="835" t="s">
        <v>4307</v>
      </c>
      <c r="F386" s="863" t="s">
        <v>4308</v>
      </c>
      <c r="G386" s="835" t="s">
        <v>4445</v>
      </c>
      <c r="H386" s="835" t="s">
        <v>4449</v>
      </c>
      <c r="I386" s="849">
        <v>12.166666666666666</v>
      </c>
      <c r="J386" s="849">
        <v>124</v>
      </c>
      <c r="K386" s="850">
        <v>1508.5200004577637</v>
      </c>
    </row>
    <row r="387" spans="1:11" ht="14.45" customHeight="1" x14ac:dyDescent="0.2">
      <c r="A387" s="831" t="s">
        <v>567</v>
      </c>
      <c r="B387" s="832" t="s">
        <v>568</v>
      </c>
      <c r="C387" s="835" t="s">
        <v>588</v>
      </c>
      <c r="D387" s="863" t="s">
        <v>589</v>
      </c>
      <c r="E387" s="835" t="s">
        <v>4307</v>
      </c>
      <c r="F387" s="863" t="s">
        <v>4308</v>
      </c>
      <c r="G387" s="835" t="s">
        <v>4447</v>
      </c>
      <c r="H387" s="835" t="s">
        <v>4859</v>
      </c>
      <c r="I387" s="849">
        <v>13.220000267028809</v>
      </c>
      <c r="J387" s="849">
        <v>22</v>
      </c>
      <c r="K387" s="850">
        <v>290.83999443054199</v>
      </c>
    </row>
    <row r="388" spans="1:11" ht="14.45" customHeight="1" x14ac:dyDescent="0.2">
      <c r="A388" s="831" t="s">
        <v>567</v>
      </c>
      <c r="B388" s="832" t="s">
        <v>568</v>
      </c>
      <c r="C388" s="835" t="s">
        <v>588</v>
      </c>
      <c r="D388" s="863" t="s">
        <v>589</v>
      </c>
      <c r="E388" s="835" t="s">
        <v>4307</v>
      </c>
      <c r="F388" s="863" t="s">
        <v>4308</v>
      </c>
      <c r="G388" s="835" t="s">
        <v>4454</v>
      </c>
      <c r="H388" s="835" t="s">
        <v>4455</v>
      </c>
      <c r="I388" s="849">
        <v>3.262999987602234</v>
      </c>
      <c r="J388" s="849">
        <v>500</v>
      </c>
      <c r="K388" s="850">
        <v>1631.7999877929688</v>
      </c>
    </row>
    <row r="389" spans="1:11" ht="14.45" customHeight="1" x14ac:dyDescent="0.2">
      <c r="A389" s="831" t="s">
        <v>567</v>
      </c>
      <c r="B389" s="832" t="s">
        <v>568</v>
      </c>
      <c r="C389" s="835" t="s">
        <v>588</v>
      </c>
      <c r="D389" s="863" t="s">
        <v>589</v>
      </c>
      <c r="E389" s="835" t="s">
        <v>4307</v>
      </c>
      <c r="F389" s="863" t="s">
        <v>4308</v>
      </c>
      <c r="G389" s="835" t="s">
        <v>4456</v>
      </c>
      <c r="H389" s="835" t="s">
        <v>4457</v>
      </c>
      <c r="I389" s="849">
        <v>3.9650000333786011</v>
      </c>
      <c r="J389" s="849">
        <v>480</v>
      </c>
      <c r="K389" s="850">
        <v>1903.2000122070313</v>
      </c>
    </row>
    <row r="390" spans="1:11" ht="14.45" customHeight="1" x14ac:dyDescent="0.2">
      <c r="A390" s="831" t="s">
        <v>567</v>
      </c>
      <c r="B390" s="832" t="s">
        <v>568</v>
      </c>
      <c r="C390" s="835" t="s">
        <v>588</v>
      </c>
      <c r="D390" s="863" t="s">
        <v>589</v>
      </c>
      <c r="E390" s="835" t="s">
        <v>4307</v>
      </c>
      <c r="F390" s="863" t="s">
        <v>4308</v>
      </c>
      <c r="G390" s="835" t="s">
        <v>4458</v>
      </c>
      <c r="H390" s="835" t="s">
        <v>4459</v>
      </c>
      <c r="I390" s="849">
        <v>72.220001220703125</v>
      </c>
      <c r="J390" s="849">
        <v>1</v>
      </c>
      <c r="K390" s="850">
        <v>72.220001220703125</v>
      </c>
    </row>
    <row r="391" spans="1:11" ht="14.45" customHeight="1" x14ac:dyDescent="0.2">
      <c r="A391" s="831" t="s">
        <v>567</v>
      </c>
      <c r="B391" s="832" t="s">
        <v>568</v>
      </c>
      <c r="C391" s="835" t="s">
        <v>588</v>
      </c>
      <c r="D391" s="863" t="s">
        <v>589</v>
      </c>
      <c r="E391" s="835" t="s">
        <v>4307</v>
      </c>
      <c r="F391" s="863" t="s">
        <v>4308</v>
      </c>
      <c r="G391" s="835" t="s">
        <v>4458</v>
      </c>
      <c r="H391" s="835" t="s">
        <v>4860</v>
      </c>
      <c r="I391" s="849">
        <v>72.220001220703125</v>
      </c>
      <c r="J391" s="849">
        <v>2</v>
      </c>
      <c r="K391" s="850">
        <v>144.44000244140625</v>
      </c>
    </row>
    <row r="392" spans="1:11" ht="14.45" customHeight="1" x14ac:dyDescent="0.2">
      <c r="A392" s="831" t="s">
        <v>567</v>
      </c>
      <c r="B392" s="832" t="s">
        <v>568</v>
      </c>
      <c r="C392" s="835" t="s">
        <v>588</v>
      </c>
      <c r="D392" s="863" t="s">
        <v>589</v>
      </c>
      <c r="E392" s="835" t="s">
        <v>4307</v>
      </c>
      <c r="F392" s="863" t="s">
        <v>4308</v>
      </c>
      <c r="G392" s="835" t="s">
        <v>4861</v>
      </c>
      <c r="H392" s="835" t="s">
        <v>4862</v>
      </c>
      <c r="I392" s="849">
        <v>105.45999908447266</v>
      </c>
      <c r="J392" s="849">
        <v>1</v>
      </c>
      <c r="K392" s="850">
        <v>105.45999908447266</v>
      </c>
    </row>
    <row r="393" spans="1:11" ht="14.45" customHeight="1" x14ac:dyDescent="0.2">
      <c r="A393" s="831" t="s">
        <v>567</v>
      </c>
      <c r="B393" s="832" t="s">
        <v>568</v>
      </c>
      <c r="C393" s="835" t="s">
        <v>588</v>
      </c>
      <c r="D393" s="863" t="s">
        <v>589</v>
      </c>
      <c r="E393" s="835" t="s">
        <v>4307</v>
      </c>
      <c r="F393" s="863" t="s">
        <v>4308</v>
      </c>
      <c r="G393" s="835" t="s">
        <v>4460</v>
      </c>
      <c r="H393" s="835" t="s">
        <v>4461</v>
      </c>
      <c r="I393" s="849">
        <v>314.79998779296875</v>
      </c>
      <c r="J393" s="849">
        <v>1</v>
      </c>
      <c r="K393" s="850">
        <v>314.79998779296875</v>
      </c>
    </row>
    <row r="394" spans="1:11" ht="14.45" customHeight="1" x14ac:dyDescent="0.2">
      <c r="A394" s="831" t="s">
        <v>567</v>
      </c>
      <c r="B394" s="832" t="s">
        <v>568</v>
      </c>
      <c r="C394" s="835" t="s">
        <v>588</v>
      </c>
      <c r="D394" s="863" t="s">
        <v>589</v>
      </c>
      <c r="E394" s="835" t="s">
        <v>4307</v>
      </c>
      <c r="F394" s="863" t="s">
        <v>4308</v>
      </c>
      <c r="G394" s="835" t="s">
        <v>4463</v>
      </c>
      <c r="H394" s="835" t="s">
        <v>4464</v>
      </c>
      <c r="I394" s="849">
        <v>2.7300000190734863</v>
      </c>
      <c r="J394" s="849">
        <v>27</v>
      </c>
      <c r="K394" s="850">
        <v>73.709999084472656</v>
      </c>
    </row>
    <row r="395" spans="1:11" ht="14.45" customHeight="1" x14ac:dyDescent="0.2">
      <c r="A395" s="831" t="s">
        <v>567</v>
      </c>
      <c r="B395" s="832" t="s">
        <v>568</v>
      </c>
      <c r="C395" s="835" t="s">
        <v>588</v>
      </c>
      <c r="D395" s="863" t="s">
        <v>589</v>
      </c>
      <c r="E395" s="835" t="s">
        <v>4307</v>
      </c>
      <c r="F395" s="863" t="s">
        <v>4308</v>
      </c>
      <c r="G395" s="835" t="s">
        <v>4863</v>
      </c>
      <c r="H395" s="835" t="s">
        <v>4864</v>
      </c>
      <c r="I395" s="849">
        <v>12.020000457763672</v>
      </c>
      <c r="J395" s="849">
        <v>75</v>
      </c>
      <c r="K395" s="850">
        <v>901.780029296875</v>
      </c>
    </row>
    <row r="396" spans="1:11" ht="14.45" customHeight="1" x14ac:dyDescent="0.2">
      <c r="A396" s="831" t="s">
        <v>567</v>
      </c>
      <c r="B396" s="832" t="s">
        <v>568</v>
      </c>
      <c r="C396" s="835" t="s">
        <v>588</v>
      </c>
      <c r="D396" s="863" t="s">
        <v>589</v>
      </c>
      <c r="E396" s="835" t="s">
        <v>4307</v>
      </c>
      <c r="F396" s="863" t="s">
        <v>4308</v>
      </c>
      <c r="G396" s="835" t="s">
        <v>4865</v>
      </c>
      <c r="H396" s="835" t="s">
        <v>4866</v>
      </c>
      <c r="I396" s="849">
        <v>10.119999885559082</v>
      </c>
      <c r="J396" s="849">
        <v>2</v>
      </c>
      <c r="K396" s="850">
        <v>20.239999771118164</v>
      </c>
    </row>
    <row r="397" spans="1:11" ht="14.45" customHeight="1" x14ac:dyDescent="0.2">
      <c r="A397" s="831" t="s">
        <v>567</v>
      </c>
      <c r="B397" s="832" t="s">
        <v>568</v>
      </c>
      <c r="C397" s="835" t="s">
        <v>588</v>
      </c>
      <c r="D397" s="863" t="s">
        <v>589</v>
      </c>
      <c r="E397" s="835" t="s">
        <v>4307</v>
      </c>
      <c r="F397" s="863" t="s">
        <v>4308</v>
      </c>
      <c r="G397" s="835" t="s">
        <v>4467</v>
      </c>
      <c r="H397" s="835" t="s">
        <v>4468</v>
      </c>
      <c r="I397" s="849">
        <v>34.130001068115234</v>
      </c>
      <c r="J397" s="849">
        <v>25</v>
      </c>
      <c r="K397" s="850">
        <v>853.3499755859375</v>
      </c>
    </row>
    <row r="398" spans="1:11" ht="14.45" customHeight="1" x14ac:dyDescent="0.2">
      <c r="A398" s="831" t="s">
        <v>567</v>
      </c>
      <c r="B398" s="832" t="s">
        <v>568</v>
      </c>
      <c r="C398" s="835" t="s">
        <v>588</v>
      </c>
      <c r="D398" s="863" t="s">
        <v>589</v>
      </c>
      <c r="E398" s="835" t="s">
        <v>4307</v>
      </c>
      <c r="F398" s="863" t="s">
        <v>4308</v>
      </c>
      <c r="G398" s="835" t="s">
        <v>4467</v>
      </c>
      <c r="H398" s="835" t="s">
        <v>4469</v>
      </c>
      <c r="I398" s="849">
        <v>34.130001068115234</v>
      </c>
      <c r="J398" s="849">
        <v>25</v>
      </c>
      <c r="K398" s="850">
        <v>853.25</v>
      </c>
    </row>
    <row r="399" spans="1:11" ht="14.45" customHeight="1" x14ac:dyDescent="0.2">
      <c r="A399" s="831" t="s">
        <v>567</v>
      </c>
      <c r="B399" s="832" t="s">
        <v>568</v>
      </c>
      <c r="C399" s="835" t="s">
        <v>588</v>
      </c>
      <c r="D399" s="863" t="s">
        <v>589</v>
      </c>
      <c r="E399" s="835" t="s">
        <v>4307</v>
      </c>
      <c r="F399" s="863" t="s">
        <v>4308</v>
      </c>
      <c r="G399" s="835" t="s">
        <v>4470</v>
      </c>
      <c r="H399" s="835" t="s">
        <v>4471</v>
      </c>
      <c r="I399" s="849">
        <v>0.6600000262260437</v>
      </c>
      <c r="J399" s="849">
        <v>1000</v>
      </c>
      <c r="K399" s="850">
        <v>660</v>
      </c>
    </row>
    <row r="400" spans="1:11" ht="14.45" customHeight="1" x14ac:dyDescent="0.2">
      <c r="A400" s="831" t="s">
        <v>567</v>
      </c>
      <c r="B400" s="832" t="s">
        <v>568</v>
      </c>
      <c r="C400" s="835" t="s">
        <v>588</v>
      </c>
      <c r="D400" s="863" t="s">
        <v>589</v>
      </c>
      <c r="E400" s="835" t="s">
        <v>4307</v>
      </c>
      <c r="F400" s="863" t="s">
        <v>4308</v>
      </c>
      <c r="G400" s="835" t="s">
        <v>4470</v>
      </c>
      <c r="H400" s="835" t="s">
        <v>4472</v>
      </c>
      <c r="I400" s="849">
        <v>0.66500002145767212</v>
      </c>
      <c r="J400" s="849">
        <v>3000</v>
      </c>
      <c r="K400" s="850">
        <v>1995</v>
      </c>
    </row>
    <row r="401" spans="1:11" ht="14.45" customHeight="1" x14ac:dyDescent="0.2">
      <c r="A401" s="831" t="s">
        <v>567</v>
      </c>
      <c r="B401" s="832" t="s">
        <v>568</v>
      </c>
      <c r="C401" s="835" t="s">
        <v>588</v>
      </c>
      <c r="D401" s="863" t="s">
        <v>589</v>
      </c>
      <c r="E401" s="835" t="s">
        <v>4307</v>
      </c>
      <c r="F401" s="863" t="s">
        <v>4308</v>
      </c>
      <c r="G401" s="835" t="s">
        <v>4473</v>
      </c>
      <c r="H401" s="835" t="s">
        <v>4474</v>
      </c>
      <c r="I401" s="849">
        <v>30.506666819254558</v>
      </c>
      <c r="J401" s="849">
        <v>6</v>
      </c>
      <c r="K401" s="850">
        <v>183.04000091552734</v>
      </c>
    </row>
    <row r="402" spans="1:11" ht="14.45" customHeight="1" x14ac:dyDescent="0.2">
      <c r="A402" s="831" t="s">
        <v>567</v>
      </c>
      <c r="B402" s="832" t="s">
        <v>568</v>
      </c>
      <c r="C402" s="835" t="s">
        <v>588</v>
      </c>
      <c r="D402" s="863" t="s">
        <v>589</v>
      </c>
      <c r="E402" s="835" t="s">
        <v>4307</v>
      </c>
      <c r="F402" s="863" t="s">
        <v>4308</v>
      </c>
      <c r="G402" s="835" t="s">
        <v>4473</v>
      </c>
      <c r="H402" s="835" t="s">
        <v>4477</v>
      </c>
      <c r="I402" s="849">
        <v>30.081666628519695</v>
      </c>
      <c r="J402" s="849">
        <v>16</v>
      </c>
      <c r="K402" s="850">
        <v>480.45999526977539</v>
      </c>
    </row>
    <row r="403" spans="1:11" ht="14.45" customHeight="1" x14ac:dyDescent="0.2">
      <c r="A403" s="831" t="s">
        <v>567</v>
      </c>
      <c r="B403" s="832" t="s">
        <v>568</v>
      </c>
      <c r="C403" s="835" t="s">
        <v>588</v>
      </c>
      <c r="D403" s="863" t="s">
        <v>589</v>
      </c>
      <c r="E403" s="835" t="s">
        <v>4307</v>
      </c>
      <c r="F403" s="863" t="s">
        <v>4308</v>
      </c>
      <c r="G403" s="835" t="s">
        <v>4475</v>
      </c>
      <c r="H403" s="835" t="s">
        <v>4478</v>
      </c>
      <c r="I403" s="849">
        <v>29.264999866485596</v>
      </c>
      <c r="J403" s="849">
        <v>17</v>
      </c>
      <c r="K403" s="850">
        <v>496.96999359130859</v>
      </c>
    </row>
    <row r="404" spans="1:11" ht="14.45" customHeight="1" x14ac:dyDescent="0.2">
      <c r="A404" s="831" t="s">
        <v>567</v>
      </c>
      <c r="B404" s="832" t="s">
        <v>568</v>
      </c>
      <c r="C404" s="835" t="s">
        <v>588</v>
      </c>
      <c r="D404" s="863" t="s">
        <v>589</v>
      </c>
      <c r="E404" s="835" t="s">
        <v>4307</v>
      </c>
      <c r="F404" s="863" t="s">
        <v>4308</v>
      </c>
      <c r="G404" s="835" t="s">
        <v>4867</v>
      </c>
      <c r="H404" s="835" t="s">
        <v>4868</v>
      </c>
      <c r="I404" s="849">
        <v>18.909999847412109</v>
      </c>
      <c r="J404" s="849">
        <v>1</v>
      </c>
      <c r="K404" s="850">
        <v>18.909999847412109</v>
      </c>
    </row>
    <row r="405" spans="1:11" ht="14.45" customHeight="1" x14ac:dyDescent="0.2">
      <c r="A405" s="831" t="s">
        <v>567</v>
      </c>
      <c r="B405" s="832" t="s">
        <v>568</v>
      </c>
      <c r="C405" s="835" t="s">
        <v>588</v>
      </c>
      <c r="D405" s="863" t="s">
        <v>589</v>
      </c>
      <c r="E405" s="835" t="s">
        <v>4307</v>
      </c>
      <c r="F405" s="863" t="s">
        <v>4308</v>
      </c>
      <c r="G405" s="835" t="s">
        <v>4867</v>
      </c>
      <c r="H405" s="835" t="s">
        <v>4869</v>
      </c>
      <c r="I405" s="849">
        <v>18.909999847412109</v>
      </c>
      <c r="J405" s="849">
        <v>1</v>
      </c>
      <c r="K405" s="850">
        <v>18.909999847412109</v>
      </c>
    </row>
    <row r="406" spans="1:11" ht="14.45" customHeight="1" x14ac:dyDescent="0.2">
      <c r="A406" s="831" t="s">
        <v>567</v>
      </c>
      <c r="B406" s="832" t="s">
        <v>568</v>
      </c>
      <c r="C406" s="835" t="s">
        <v>588</v>
      </c>
      <c r="D406" s="863" t="s">
        <v>589</v>
      </c>
      <c r="E406" s="835" t="s">
        <v>4479</v>
      </c>
      <c r="F406" s="863" t="s">
        <v>4480</v>
      </c>
      <c r="G406" s="835" t="s">
        <v>4483</v>
      </c>
      <c r="H406" s="835" t="s">
        <v>4484</v>
      </c>
      <c r="I406" s="849">
        <v>6.2899999618530273</v>
      </c>
      <c r="J406" s="849">
        <v>15</v>
      </c>
      <c r="K406" s="850">
        <v>94.350002288818359</v>
      </c>
    </row>
    <row r="407" spans="1:11" ht="14.45" customHeight="1" x14ac:dyDescent="0.2">
      <c r="A407" s="831" t="s">
        <v>567</v>
      </c>
      <c r="B407" s="832" t="s">
        <v>568</v>
      </c>
      <c r="C407" s="835" t="s">
        <v>588</v>
      </c>
      <c r="D407" s="863" t="s">
        <v>589</v>
      </c>
      <c r="E407" s="835" t="s">
        <v>4479</v>
      </c>
      <c r="F407" s="863" t="s">
        <v>4480</v>
      </c>
      <c r="G407" s="835" t="s">
        <v>4483</v>
      </c>
      <c r="H407" s="835" t="s">
        <v>4485</v>
      </c>
      <c r="I407" s="849">
        <v>6.2899999618530273</v>
      </c>
      <c r="J407" s="849">
        <v>30</v>
      </c>
      <c r="K407" s="850">
        <v>188.70000457763672</v>
      </c>
    </row>
    <row r="408" spans="1:11" ht="14.45" customHeight="1" x14ac:dyDescent="0.2">
      <c r="A408" s="831" t="s">
        <v>567</v>
      </c>
      <c r="B408" s="832" t="s">
        <v>568</v>
      </c>
      <c r="C408" s="835" t="s">
        <v>588</v>
      </c>
      <c r="D408" s="863" t="s">
        <v>589</v>
      </c>
      <c r="E408" s="835" t="s">
        <v>4479</v>
      </c>
      <c r="F408" s="863" t="s">
        <v>4480</v>
      </c>
      <c r="G408" s="835" t="s">
        <v>4870</v>
      </c>
      <c r="H408" s="835" t="s">
        <v>4871</v>
      </c>
      <c r="I408" s="849">
        <v>2.3599998950958252</v>
      </c>
      <c r="J408" s="849">
        <v>20</v>
      </c>
      <c r="K408" s="850">
        <v>47.200000762939453</v>
      </c>
    </row>
    <row r="409" spans="1:11" ht="14.45" customHeight="1" x14ac:dyDescent="0.2">
      <c r="A409" s="831" t="s">
        <v>567</v>
      </c>
      <c r="B409" s="832" t="s">
        <v>568</v>
      </c>
      <c r="C409" s="835" t="s">
        <v>588</v>
      </c>
      <c r="D409" s="863" t="s">
        <v>589</v>
      </c>
      <c r="E409" s="835" t="s">
        <v>4479</v>
      </c>
      <c r="F409" s="863" t="s">
        <v>4480</v>
      </c>
      <c r="G409" s="835" t="s">
        <v>4488</v>
      </c>
      <c r="H409" s="835" t="s">
        <v>4489</v>
      </c>
      <c r="I409" s="849">
        <v>4.820000171661377</v>
      </c>
      <c r="J409" s="849">
        <v>120</v>
      </c>
      <c r="K409" s="850">
        <v>578.40000915527344</v>
      </c>
    </row>
    <row r="410" spans="1:11" ht="14.45" customHeight="1" x14ac:dyDescent="0.2">
      <c r="A410" s="831" t="s">
        <v>567</v>
      </c>
      <c r="B410" s="832" t="s">
        <v>568</v>
      </c>
      <c r="C410" s="835" t="s">
        <v>588</v>
      </c>
      <c r="D410" s="863" t="s">
        <v>589</v>
      </c>
      <c r="E410" s="835" t="s">
        <v>4479</v>
      </c>
      <c r="F410" s="863" t="s">
        <v>4480</v>
      </c>
      <c r="G410" s="835" t="s">
        <v>4490</v>
      </c>
      <c r="H410" s="835" t="s">
        <v>4491</v>
      </c>
      <c r="I410" s="849">
        <v>1.333333303531011E-2</v>
      </c>
      <c r="J410" s="849">
        <v>210</v>
      </c>
      <c r="K410" s="850">
        <v>3.1000000014901161</v>
      </c>
    </row>
    <row r="411" spans="1:11" ht="14.45" customHeight="1" x14ac:dyDescent="0.2">
      <c r="A411" s="831" t="s">
        <v>567</v>
      </c>
      <c r="B411" s="832" t="s">
        <v>568</v>
      </c>
      <c r="C411" s="835" t="s">
        <v>588</v>
      </c>
      <c r="D411" s="863" t="s">
        <v>589</v>
      </c>
      <c r="E411" s="835" t="s">
        <v>4479</v>
      </c>
      <c r="F411" s="863" t="s">
        <v>4480</v>
      </c>
      <c r="G411" s="835" t="s">
        <v>4488</v>
      </c>
      <c r="H411" s="835" t="s">
        <v>4494</v>
      </c>
      <c r="I411" s="849">
        <v>4.8125</v>
      </c>
      <c r="J411" s="849">
        <v>200</v>
      </c>
      <c r="K411" s="850">
        <v>963</v>
      </c>
    </row>
    <row r="412" spans="1:11" ht="14.45" customHeight="1" x14ac:dyDescent="0.2">
      <c r="A412" s="831" t="s">
        <v>567</v>
      </c>
      <c r="B412" s="832" t="s">
        <v>568</v>
      </c>
      <c r="C412" s="835" t="s">
        <v>588</v>
      </c>
      <c r="D412" s="863" t="s">
        <v>589</v>
      </c>
      <c r="E412" s="835" t="s">
        <v>4479</v>
      </c>
      <c r="F412" s="863" t="s">
        <v>4480</v>
      </c>
      <c r="G412" s="835" t="s">
        <v>4490</v>
      </c>
      <c r="H412" s="835" t="s">
        <v>4495</v>
      </c>
      <c r="I412" s="849">
        <v>1.333333303531011E-2</v>
      </c>
      <c r="J412" s="849">
        <v>900</v>
      </c>
      <c r="K412" s="850">
        <v>11.5</v>
      </c>
    </row>
    <row r="413" spans="1:11" ht="14.45" customHeight="1" x14ac:dyDescent="0.2">
      <c r="A413" s="831" t="s">
        <v>567</v>
      </c>
      <c r="B413" s="832" t="s">
        <v>568</v>
      </c>
      <c r="C413" s="835" t="s">
        <v>588</v>
      </c>
      <c r="D413" s="863" t="s">
        <v>589</v>
      </c>
      <c r="E413" s="835" t="s">
        <v>4479</v>
      </c>
      <c r="F413" s="863" t="s">
        <v>4480</v>
      </c>
      <c r="G413" s="835" t="s">
        <v>4492</v>
      </c>
      <c r="H413" s="835" t="s">
        <v>4496</v>
      </c>
      <c r="I413" s="849">
        <v>6.0500001907348633</v>
      </c>
      <c r="J413" s="849">
        <v>50</v>
      </c>
      <c r="K413" s="850">
        <v>302.5</v>
      </c>
    </row>
    <row r="414" spans="1:11" ht="14.45" customHeight="1" x14ac:dyDescent="0.2">
      <c r="A414" s="831" t="s">
        <v>567</v>
      </c>
      <c r="B414" s="832" t="s">
        <v>568</v>
      </c>
      <c r="C414" s="835" t="s">
        <v>588</v>
      </c>
      <c r="D414" s="863" t="s">
        <v>589</v>
      </c>
      <c r="E414" s="835" t="s">
        <v>4479</v>
      </c>
      <c r="F414" s="863" t="s">
        <v>4480</v>
      </c>
      <c r="G414" s="835" t="s">
        <v>4497</v>
      </c>
      <c r="H414" s="835" t="s">
        <v>4498</v>
      </c>
      <c r="I414" s="849">
        <v>735.67999267578125</v>
      </c>
      <c r="J414" s="849">
        <v>2</v>
      </c>
      <c r="K414" s="850">
        <v>1471.3599853515625</v>
      </c>
    </row>
    <row r="415" spans="1:11" ht="14.45" customHeight="1" x14ac:dyDescent="0.2">
      <c r="A415" s="831" t="s">
        <v>567</v>
      </c>
      <c r="B415" s="832" t="s">
        <v>568</v>
      </c>
      <c r="C415" s="835" t="s">
        <v>588</v>
      </c>
      <c r="D415" s="863" t="s">
        <v>589</v>
      </c>
      <c r="E415" s="835" t="s">
        <v>4479</v>
      </c>
      <c r="F415" s="863" t="s">
        <v>4480</v>
      </c>
      <c r="G415" s="835" t="s">
        <v>4504</v>
      </c>
      <c r="H415" s="835" t="s">
        <v>4872</v>
      </c>
      <c r="I415" s="849">
        <v>11.143333435058594</v>
      </c>
      <c r="J415" s="849">
        <v>30</v>
      </c>
      <c r="K415" s="850">
        <v>334.30000305175781</v>
      </c>
    </row>
    <row r="416" spans="1:11" ht="14.45" customHeight="1" x14ac:dyDescent="0.2">
      <c r="A416" s="831" t="s">
        <v>567</v>
      </c>
      <c r="B416" s="832" t="s">
        <v>568</v>
      </c>
      <c r="C416" s="835" t="s">
        <v>588</v>
      </c>
      <c r="D416" s="863" t="s">
        <v>589</v>
      </c>
      <c r="E416" s="835" t="s">
        <v>4479</v>
      </c>
      <c r="F416" s="863" t="s">
        <v>4480</v>
      </c>
      <c r="G416" s="835" t="s">
        <v>4504</v>
      </c>
      <c r="H416" s="835" t="s">
        <v>4505</v>
      </c>
      <c r="I416" s="849">
        <v>11.144999980926514</v>
      </c>
      <c r="J416" s="849">
        <v>54</v>
      </c>
      <c r="K416" s="850">
        <v>601.86000442504883</v>
      </c>
    </row>
    <row r="417" spans="1:11" ht="14.45" customHeight="1" x14ac:dyDescent="0.2">
      <c r="A417" s="831" t="s">
        <v>567</v>
      </c>
      <c r="B417" s="832" t="s">
        <v>568</v>
      </c>
      <c r="C417" s="835" t="s">
        <v>588</v>
      </c>
      <c r="D417" s="863" t="s">
        <v>589</v>
      </c>
      <c r="E417" s="835" t="s">
        <v>4479</v>
      </c>
      <c r="F417" s="863" t="s">
        <v>4480</v>
      </c>
      <c r="G417" s="835" t="s">
        <v>4873</v>
      </c>
      <c r="H417" s="835" t="s">
        <v>4874</v>
      </c>
      <c r="I417" s="849">
        <v>62.689998626708984</v>
      </c>
      <c r="J417" s="849">
        <v>2</v>
      </c>
      <c r="K417" s="850">
        <v>125.37999725341797</v>
      </c>
    </row>
    <row r="418" spans="1:11" ht="14.45" customHeight="1" x14ac:dyDescent="0.2">
      <c r="A418" s="831" t="s">
        <v>567</v>
      </c>
      <c r="B418" s="832" t="s">
        <v>568</v>
      </c>
      <c r="C418" s="835" t="s">
        <v>588</v>
      </c>
      <c r="D418" s="863" t="s">
        <v>589</v>
      </c>
      <c r="E418" s="835" t="s">
        <v>4479</v>
      </c>
      <c r="F418" s="863" t="s">
        <v>4480</v>
      </c>
      <c r="G418" s="835" t="s">
        <v>4506</v>
      </c>
      <c r="H418" s="835" t="s">
        <v>4507</v>
      </c>
      <c r="I418" s="849">
        <v>5.2650001049041748</v>
      </c>
      <c r="J418" s="849">
        <v>30</v>
      </c>
      <c r="K418" s="850">
        <v>158</v>
      </c>
    </row>
    <row r="419" spans="1:11" ht="14.45" customHeight="1" x14ac:dyDescent="0.2">
      <c r="A419" s="831" t="s">
        <v>567</v>
      </c>
      <c r="B419" s="832" t="s">
        <v>568</v>
      </c>
      <c r="C419" s="835" t="s">
        <v>588</v>
      </c>
      <c r="D419" s="863" t="s">
        <v>589</v>
      </c>
      <c r="E419" s="835" t="s">
        <v>4479</v>
      </c>
      <c r="F419" s="863" t="s">
        <v>4480</v>
      </c>
      <c r="G419" s="835" t="s">
        <v>4508</v>
      </c>
      <c r="H419" s="835" t="s">
        <v>4509</v>
      </c>
      <c r="I419" s="849">
        <v>3.4900000095367432</v>
      </c>
      <c r="J419" s="849">
        <v>90</v>
      </c>
      <c r="K419" s="850">
        <v>314.10000610351563</v>
      </c>
    </row>
    <row r="420" spans="1:11" ht="14.45" customHeight="1" x14ac:dyDescent="0.2">
      <c r="A420" s="831" t="s">
        <v>567</v>
      </c>
      <c r="B420" s="832" t="s">
        <v>568</v>
      </c>
      <c r="C420" s="835" t="s">
        <v>588</v>
      </c>
      <c r="D420" s="863" t="s">
        <v>589</v>
      </c>
      <c r="E420" s="835" t="s">
        <v>4479</v>
      </c>
      <c r="F420" s="863" t="s">
        <v>4480</v>
      </c>
      <c r="G420" s="835" t="s">
        <v>4508</v>
      </c>
      <c r="H420" s="835" t="s">
        <v>4511</v>
      </c>
      <c r="I420" s="849">
        <v>3.4200000762939453</v>
      </c>
      <c r="J420" s="849">
        <v>360</v>
      </c>
      <c r="K420" s="850">
        <v>1231.2000122070313</v>
      </c>
    </row>
    <row r="421" spans="1:11" ht="14.45" customHeight="1" x14ac:dyDescent="0.2">
      <c r="A421" s="831" t="s">
        <v>567</v>
      </c>
      <c r="B421" s="832" t="s">
        <v>568</v>
      </c>
      <c r="C421" s="835" t="s">
        <v>588</v>
      </c>
      <c r="D421" s="863" t="s">
        <v>589</v>
      </c>
      <c r="E421" s="835" t="s">
        <v>4479</v>
      </c>
      <c r="F421" s="863" t="s">
        <v>4480</v>
      </c>
      <c r="G421" s="835" t="s">
        <v>4522</v>
      </c>
      <c r="H421" s="835" t="s">
        <v>4523</v>
      </c>
      <c r="I421" s="849">
        <v>17.979999542236328</v>
      </c>
      <c r="J421" s="849">
        <v>200</v>
      </c>
      <c r="K421" s="850">
        <v>3596</v>
      </c>
    </row>
    <row r="422" spans="1:11" ht="14.45" customHeight="1" x14ac:dyDescent="0.2">
      <c r="A422" s="831" t="s">
        <v>567</v>
      </c>
      <c r="B422" s="832" t="s">
        <v>568</v>
      </c>
      <c r="C422" s="835" t="s">
        <v>588</v>
      </c>
      <c r="D422" s="863" t="s">
        <v>589</v>
      </c>
      <c r="E422" s="835" t="s">
        <v>4479</v>
      </c>
      <c r="F422" s="863" t="s">
        <v>4480</v>
      </c>
      <c r="G422" s="835" t="s">
        <v>4522</v>
      </c>
      <c r="H422" s="835" t="s">
        <v>4524</v>
      </c>
      <c r="I422" s="849">
        <v>17.989999771118164</v>
      </c>
      <c r="J422" s="849">
        <v>50</v>
      </c>
      <c r="K422" s="850">
        <v>899.5</v>
      </c>
    </row>
    <row r="423" spans="1:11" ht="14.45" customHeight="1" x14ac:dyDescent="0.2">
      <c r="A423" s="831" t="s">
        <v>567</v>
      </c>
      <c r="B423" s="832" t="s">
        <v>568</v>
      </c>
      <c r="C423" s="835" t="s">
        <v>588</v>
      </c>
      <c r="D423" s="863" t="s">
        <v>589</v>
      </c>
      <c r="E423" s="835" t="s">
        <v>4479</v>
      </c>
      <c r="F423" s="863" t="s">
        <v>4480</v>
      </c>
      <c r="G423" s="835" t="s">
        <v>4527</v>
      </c>
      <c r="H423" s="835" t="s">
        <v>4528</v>
      </c>
      <c r="I423" s="849">
        <v>22.989999771118164</v>
      </c>
      <c r="J423" s="849">
        <v>10</v>
      </c>
      <c r="K423" s="850">
        <v>229.89999389648438</v>
      </c>
    </row>
    <row r="424" spans="1:11" ht="14.45" customHeight="1" x14ac:dyDescent="0.2">
      <c r="A424" s="831" t="s">
        <v>567</v>
      </c>
      <c r="B424" s="832" t="s">
        <v>568</v>
      </c>
      <c r="C424" s="835" t="s">
        <v>588</v>
      </c>
      <c r="D424" s="863" t="s">
        <v>589</v>
      </c>
      <c r="E424" s="835" t="s">
        <v>4479</v>
      </c>
      <c r="F424" s="863" t="s">
        <v>4480</v>
      </c>
      <c r="G424" s="835" t="s">
        <v>4529</v>
      </c>
      <c r="H424" s="835" t="s">
        <v>4530</v>
      </c>
      <c r="I424" s="849">
        <v>22.989999771118164</v>
      </c>
      <c r="J424" s="849">
        <v>30</v>
      </c>
      <c r="K424" s="850">
        <v>689.69998168945313</v>
      </c>
    </row>
    <row r="425" spans="1:11" ht="14.45" customHeight="1" x14ac:dyDescent="0.2">
      <c r="A425" s="831" t="s">
        <v>567</v>
      </c>
      <c r="B425" s="832" t="s">
        <v>568</v>
      </c>
      <c r="C425" s="835" t="s">
        <v>588</v>
      </c>
      <c r="D425" s="863" t="s">
        <v>589</v>
      </c>
      <c r="E425" s="835" t="s">
        <v>4479</v>
      </c>
      <c r="F425" s="863" t="s">
        <v>4480</v>
      </c>
      <c r="G425" s="835" t="s">
        <v>4875</v>
      </c>
      <c r="H425" s="835" t="s">
        <v>4876</v>
      </c>
      <c r="I425" s="849">
        <v>16.700000762939453</v>
      </c>
      <c r="J425" s="849">
        <v>12</v>
      </c>
      <c r="K425" s="850">
        <v>200.39999389648438</v>
      </c>
    </row>
    <row r="426" spans="1:11" ht="14.45" customHeight="1" x14ac:dyDescent="0.2">
      <c r="A426" s="831" t="s">
        <v>567</v>
      </c>
      <c r="B426" s="832" t="s">
        <v>568</v>
      </c>
      <c r="C426" s="835" t="s">
        <v>588</v>
      </c>
      <c r="D426" s="863" t="s">
        <v>589</v>
      </c>
      <c r="E426" s="835" t="s">
        <v>4479</v>
      </c>
      <c r="F426" s="863" t="s">
        <v>4480</v>
      </c>
      <c r="G426" s="835" t="s">
        <v>4527</v>
      </c>
      <c r="H426" s="835" t="s">
        <v>4535</v>
      </c>
      <c r="I426" s="849">
        <v>22.989999771118164</v>
      </c>
      <c r="J426" s="849">
        <v>10</v>
      </c>
      <c r="K426" s="850">
        <v>229.89999389648438</v>
      </c>
    </row>
    <row r="427" spans="1:11" ht="14.45" customHeight="1" x14ac:dyDescent="0.2">
      <c r="A427" s="831" t="s">
        <v>567</v>
      </c>
      <c r="B427" s="832" t="s">
        <v>568</v>
      </c>
      <c r="C427" s="835" t="s">
        <v>588</v>
      </c>
      <c r="D427" s="863" t="s">
        <v>589</v>
      </c>
      <c r="E427" s="835" t="s">
        <v>4479</v>
      </c>
      <c r="F427" s="863" t="s">
        <v>4480</v>
      </c>
      <c r="G427" s="835" t="s">
        <v>4529</v>
      </c>
      <c r="H427" s="835" t="s">
        <v>4536</v>
      </c>
      <c r="I427" s="849">
        <v>22.989999771118164</v>
      </c>
      <c r="J427" s="849">
        <v>30</v>
      </c>
      <c r="K427" s="850">
        <v>689.69998168945313</v>
      </c>
    </row>
    <row r="428" spans="1:11" ht="14.45" customHeight="1" x14ac:dyDescent="0.2">
      <c r="A428" s="831" t="s">
        <v>567</v>
      </c>
      <c r="B428" s="832" t="s">
        <v>568</v>
      </c>
      <c r="C428" s="835" t="s">
        <v>588</v>
      </c>
      <c r="D428" s="863" t="s">
        <v>589</v>
      </c>
      <c r="E428" s="835" t="s">
        <v>4479</v>
      </c>
      <c r="F428" s="863" t="s">
        <v>4480</v>
      </c>
      <c r="G428" s="835" t="s">
        <v>4531</v>
      </c>
      <c r="H428" s="835" t="s">
        <v>4537</v>
      </c>
      <c r="I428" s="849">
        <v>22.989999771118164</v>
      </c>
      <c r="J428" s="849">
        <v>30</v>
      </c>
      <c r="K428" s="850">
        <v>689.69998168945313</v>
      </c>
    </row>
    <row r="429" spans="1:11" ht="14.45" customHeight="1" x14ac:dyDescent="0.2">
      <c r="A429" s="831" t="s">
        <v>567</v>
      </c>
      <c r="B429" s="832" t="s">
        <v>568</v>
      </c>
      <c r="C429" s="835" t="s">
        <v>588</v>
      </c>
      <c r="D429" s="863" t="s">
        <v>589</v>
      </c>
      <c r="E429" s="835" t="s">
        <v>4479</v>
      </c>
      <c r="F429" s="863" t="s">
        <v>4480</v>
      </c>
      <c r="G429" s="835" t="s">
        <v>4877</v>
      </c>
      <c r="H429" s="835" t="s">
        <v>4878</v>
      </c>
      <c r="I429" s="849">
        <v>22.989999771118164</v>
      </c>
      <c r="J429" s="849">
        <v>20</v>
      </c>
      <c r="K429" s="850">
        <v>459.79998779296875</v>
      </c>
    </row>
    <row r="430" spans="1:11" ht="14.45" customHeight="1" x14ac:dyDescent="0.2">
      <c r="A430" s="831" t="s">
        <v>567</v>
      </c>
      <c r="B430" s="832" t="s">
        <v>568</v>
      </c>
      <c r="C430" s="835" t="s">
        <v>588</v>
      </c>
      <c r="D430" s="863" t="s">
        <v>589</v>
      </c>
      <c r="E430" s="835" t="s">
        <v>4479</v>
      </c>
      <c r="F430" s="863" t="s">
        <v>4480</v>
      </c>
      <c r="G430" s="835" t="s">
        <v>4533</v>
      </c>
      <c r="H430" s="835" t="s">
        <v>4879</v>
      </c>
      <c r="I430" s="849">
        <v>7.7399997711181641</v>
      </c>
      <c r="J430" s="849">
        <v>100</v>
      </c>
      <c r="K430" s="850">
        <v>774.4000244140625</v>
      </c>
    </row>
    <row r="431" spans="1:11" ht="14.45" customHeight="1" x14ac:dyDescent="0.2">
      <c r="A431" s="831" t="s">
        <v>567</v>
      </c>
      <c r="B431" s="832" t="s">
        <v>568</v>
      </c>
      <c r="C431" s="835" t="s">
        <v>588</v>
      </c>
      <c r="D431" s="863" t="s">
        <v>589</v>
      </c>
      <c r="E431" s="835" t="s">
        <v>4479</v>
      </c>
      <c r="F431" s="863" t="s">
        <v>4480</v>
      </c>
      <c r="G431" s="835" t="s">
        <v>4542</v>
      </c>
      <c r="H431" s="835" t="s">
        <v>4880</v>
      </c>
      <c r="I431" s="849">
        <v>4.0300002098083496</v>
      </c>
      <c r="J431" s="849">
        <v>70</v>
      </c>
      <c r="K431" s="850">
        <v>282.09999847412109</v>
      </c>
    </row>
    <row r="432" spans="1:11" ht="14.45" customHeight="1" x14ac:dyDescent="0.2">
      <c r="A432" s="831" t="s">
        <v>567</v>
      </c>
      <c r="B432" s="832" t="s">
        <v>568</v>
      </c>
      <c r="C432" s="835" t="s">
        <v>588</v>
      </c>
      <c r="D432" s="863" t="s">
        <v>589</v>
      </c>
      <c r="E432" s="835" t="s">
        <v>4479</v>
      </c>
      <c r="F432" s="863" t="s">
        <v>4480</v>
      </c>
      <c r="G432" s="835" t="s">
        <v>4544</v>
      </c>
      <c r="H432" s="835" t="s">
        <v>4545</v>
      </c>
      <c r="I432" s="849">
        <v>7.8633333841959638</v>
      </c>
      <c r="J432" s="849">
        <v>140</v>
      </c>
      <c r="K432" s="850">
        <v>1101.0000152587891</v>
      </c>
    </row>
    <row r="433" spans="1:11" ht="14.45" customHeight="1" x14ac:dyDescent="0.2">
      <c r="A433" s="831" t="s">
        <v>567</v>
      </c>
      <c r="B433" s="832" t="s">
        <v>568</v>
      </c>
      <c r="C433" s="835" t="s">
        <v>588</v>
      </c>
      <c r="D433" s="863" t="s">
        <v>589</v>
      </c>
      <c r="E433" s="835" t="s">
        <v>4479</v>
      </c>
      <c r="F433" s="863" t="s">
        <v>4480</v>
      </c>
      <c r="G433" s="835" t="s">
        <v>4544</v>
      </c>
      <c r="H433" s="835" t="s">
        <v>4546</v>
      </c>
      <c r="I433" s="849">
        <v>8.6799999872843419</v>
      </c>
      <c r="J433" s="849">
        <v>310</v>
      </c>
      <c r="K433" s="850">
        <v>2714.1999816894531</v>
      </c>
    </row>
    <row r="434" spans="1:11" ht="14.45" customHeight="1" x14ac:dyDescent="0.2">
      <c r="A434" s="831" t="s">
        <v>567</v>
      </c>
      <c r="B434" s="832" t="s">
        <v>568</v>
      </c>
      <c r="C434" s="835" t="s">
        <v>588</v>
      </c>
      <c r="D434" s="863" t="s">
        <v>589</v>
      </c>
      <c r="E434" s="835" t="s">
        <v>4479</v>
      </c>
      <c r="F434" s="863" t="s">
        <v>4480</v>
      </c>
      <c r="G434" s="835" t="s">
        <v>4881</v>
      </c>
      <c r="H434" s="835" t="s">
        <v>4882</v>
      </c>
      <c r="I434" s="849">
        <v>10.079999923706055</v>
      </c>
      <c r="J434" s="849">
        <v>30</v>
      </c>
      <c r="K434" s="850">
        <v>302.39999389648438</v>
      </c>
    </row>
    <row r="435" spans="1:11" ht="14.45" customHeight="1" x14ac:dyDescent="0.2">
      <c r="A435" s="831" t="s">
        <v>567</v>
      </c>
      <c r="B435" s="832" t="s">
        <v>568</v>
      </c>
      <c r="C435" s="835" t="s">
        <v>588</v>
      </c>
      <c r="D435" s="863" t="s">
        <v>589</v>
      </c>
      <c r="E435" s="835" t="s">
        <v>4479</v>
      </c>
      <c r="F435" s="863" t="s">
        <v>4480</v>
      </c>
      <c r="G435" s="835" t="s">
        <v>4547</v>
      </c>
      <c r="H435" s="835" t="s">
        <v>4883</v>
      </c>
      <c r="I435" s="849">
        <v>10.079999923706055</v>
      </c>
      <c r="J435" s="849">
        <v>30</v>
      </c>
      <c r="K435" s="850">
        <v>302.26998901367188</v>
      </c>
    </row>
    <row r="436" spans="1:11" ht="14.45" customHeight="1" x14ac:dyDescent="0.2">
      <c r="A436" s="831" t="s">
        <v>567</v>
      </c>
      <c r="B436" s="832" t="s">
        <v>568</v>
      </c>
      <c r="C436" s="835" t="s">
        <v>588</v>
      </c>
      <c r="D436" s="863" t="s">
        <v>589</v>
      </c>
      <c r="E436" s="835" t="s">
        <v>4479</v>
      </c>
      <c r="F436" s="863" t="s">
        <v>4480</v>
      </c>
      <c r="G436" s="835" t="s">
        <v>4549</v>
      </c>
      <c r="H436" s="835" t="s">
        <v>4550</v>
      </c>
      <c r="I436" s="849">
        <v>3.1400001049041748</v>
      </c>
      <c r="J436" s="849">
        <v>40</v>
      </c>
      <c r="K436" s="850">
        <v>125.59999656677246</v>
      </c>
    </row>
    <row r="437" spans="1:11" ht="14.45" customHeight="1" x14ac:dyDescent="0.2">
      <c r="A437" s="831" t="s">
        <v>567</v>
      </c>
      <c r="B437" s="832" t="s">
        <v>568</v>
      </c>
      <c r="C437" s="835" t="s">
        <v>588</v>
      </c>
      <c r="D437" s="863" t="s">
        <v>589</v>
      </c>
      <c r="E437" s="835" t="s">
        <v>4479</v>
      </c>
      <c r="F437" s="863" t="s">
        <v>4480</v>
      </c>
      <c r="G437" s="835" t="s">
        <v>4549</v>
      </c>
      <c r="H437" s="835" t="s">
        <v>4551</v>
      </c>
      <c r="I437" s="849">
        <v>3.1433334350585938</v>
      </c>
      <c r="J437" s="849">
        <v>30</v>
      </c>
      <c r="K437" s="850">
        <v>94.299999237060547</v>
      </c>
    </row>
    <row r="438" spans="1:11" ht="14.45" customHeight="1" x14ac:dyDescent="0.2">
      <c r="A438" s="831" t="s">
        <v>567</v>
      </c>
      <c r="B438" s="832" t="s">
        <v>568</v>
      </c>
      <c r="C438" s="835" t="s">
        <v>588</v>
      </c>
      <c r="D438" s="863" t="s">
        <v>589</v>
      </c>
      <c r="E438" s="835" t="s">
        <v>4479</v>
      </c>
      <c r="F438" s="863" t="s">
        <v>4480</v>
      </c>
      <c r="G438" s="835" t="s">
        <v>4552</v>
      </c>
      <c r="H438" s="835" t="s">
        <v>4553</v>
      </c>
      <c r="I438" s="849">
        <v>2.1650000810623169</v>
      </c>
      <c r="J438" s="849">
        <v>20</v>
      </c>
      <c r="K438" s="850">
        <v>43.299999237060547</v>
      </c>
    </row>
    <row r="439" spans="1:11" ht="14.45" customHeight="1" x14ac:dyDescent="0.2">
      <c r="A439" s="831" t="s">
        <v>567</v>
      </c>
      <c r="B439" s="832" t="s">
        <v>568</v>
      </c>
      <c r="C439" s="835" t="s">
        <v>588</v>
      </c>
      <c r="D439" s="863" t="s">
        <v>589</v>
      </c>
      <c r="E439" s="835" t="s">
        <v>4479</v>
      </c>
      <c r="F439" s="863" t="s">
        <v>4480</v>
      </c>
      <c r="G439" s="835" t="s">
        <v>4552</v>
      </c>
      <c r="H439" s="835" t="s">
        <v>4554</v>
      </c>
      <c r="I439" s="849">
        <v>2.0516666173934937</v>
      </c>
      <c r="J439" s="849">
        <v>50</v>
      </c>
      <c r="K439" s="850">
        <v>102.55000019073486</v>
      </c>
    </row>
    <row r="440" spans="1:11" ht="14.45" customHeight="1" x14ac:dyDescent="0.2">
      <c r="A440" s="831" t="s">
        <v>567</v>
      </c>
      <c r="B440" s="832" t="s">
        <v>568</v>
      </c>
      <c r="C440" s="835" t="s">
        <v>588</v>
      </c>
      <c r="D440" s="863" t="s">
        <v>589</v>
      </c>
      <c r="E440" s="835" t="s">
        <v>4479</v>
      </c>
      <c r="F440" s="863" t="s">
        <v>4480</v>
      </c>
      <c r="G440" s="835" t="s">
        <v>4555</v>
      </c>
      <c r="H440" s="835" t="s">
        <v>4556</v>
      </c>
      <c r="I440" s="849">
        <v>571.1199951171875</v>
      </c>
      <c r="J440" s="849">
        <v>1</v>
      </c>
      <c r="K440" s="850">
        <v>571.1199951171875</v>
      </c>
    </row>
    <row r="441" spans="1:11" ht="14.45" customHeight="1" x14ac:dyDescent="0.2">
      <c r="A441" s="831" t="s">
        <v>567</v>
      </c>
      <c r="B441" s="832" t="s">
        <v>568</v>
      </c>
      <c r="C441" s="835" t="s">
        <v>588</v>
      </c>
      <c r="D441" s="863" t="s">
        <v>589</v>
      </c>
      <c r="E441" s="835" t="s">
        <v>4479</v>
      </c>
      <c r="F441" s="863" t="s">
        <v>4480</v>
      </c>
      <c r="G441" s="835" t="s">
        <v>4557</v>
      </c>
      <c r="H441" s="835" t="s">
        <v>4558</v>
      </c>
      <c r="I441" s="849">
        <v>2.4616667032241821</v>
      </c>
      <c r="J441" s="849">
        <v>1200</v>
      </c>
      <c r="K441" s="850">
        <v>2954</v>
      </c>
    </row>
    <row r="442" spans="1:11" ht="14.45" customHeight="1" x14ac:dyDescent="0.2">
      <c r="A442" s="831" t="s">
        <v>567</v>
      </c>
      <c r="B442" s="832" t="s">
        <v>568</v>
      </c>
      <c r="C442" s="835" t="s">
        <v>588</v>
      </c>
      <c r="D442" s="863" t="s">
        <v>589</v>
      </c>
      <c r="E442" s="835" t="s">
        <v>4479</v>
      </c>
      <c r="F442" s="863" t="s">
        <v>4480</v>
      </c>
      <c r="G442" s="835" t="s">
        <v>4557</v>
      </c>
      <c r="H442" s="835" t="s">
        <v>4559</v>
      </c>
      <c r="I442" s="849">
        <v>2.4650000333786011</v>
      </c>
      <c r="J442" s="849">
        <v>400</v>
      </c>
      <c r="K442" s="850">
        <v>986</v>
      </c>
    </row>
    <row r="443" spans="1:11" ht="14.45" customHeight="1" x14ac:dyDescent="0.2">
      <c r="A443" s="831" t="s">
        <v>567</v>
      </c>
      <c r="B443" s="832" t="s">
        <v>568</v>
      </c>
      <c r="C443" s="835" t="s">
        <v>588</v>
      </c>
      <c r="D443" s="863" t="s">
        <v>589</v>
      </c>
      <c r="E443" s="835" t="s">
        <v>4479</v>
      </c>
      <c r="F443" s="863" t="s">
        <v>4480</v>
      </c>
      <c r="G443" s="835" t="s">
        <v>4560</v>
      </c>
      <c r="H443" s="835" t="s">
        <v>4561</v>
      </c>
      <c r="I443" s="849">
        <v>0.25499999523162842</v>
      </c>
      <c r="J443" s="849">
        <v>400</v>
      </c>
      <c r="K443" s="850">
        <v>102</v>
      </c>
    </row>
    <row r="444" spans="1:11" ht="14.45" customHeight="1" x14ac:dyDescent="0.2">
      <c r="A444" s="831" t="s">
        <v>567</v>
      </c>
      <c r="B444" s="832" t="s">
        <v>568</v>
      </c>
      <c r="C444" s="835" t="s">
        <v>588</v>
      </c>
      <c r="D444" s="863" t="s">
        <v>589</v>
      </c>
      <c r="E444" s="835" t="s">
        <v>4479</v>
      </c>
      <c r="F444" s="863" t="s">
        <v>4480</v>
      </c>
      <c r="G444" s="835" t="s">
        <v>4560</v>
      </c>
      <c r="H444" s="835" t="s">
        <v>4562</v>
      </c>
      <c r="I444" s="849">
        <v>0.25199999809265139</v>
      </c>
      <c r="J444" s="849">
        <v>1100</v>
      </c>
      <c r="K444" s="850">
        <v>277</v>
      </c>
    </row>
    <row r="445" spans="1:11" ht="14.45" customHeight="1" x14ac:dyDescent="0.2">
      <c r="A445" s="831" t="s">
        <v>567</v>
      </c>
      <c r="B445" s="832" t="s">
        <v>568</v>
      </c>
      <c r="C445" s="835" t="s">
        <v>588</v>
      </c>
      <c r="D445" s="863" t="s">
        <v>589</v>
      </c>
      <c r="E445" s="835" t="s">
        <v>4479</v>
      </c>
      <c r="F445" s="863" t="s">
        <v>4480</v>
      </c>
      <c r="G445" s="835" t="s">
        <v>4567</v>
      </c>
      <c r="H445" s="835" t="s">
        <v>4568</v>
      </c>
      <c r="I445" s="849">
        <v>13.310000419616699</v>
      </c>
      <c r="J445" s="849">
        <v>70</v>
      </c>
      <c r="K445" s="850">
        <v>931.70001220703125</v>
      </c>
    </row>
    <row r="446" spans="1:11" ht="14.45" customHeight="1" x14ac:dyDescent="0.2">
      <c r="A446" s="831" t="s">
        <v>567</v>
      </c>
      <c r="B446" s="832" t="s">
        <v>568</v>
      </c>
      <c r="C446" s="835" t="s">
        <v>588</v>
      </c>
      <c r="D446" s="863" t="s">
        <v>589</v>
      </c>
      <c r="E446" s="835" t="s">
        <v>4479</v>
      </c>
      <c r="F446" s="863" t="s">
        <v>4480</v>
      </c>
      <c r="G446" s="835" t="s">
        <v>4567</v>
      </c>
      <c r="H446" s="835" t="s">
        <v>4569</v>
      </c>
      <c r="I446" s="849">
        <v>13.310000419616699</v>
      </c>
      <c r="J446" s="849">
        <v>145</v>
      </c>
      <c r="K446" s="850">
        <v>1929.9499816894531</v>
      </c>
    </row>
    <row r="447" spans="1:11" ht="14.45" customHeight="1" x14ac:dyDescent="0.2">
      <c r="A447" s="831" t="s">
        <v>567</v>
      </c>
      <c r="B447" s="832" t="s">
        <v>568</v>
      </c>
      <c r="C447" s="835" t="s">
        <v>588</v>
      </c>
      <c r="D447" s="863" t="s">
        <v>589</v>
      </c>
      <c r="E447" s="835" t="s">
        <v>4479</v>
      </c>
      <c r="F447" s="863" t="s">
        <v>4480</v>
      </c>
      <c r="G447" s="835" t="s">
        <v>4570</v>
      </c>
      <c r="H447" s="835" t="s">
        <v>4571</v>
      </c>
      <c r="I447" s="849">
        <v>4.8000001907348633</v>
      </c>
      <c r="J447" s="849">
        <v>100</v>
      </c>
      <c r="K447" s="850">
        <v>480</v>
      </c>
    </row>
    <row r="448" spans="1:11" ht="14.45" customHeight="1" x14ac:dyDescent="0.2">
      <c r="A448" s="831" t="s">
        <v>567</v>
      </c>
      <c r="B448" s="832" t="s">
        <v>568</v>
      </c>
      <c r="C448" s="835" t="s">
        <v>588</v>
      </c>
      <c r="D448" s="863" t="s">
        <v>589</v>
      </c>
      <c r="E448" s="835" t="s">
        <v>4479</v>
      </c>
      <c r="F448" s="863" t="s">
        <v>4480</v>
      </c>
      <c r="G448" s="835" t="s">
        <v>4572</v>
      </c>
      <c r="H448" s="835" t="s">
        <v>4573</v>
      </c>
      <c r="I448" s="849">
        <v>1299.5400390625</v>
      </c>
      <c r="J448" s="849">
        <v>2</v>
      </c>
      <c r="K448" s="850">
        <v>2599.080078125</v>
      </c>
    </row>
    <row r="449" spans="1:11" ht="14.45" customHeight="1" x14ac:dyDescent="0.2">
      <c r="A449" s="831" t="s">
        <v>567</v>
      </c>
      <c r="B449" s="832" t="s">
        <v>568</v>
      </c>
      <c r="C449" s="835" t="s">
        <v>588</v>
      </c>
      <c r="D449" s="863" t="s">
        <v>589</v>
      </c>
      <c r="E449" s="835" t="s">
        <v>4479</v>
      </c>
      <c r="F449" s="863" t="s">
        <v>4480</v>
      </c>
      <c r="G449" s="835" t="s">
        <v>4574</v>
      </c>
      <c r="H449" s="835" t="s">
        <v>4575</v>
      </c>
      <c r="I449" s="849">
        <v>924.44000244140625</v>
      </c>
      <c r="J449" s="849">
        <v>4</v>
      </c>
      <c r="K449" s="850">
        <v>3697.760009765625</v>
      </c>
    </row>
    <row r="450" spans="1:11" ht="14.45" customHeight="1" x14ac:dyDescent="0.2">
      <c r="A450" s="831" t="s">
        <v>567</v>
      </c>
      <c r="B450" s="832" t="s">
        <v>568</v>
      </c>
      <c r="C450" s="835" t="s">
        <v>588</v>
      </c>
      <c r="D450" s="863" t="s">
        <v>589</v>
      </c>
      <c r="E450" s="835" t="s">
        <v>4479</v>
      </c>
      <c r="F450" s="863" t="s">
        <v>4480</v>
      </c>
      <c r="G450" s="835" t="s">
        <v>4576</v>
      </c>
      <c r="H450" s="835" t="s">
        <v>4577</v>
      </c>
      <c r="I450" s="849">
        <v>713.9000244140625</v>
      </c>
      <c r="J450" s="849">
        <v>2</v>
      </c>
      <c r="K450" s="850">
        <v>1427.800048828125</v>
      </c>
    </row>
    <row r="451" spans="1:11" ht="14.45" customHeight="1" x14ac:dyDescent="0.2">
      <c r="A451" s="831" t="s">
        <v>567</v>
      </c>
      <c r="B451" s="832" t="s">
        <v>568</v>
      </c>
      <c r="C451" s="835" t="s">
        <v>588</v>
      </c>
      <c r="D451" s="863" t="s">
        <v>589</v>
      </c>
      <c r="E451" s="835" t="s">
        <v>4479</v>
      </c>
      <c r="F451" s="863" t="s">
        <v>4480</v>
      </c>
      <c r="G451" s="835" t="s">
        <v>4578</v>
      </c>
      <c r="H451" s="835" t="s">
        <v>4579</v>
      </c>
      <c r="I451" s="849">
        <v>619.52001953125</v>
      </c>
      <c r="J451" s="849">
        <v>10</v>
      </c>
      <c r="K451" s="850">
        <v>6195.2001953125</v>
      </c>
    </row>
    <row r="452" spans="1:11" ht="14.45" customHeight="1" x14ac:dyDescent="0.2">
      <c r="A452" s="831" t="s">
        <v>567</v>
      </c>
      <c r="B452" s="832" t="s">
        <v>568</v>
      </c>
      <c r="C452" s="835" t="s">
        <v>588</v>
      </c>
      <c r="D452" s="863" t="s">
        <v>589</v>
      </c>
      <c r="E452" s="835" t="s">
        <v>4479</v>
      </c>
      <c r="F452" s="863" t="s">
        <v>4480</v>
      </c>
      <c r="G452" s="835" t="s">
        <v>4580</v>
      </c>
      <c r="H452" s="835" t="s">
        <v>4884</v>
      </c>
      <c r="I452" s="849">
        <v>1.5</v>
      </c>
      <c r="J452" s="849">
        <v>100</v>
      </c>
      <c r="K452" s="850">
        <v>150</v>
      </c>
    </row>
    <row r="453" spans="1:11" ht="14.45" customHeight="1" x14ac:dyDescent="0.2">
      <c r="A453" s="831" t="s">
        <v>567</v>
      </c>
      <c r="B453" s="832" t="s">
        <v>568</v>
      </c>
      <c r="C453" s="835" t="s">
        <v>588</v>
      </c>
      <c r="D453" s="863" t="s">
        <v>589</v>
      </c>
      <c r="E453" s="835" t="s">
        <v>4479</v>
      </c>
      <c r="F453" s="863" t="s">
        <v>4480</v>
      </c>
      <c r="G453" s="835" t="s">
        <v>4580</v>
      </c>
      <c r="H453" s="835" t="s">
        <v>4581</v>
      </c>
      <c r="I453" s="849">
        <v>1.5</v>
      </c>
      <c r="J453" s="849">
        <v>300</v>
      </c>
      <c r="K453" s="850">
        <v>450</v>
      </c>
    </row>
    <row r="454" spans="1:11" ht="14.45" customHeight="1" x14ac:dyDescent="0.2">
      <c r="A454" s="831" t="s">
        <v>567</v>
      </c>
      <c r="B454" s="832" t="s">
        <v>568</v>
      </c>
      <c r="C454" s="835" t="s">
        <v>588</v>
      </c>
      <c r="D454" s="863" t="s">
        <v>589</v>
      </c>
      <c r="E454" s="835" t="s">
        <v>4479</v>
      </c>
      <c r="F454" s="863" t="s">
        <v>4480</v>
      </c>
      <c r="G454" s="835" t="s">
        <v>4582</v>
      </c>
      <c r="H454" s="835" t="s">
        <v>4583</v>
      </c>
      <c r="I454" s="849">
        <v>1712.1500244140625</v>
      </c>
      <c r="J454" s="849">
        <v>4</v>
      </c>
      <c r="K454" s="850">
        <v>6848.60009765625</v>
      </c>
    </row>
    <row r="455" spans="1:11" ht="14.45" customHeight="1" x14ac:dyDescent="0.2">
      <c r="A455" s="831" t="s">
        <v>567</v>
      </c>
      <c r="B455" s="832" t="s">
        <v>568</v>
      </c>
      <c r="C455" s="835" t="s">
        <v>588</v>
      </c>
      <c r="D455" s="863" t="s">
        <v>589</v>
      </c>
      <c r="E455" s="835" t="s">
        <v>4479</v>
      </c>
      <c r="F455" s="863" t="s">
        <v>4480</v>
      </c>
      <c r="G455" s="835" t="s">
        <v>4584</v>
      </c>
      <c r="H455" s="835" t="s">
        <v>4585</v>
      </c>
      <c r="I455" s="849">
        <v>2573.669921875</v>
      </c>
      <c r="J455" s="849">
        <v>4</v>
      </c>
      <c r="K455" s="850">
        <v>10294.6796875</v>
      </c>
    </row>
    <row r="456" spans="1:11" ht="14.45" customHeight="1" x14ac:dyDescent="0.2">
      <c r="A456" s="831" t="s">
        <v>567</v>
      </c>
      <c r="B456" s="832" t="s">
        <v>568</v>
      </c>
      <c r="C456" s="835" t="s">
        <v>588</v>
      </c>
      <c r="D456" s="863" t="s">
        <v>589</v>
      </c>
      <c r="E456" s="835" t="s">
        <v>4479</v>
      </c>
      <c r="F456" s="863" t="s">
        <v>4480</v>
      </c>
      <c r="G456" s="835" t="s">
        <v>4586</v>
      </c>
      <c r="H456" s="835" t="s">
        <v>4587</v>
      </c>
      <c r="I456" s="849">
        <v>1003.0900268554688</v>
      </c>
      <c r="J456" s="849">
        <v>4</v>
      </c>
      <c r="K456" s="850">
        <v>4012.360107421875</v>
      </c>
    </row>
    <row r="457" spans="1:11" ht="14.45" customHeight="1" x14ac:dyDescent="0.2">
      <c r="A457" s="831" t="s">
        <v>567</v>
      </c>
      <c r="B457" s="832" t="s">
        <v>568</v>
      </c>
      <c r="C457" s="835" t="s">
        <v>588</v>
      </c>
      <c r="D457" s="863" t="s">
        <v>589</v>
      </c>
      <c r="E457" s="835" t="s">
        <v>4479</v>
      </c>
      <c r="F457" s="863" t="s">
        <v>4480</v>
      </c>
      <c r="G457" s="835" t="s">
        <v>4588</v>
      </c>
      <c r="H457" s="835" t="s">
        <v>4589</v>
      </c>
      <c r="I457" s="849">
        <v>1491.9300537109375</v>
      </c>
      <c r="J457" s="849">
        <v>5</v>
      </c>
      <c r="K457" s="850">
        <v>7459.64990234375</v>
      </c>
    </row>
    <row r="458" spans="1:11" ht="14.45" customHeight="1" x14ac:dyDescent="0.2">
      <c r="A458" s="831" t="s">
        <v>567</v>
      </c>
      <c r="B458" s="832" t="s">
        <v>568</v>
      </c>
      <c r="C458" s="835" t="s">
        <v>588</v>
      </c>
      <c r="D458" s="863" t="s">
        <v>589</v>
      </c>
      <c r="E458" s="835" t="s">
        <v>4479</v>
      </c>
      <c r="F458" s="863" t="s">
        <v>4480</v>
      </c>
      <c r="G458" s="835" t="s">
        <v>4590</v>
      </c>
      <c r="H458" s="835" t="s">
        <v>4591</v>
      </c>
      <c r="I458" s="849">
        <v>248.05000305175781</v>
      </c>
      <c r="J458" s="849">
        <v>8</v>
      </c>
      <c r="K458" s="850">
        <v>1984.4000244140625</v>
      </c>
    </row>
    <row r="459" spans="1:11" ht="14.45" customHeight="1" x14ac:dyDescent="0.2">
      <c r="A459" s="831" t="s">
        <v>567</v>
      </c>
      <c r="B459" s="832" t="s">
        <v>568</v>
      </c>
      <c r="C459" s="835" t="s">
        <v>588</v>
      </c>
      <c r="D459" s="863" t="s">
        <v>589</v>
      </c>
      <c r="E459" s="835" t="s">
        <v>4479</v>
      </c>
      <c r="F459" s="863" t="s">
        <v>4480</v>
      </c>
      <c r="G459" s="835" t="s">
        <v>4592</v>
      </c>
      <c r="H459" s="835" t="s">
        <v>4593</v>
      </c>
      <c r="I459" s="849">
        <v>1393.9200439453125</v>
      </c>
      <c r="J459" s="849">
        <v>2</v>
      </c>
      <c r="K459" s="850">
        <v>2787.840087890625</v>
      </c>
    </row>
    <row r="460" spans="1:11" ht="14.45" customHeight="1" x14ac:dyDescent="0.2">
      <c r="A460" s="831" t="s">
        <v>567</v>
      </c>
      <c r="B460" s="832" t="s">
        <v>568</v>
      </c>
      <c r="C460" s="835" t="s">
        <v>588</v>
      </c>
      <c r="D460" s="863" t="s">
        <v>589</v>
      </c>
      <c r="E460" s="835" t="s">
        <v>4479</v>
      </c>
      <c r="F460" s="863" t="s">
        <v>4480</v>
      </c>
      <c r="G460" s="835" t="s">
        <v>4594</v>
      </c>
      <c r="H460" s="835" t="s">
        <v>4885</v>
      </c>
      <c r="I460" s="849">
        <v>26.170000076293945</v>
      </c>
      <c r="J460" s="849">
        <v>2</v>
      </c>
      <c r="K460" s="850">
        <v>52.340000152587891</v>
      </c>
    </row>
    <row r="461" spans="1:11" ht="14.45" customHeight="1" x14ac:dyDescent="0.2">
      <c r="A461" s="831" t="s">
        <v>567</v>
      </c>
      <c r="B461" s="832" t="s">
        <v>568</v>
      </c>
      <c r="C461" s="835" t="s">
        <v>588</v>
      </c>
      <c r="D461" s="863" t="s">
        <v>589</v>
      </c>
      <c r="E461" s="835" t="s">
        <v>4479</v>
      </c>
      <c r="F461" s="863" t="s">
        <v>4480</v>
      </c>
      <c r="G461" s="835" t="s">
        <v>4594</v>
      </c>
      <c r="H461" s="835" t="s">
        <v>4595</v>
      </c>
      <c r="I461" s="849">
        <v>25.010000228881836</v>
      </c>
      <c r="J461" s="849">
        <v>2</v>
      </c>
      <c r="K461" s="850">
        <v>50.020000457763672</v>
      </c>
    </row>
    <row r="462" spans="1:11" ht="14.45" customHeight="1" x14ac:dyDescent="0.2">
      <c r="A462" s="831" t="s">
        <v>567</v>
      </c>
      <c r="B462" s="832" t="s">
        <v>568</v>
      </c>
      <c r="C462" s="835" t="s">
        <v>588</v>
      </c>
      <c r="D462" s="863" t="s">
        <v>589</v>
      </c>
      <c r="E462" s="835" t="s">
        <v>4479</v>
      </c>
      <c r="F462" s="863" t="s">
        <v>4480</v>
      </c>
      <c r="G462" s="835" t="s">
        <v>4596</v>
      </c>
      <c r="H462" s="835" t="s">
        <v>4597</v>
      </c>
      <c r="I462" s="849">
        <v>3377.110107421875</v>
      </c>
      <c r="J462" s="849">
        <v>2</v>
      </c>
      <c r="K462" s="850">
        <v>6754.22021484375</v>
      </c>
    </row>
    <row r="463" spans="1:11" ht="14.45" customHeight="1" x14ac:dyDescent="0.2">
      <c r="A463" s="831" t="s">
        <v>567</v>
      </c>
      <c r="B463" s="832" t="s">
        <v>568</v>
      </c>
      <c r="C463" s="835" t="s">
        <v>588</v>
      </c>
      <c r="D463" s="863" t="s">
        <v>589</v>
      </c>
      <c r="E463" s="835" t="s">
        <v>4479</v>
      </c>
      <c r="F463" s="863" t="s">
        <v>4480</v>
      </c>
      <c r="G463" s="835" t="s">
        <v>4598</v>
      </c>
      <c r="H463" s="835" t="s">
        <v>4599</v>
      </c>
      <c r="I463" s="849">
        <v>3025</v>
      </c>
      <c r="J463" s="849">
        <v>6</v>
      </c>
      <c r="K463" s="850">
        <v>18150</v>
      </c>
    </row>
    <row r="464" spans="1:11" ht="14.45" customHeight="1" x14ac:dyDescent="0.2">
      <c r="A464" s="831" t="s">
        <v>567</v>
      </c>
      <c r="B464" s="832" t="s">
        <v>568</v>
      </c>
      <c r="C464" s="835" t="s">
        <v>588</v>
      </c>
      <c r="D464" s="863" t="s">
        <v>589</v>
      </c>
      <c r="E464" s="835" t="s">
        <v>4479</v>
      </c>
      <c r="F464" s="863" t="s">
        <v>4480</v>
      </c>
      <c r="G464" s="835" t="s">
        <v>4600</v>
      </c>
      <c r="H464" s="835" t="s">
        <v>4601</v>
      </c>
      <c r="I464" s="849">
        <v>3377.110107421875</v>
      </c>
      <c r="J464" s="849">
        <v>2</v>
      </c>
      <c r="K464" s="850">
        <v>6754.22021484375</v>
      </c>
    </row>
    <row r="465" spans="1:11" ht="14.45" customHeight="1" x14ac:dyDescent="0.2">
      <c r="A465" s="831" t="s">
        <v>567</v>
      </c>
      <c r="B465" s="832" t="s">
        <v>568</v>
      </c>
      <c r="C465" s="835" t="s">
        <v>588</v>
      </c>
      <c r="D465" s="863" t="s">
        <v>589</v>
      </c>
      <c r="E465" s="835" t="s">
        <v>4479</v>
      </c>
      <c r="F465" s="863" t="s">
        <v>4480</v>
      </c>
      <c r="G465" s="835" t="s">
        <v>4602</v>
      </c>
      <c r="H465" s="835" t="s">
        <v>4603</v>
      </c>
      <c r="I465" s="849">
        <v>2902.7900390625</v>
      </c>
      <c r="J465" s="849">
        <v>2</v>
      </c>
      <c r="K465" s="850">
        <v>5805.580078125</v>
      </c>
    </row>
    <row r="466" spans="1:11" ht="14.45" customHeight="1" x14ac:dyDescent="0.2">
      <c r="A466" s="831" t="s">
        <v>567</v>
      </c>
      <c r="B466" s="832" t="s">
        <v>568</v>
      </c>
      <c r="C466" s="835" t="s">
        <v>588</v>
      </c>
      <c r="D466" s="863" t="s">
        <v>589</v>
      </c>
      <c r="E466" s="835" t="s">
        <v>4479</v>
      </c>
      <c r="F466" s="863" t="s">
        <v>4480</v>
      </c>
      <c r="G466" s="835" t="s">
        <v>4604</v>
      </c>
      <c r="H466" s="835" t="s">
        <v>4605</v>
      </c>
      <c r="I466" s="849">
        <v>1278.93994140625</v>
      </c>
      <c r="J466" s="849">
        <v>2</v>
      </c>
      <c r="K466" s="850">
        <v>2557.8798828125</v>
      </c>
    </row>
    <row r="467" spans="1:11" ht="14.45" customHeight="1" x14ac:dyDescent="0.2">
      <c r="A467" s="831" t="s">
        <v>567</v>
      </c>
      <c r="B467" s="832" t="s">
        <v>568</v>
      </c>
      <c r="C467" s="835" t="s">
        <v>588</v>
      </c>
      <c r="D467" s="863" t="s">
        <v>589</v>
      </c>
      <c r="E467" s="835" t="s">
        <v>4479</v>
      </c>
      <c r="F467" s="863" t="s">
        <v>4480</v>
      </c>
      <c r="G467" s="835" t="s">
        <v>4606</v>
      </c>
      <c r="H467" s="835" t="s">
        <v>4607</v>
      </c>
      <c r="I467" s="849">
        <v>9.1999998092651367</v>
      </c>
      <c r="J467" s="849">
        <v>700</v>
      </c>
      <c r="K467" s="850">
        <v>6440</v>
      </c>
    </row>
    <row r="468" spans="1:11" ht="14.45" customHeight="1" x14ac:dyDescent="0.2">
      <c r="A468" s="831" t="s">
        <v>567</v>
      </c>
      <c r="B468" s="832" t="s">
        <v>568</v>
      </c>
      <c r="C468" s="835" t="s">
        <v>588</v>
      </c>
      <c r="D468" s="863" t="s">
        <v>589</v>
      </c>
      <c r="E468" s="835" t="s">
        <v>4479</v>
      </c>
      <c r="F468" s="863" t="s">
        <v>4480</v>
      </c>
      <c r="G468" s="835" t="s">
        <v>4606</v>
      </c>
      <c r="H468" s="835" t="s">
        <v>4608</v>
      </c>
      <c r="I468" s="849">
        <v>9.1999998092651367</v>
      </c>
      <c r="J468" s="849">
        <v>900</v>
      </c>
      <c r="K468" s="850">
        <v>8280</v>
      </c>
    </row>
    <row r="469" spans="1:11" ht="14.45" customHeight="1" x14ac:dyDescent="0.2">
      <c r="A469" s="831" t="s">
        <v>567</v>
      </c>
      <c r="B469" s="832" t="s">
        <v>568</v>
      </c>
      <c r="C469" s="835" t="s">
        <v>588</v>
      </c>
      <c r="D469" s="863" t="s">
        <v>589</v>
      </c>
      <c r="E469" s="835" t="s">
        <v>4479</v>
      </c>
      <c r="F469" s="863" t="s">
        <v>4480</v>
      </c>
      <c r="G469" s="835" t="s">
        <v>4606</v>
      </c>
      <c r="H469" s="835" t="s">
        <v>4609</v>
      </c>
      <c r="I469" s="849">
        <v>9.1999998092651367</v>
      </c>
      <c r="J469" s="849">
        <v>300</v>
      </c>
      <c r="K469" s="850">
        <v>2760</v>
      </c>
    </row>
    <row r="470" spans="1:11" ht="14.45" customHeight="1" x14ac:dyDescent="0.2">
      <c r="A470" s="831" t="s">
        <v>567</v>
      </c>
      <c r="B470" s="832" t="s">
        <v>568</v>
      </c>
      <c r="C470" s="835" t="s">
        <v>588</v>
      </c>
      <c r="D470" s="863" t="s">
        <v>589</v>
      </c>
      <c r="E470" s="835" t="s">
        <v>4479</v>
      </c>
      <c r="F470" s="863" t="s">
        <v>4480</v>
      </c>
      <c r="G470" s="835" t="s">
        <v>4610</v>
      </c>
      <c r="H470" s="835" t="s">
        <v>4612</v>
      </c>
      <c r="I470" s="849">
        <v>6.2899999618530273</v>
      </c>
      <c r="J470" s="849">
        <v>10</v>
      </c>
      <c r="K470" s="850">
        <v>62.900001525878906</v>
      </c>
    </row>
    <row r="471" spans="1:11" ht="14.45" customHeight="1" x14ac:dyDescent="0.2">
      <c r="A471" s="831" t="s">
        <v>567</v>
      </c>
      <c r="B471" s="832" t="s">
        <v>568</v>
      </c>
      <c r="C471" s="835" t="s">
        <v>588</v>
      </c>
      <c r="D471" s="863" t="s">
        <v>589</v>
      </c>
      <c r="E471" s="835" t="s">
        <v>4479</v>
      </c>
      <c r="F471" s="863" t="s">
        <v>4480</v>
      </c>
      <c r="G471" s="835" t="s">
        <v>4617</v>
      </c>
      <c r="H471" s="835" t="s">
        <v>4618</v>
      </c>
      <c r="I471" s="849">
        <v>172.5</v>
      </c>
      <c r="J471" s="849">
        <v>3</v>
      </c>
      <c r="K471" s="850">
        <v>517.5</v>
      </c>
    </row>
    <row r="472" spans="1:11" ht="14.45" customHeight="1" x14ac:dyDescent="0.2">
      <c r="A472" s="831" t="s">
        <v>567</v>
      </c>
      <c r="B472" s="832" t="s">
        <v>568</v>
      </c>
      <c r="C472" s="835" t="s">
        <v>588</v>
      </c>
      <c r="D472" s="863" t="s">
        <v>589</v>
      </c>
      <c r="E472" s="835" t="s">
        <v>4479</v>
      </c>
      <c r="F472" s="863" t="s">
        <v>4480</v>
      </c>
      <c r="G472" s="835" t="s">
        <v>4617</v>
      </c>
      <c r="H472" s="835" t="s">
        <v>4619</v>
      </c>
      <c r="I472" s="849">
        <v>172.5</v>
      </c>
      <c r="J472" s="849">
        <v>1</v>
      </c>
      <c r="K472" s="850">
        <v>172.5</v>
      </c>
    </row>
    <row r="473" spans="1:11" ht="14.45" customHeight="1" x14ac:dyDescent="0.2">
      <c r="A473" s="831" t="s">
        <v>567</v>
      </c>
      <c r="B473" s="832" t="s">
        <v>568</v>
      </c>
      <c r="C473" s="835" t="s">
        <v>588</v>
      </c>
      <c r="D473" s="863" t="s">
        <v>589</v>
      </c>
      <c r="E473" s="835" t="s">
        <v>4479</v>
      </c>
      <c r="F473" s="863" t="s">
        <v>4480</v>
      </c>
      <c r="G473" s="835" t="s">
        <v>4620</v>
      </c>
      <c r="H473" s="835" t="s">
        <v>4621</v>
      </c>
      <c r="I473" s="849">
        <v>750.20001220703125</v>
      </c>
      <c r="J473" s="849">
        <v>2</v>
      </c>
      <c r="K473" s="850">
        <v>1500.4000244140625</v>
      </c>
    </row>
    <row r="474" spans="1:11" ht="14.45" customHeight="1" x14ac:dyDescent="0.2">
      <c r="A474" s="831" t="s">
        <v>567</v>
      </c>
      <c r="B474" s="832" t="s">
        <v>568</v>
      </c>
      <c r="C474" s="835" t="s">
        <v>588</v>
      </c>
      <c r="D474" s="863" t="s">
        <v>589</v>
      </c>
      <c r="E474" s="835" t="s">
        <v>4479</v>
      </c>
      <c r="F474" s="863" t="s">
        <v>4480</v>
      </c>
      <c r="G474" s="835" t="s">
        <v>4622</v>
      </c>
      <c r="H474" s="835" t="s">
        <v>4623</v>
      </c>
      <c r="I474" s="849">
        <v>7.5066668192545576</v>
      </c>
      <c r="J474" s="849">
        <v>90</v>
      </c>
      <c r="K474" s="850">
        <v>675.49999237060547</v>
      </c>
    </row>
    <row r="475" spans="1:11" ht="14.45" customHeight="1" x14ac:dyDescent="0.2">
      <c r="A475" s="831" t="s">
        <v>567</v>
      </c>
      <c r="B475" s="832" t="s">
        <v>568</v>
      </c>
      <c r="C475" s="835" t="s">
        <v>588</v>
      </c>
      <c r="D475" s="863" t="s">
        <v>589</v>
      </c>
      <c r="E475" s="835" t="s">
        <v>4479</v>
      </c>
      <c r="F475" s="863" t="s">
        <v>4480</v>
      </c>
      <c r="G475" s="835" t="s">
        <v>4622</v>
      </c>
      <c r="H475" s="835" t="s">
        <v>4624</v>
      </c>
      <c r="I475" s="849">
        <v>7.5040000915527347</v>
      </c>
      <c r="J475" s="849">
        <v>140</v>
      </c>
      <c r="K475" s="850">
        <v>1050.5</v>
      </c>
    </row>
    <row r="476" spans="1:11" ht="14.45" customHeight="1" x14ac:dyDescent="0.2">
      <c r="A476" s="831" t="s">
        <v>567</v>
      </c>
      <c r="B476" s="832" t="s">
        <v>568</v>
      </c>
      <c r="C476" s="835" t="s">
        <v>588</v>
      </c>
      <c r="D476" s="863" t="s">
        <v>589</v>
      </c>
      <c r="E476" s="835" t="s">
        <v>4479</v>
      </c>
      <c r="F476" s="863" t="s">
        <v>4480</v>
      </c>
      <c r="G476" s="835" t="s">
        <v>4886</v>
      </c>
      <c r="H476" s="835" t="s">
        <v>4887</v>
      </c>
      <c r="I476" s="849">
        <v>6.1725000143051147</v>
      </c>
      <c r="J476" s="849">
        <v>140</v>
      </c>
      <c r="K476" s="850">
        <v>864.30000305175781</v>
      </c>
    </row>
    <row r="477" spans="1:11" ht="14.45" customHeight="1" x14ac:dyDescent="0.2">
      <c r="A477" s="831" t="s">
        <v>567</v>
      </c>
      <c r="B477" s="832" t="s">
        <v>568</v>
      </c>
      <c r="C477" s="835" t="s">
        <v>588</v>
      </c>
      <c r="D477" s="863" t="s">
        <v>589</v>
      </c>
      <c r="E477" s="835" t="s">
        <v>4479</v>
      </c>
      <c r="F477" s="863" t="s">
        <v>4480</v>
      </c>
      <c r="G477" s="835" t="s">
        <v>4625</v>
      </c>
      <c r="H477" s="835" t="s">
        <v>4626</v>
      </c>
      <c r="I477" s="849">
        <v>204.41000366210938</v>
      </c>
      <c r="J477" s="849">
        <v>30</v>
      </c>
      <c r="K477" s="850">
        <v>6132.2998046875</v>
      </c>
    </row>
    <row r="478" spans="1:11" ht="14.45" customHeight="1" x14ac:dyDescent="0.2">
      <c r="A478" s="831" t="s">
        <v>567</v>
      </c>
      <c r="B478" s="832" t="s">
        <v>568</v>
      </c>
      <c r="C478" s="835" t="s">
        <v>588</v>
      </c>
      <c r="D478" s="863" t="s">
        <v>589</v>
      </c>
      <c r="E478" s="835" t="s">
        <v>4479</v>
      </c>
      <c r="F478" s="863" t="s">
        <v>4480</v>
      </c>
      <c r="G478" s="835" t="s">
        <v>4625</v>
      </c>
      <c r="H478" s="835" t="s">
        <v>4888</v>
      </c>
      <c r="I478" s="849">
        <v>204.41000366210938</v>
      </c>
      <c r="J478" s="849">
        <v>45</v>
      </c>
      <c r="K478" s="850">
        <v>9198.44970703125</v>
      </c>
    </row>
    <row r="479" spans="1:11" ht="14.45" customHeight="1" x14ac:dyDescent="0.2">
      <c r="A479" s="831" t="s">
        <v>567</v>
      </c>
      <c r="B479" s="832" t="s">
        <v>568</v>
      </c>
      <c r="C479" s="835" t="s">
        <v>588</v>
      </c>
      <c r="D479" s="863" t="s">
        <v>589</v>
      </c>
      <c r="E479" s="835" t="s">
        <v>4479</v>
      </c>
      <c r="F479" s="863" t="s">
        <v>4480</v>
      </c>
      <c r="G479" s="835" t="s">
        <v>4627</v>
      </c>
      <c r="H479" s="835" t="s">
        <v>4628</v>
      </c>
      <c r="I479" s="849">
        <v>32.790000915527344</v>
      </c>
      <c r="J479" s="849">
        <v>40</v>
      </c>
      <c r="K479" s="850">
        <v>1311.6000061035156</v>
      </c>
    </row>
    <row r="480" spans="1:11" ht="14.45" customHeight="1" x14ac:dyDescent="0.2">
      <c r="A480" s="831" t="s">
        <v>567</v>
      </c>
      <c r="B480" s="832" t="s">
        <v>568</v>
      </c>
      <c r="C480" s="835" t="s">
        <v>588</v>
      </c>
      <c r="D480" s="863" t="s">
        <v>589</v>
      </c>
      <c r="E480" s="835" t="s">
        <v>4479</v>
      </c>
      <c r="F480" s="863" t="s">
        <v>4480</v>
      </c>
      <c r="G480" s="835" t="s">
        <v>4627</v>
      </c>
      <c r="H480" s="835" t="s">
        <v>4629</v>
      </c>
      <c r="I480" s="849">
        <v>34.239999135335289</v>
      </c>
      <c r="J480" s="849">
        <v>60</v>
      </c>
      <c r="K480" s="850">
        <v>2054.4000244140625</v>
      </c>
    </row>
    <row r="481" spans="1:11" ht="14.45" customHeight="1" x14ac:dyDescent="0.2">
      <c r="A481" s="831" t="s">
        <v>567</v>
      </c>
      <c r="B481" s="832" t="s">
        <v>568</v>
      </c>
      <c r="C481" s="835" t="s">
        <v>588</v>
      </c>
      <c r="D481" s="863" t="s">
        <v>589</v>
      </c>
      <c r="E481" s="835" t="s">
        <v>4479</v>
      </c>
      <c r="F481" s="863" t="s">
        <v>4480</v>
      </c>
      <c r="G481" s="835" t="s">
        <v>4889</v>
      </c>
      <c r="H481" s="835" t="s">
        <v>4890</v>
      </c>
      <c r="I481" s="849">
        <v>13.359999656677246</v>
      </c>
      <c r="J481" s="849">
        <v>2</v>
      </c>
      <c r="K481" s="850">
        <v>26.719999313354492</v>
      </c>
    </row>
    <row r="482" spans="1:11" ht="14.45" customHeight="1" x14ac:dyDescent="0.2">
      <c r="A482" s="831" t="s">
        <v>567</v>
      </c>
      <c r="B482" s="832" t="s">
        <v>568</v>
      </c>
      <c r="C482" s="835" t="s">
        <v>588</v>
      </c>
      <c r="D482" s="863" t="s">
        <v>589</v>
      </c>
      <c r="E482" s="835" t="s">
        <v>4479</v>
      </c>
      <c r="F482" s="863" t="s">
        <v>4480</v>
      </c>
      <c r="G482" s="835" t="s">
        <v>4891</v>
      </c>
      <c r="H482" s="835" t="s">
        <v>4892</v>
      </c>
      <c r="I482" s="849">
        <v>13.079999923706055</v>
      </c>
      <c r="J482" s="849">
        <v>2</v>
      </c>
      <c r="K482" s="850">
        <v>26.159999847412109</v>
      </c>
    </row>
    <row r="483" spans="1:11" ht="14.45" customHeight="1" x14ac:dyDescent="0.2">
      <c r="A483" s="831" t="s">
        <v>567</v>
      </c>
      <c r="B483" s="832" t="s">
        <v>568</v>
      </c>
      <c r="C483" s="835" t="s">
        <v>588</v>
      </c>
      <c r="D483" s="863" t="s">
        <v>589</v>
      </c>
      <c r="E483" s="835" t="s">
        <v>4479</v>
      </c>
      <c r="F483" s="863" t="s">
        <v>4480</v>
      </c>
      <c r="G483" s="835" t="s">
        <v>4893</v>
      </c>
      <c r="H483" s="835" t="s">
        <v>4894</v>
      </c>
      <c r="I483" s="849">
        <v>13.310000419616699</v>
      </c>
      <c r="J483" s="849">
        <v>2</v>
      </c>
      <c r="K483" s="850">
        <v>26.620000839233398</v>
      </c>
    </row>
    <row r="484" spans="1:11" ht="14.45" customHeight="1" x14ac:dyDescent="0.2">
      <c r="A484" s="831" t="s">
        <v>567</v>
      </c>
      <c r="B484" s="832" t="s">
        <v>568</v>
      </c>
      <c r="C484" s="835" t="s">
        <v>588</v>
      </c>
      <c r="D484" s="863" t="s">
        <v>589</v>
      </c>
      <c r="E484" s="835" t="s">
        <v>4479</v>
      </c>
      <c r="F484" s="863" t="s">
        <v>4480</v>
      </c>
      <c r="G484" s="835" t="s">
        <v>4632</v>
      </c>
      <c r="H484" s="835" t="s">
        <v>4633</v>
      </c>
      <c r="I484" s="849">
        <v>197.57000732421875</v>
      </c>
      <c r="J484" s="849">
        <v>11</v>
      </c>
      <c r="K484" s="850">
        <v>2173.2700805664063</v>
      </c>
    </row>
    <row r="485" spans="1:11" ht="14.45" customHeight="1" x14ac:dyDescent="0.2">
      <c r="A485" s="831" t="s">
        <v>567</v>
      </c>
      <c r="B485" s="832" t="s">
        <v>568</v>
      </c>
      <c r="C485" s="835" t="s">
        <v>588</v>
      </c>
      <c r="D485" s="863" t="s">
        <v>589</v>
      </c>
      <c r="E485" s="835" t="s">
        <v>4479</v>
      </c>
      <c r="F485" s="863" t="s">
        <v>4480</v>
      </c>
      <c r="G485" s="835" t="s">
        <v>4632</v>
      </c>
      <c r="H485" s="835" t="s">
        <v>4634</v>
      </c>
      <c r="I485" s="849">
        <v>197.57000732421875</v>
      </c>
      <c r="J485" s="849">
        <v>3</v>
      </c>
      <c r="K485" s="850">
        <v>592.71002197265625</v>
      </c>
    </row>
    <row r="486" spans="1:11" ht="14.45" customHeight="1" x14ac:dyDescent="0.2">
      <c r="A486" s="831" t="s">
        <v>567</v>
      </c>
      <c r="B486" s="832" t="s">
        <v>568</v>
      </c>
      <c r="C486" s="835" t="s">
        <v>588</v>
      </c>
      <c r="D486" s="863" t="s">
        <v>589</v>
      </c>
      <c r="E486" s="835" t="s">
        <v>4479</v>
      </c>
      <c r="F486" s="863" t="s">
        <v>4480</v>
      </c>
      <c r="G486" s="835" t="s">
        <v>4632</v>
      </c>
      <c r="H486" s="835" t="s">
        <v>4635</v>
      </c>
      <c r="I486" s="849">
        <v>197.57000732421875</v>
      </c>
      <c r="J486" s="849">
        <v>2</v>
      </c>
      <c r="K486" s="850">
        <v>395.1400146484375</v>
      </c>
    </row>
    <row r="487" spans="1:11" ht="14.45" customHeight="1" x14ac:dyDescent="0.2">
      <c r="A487" s="831" t="s">
        <v>567</v>
      </c>
      <c r="B487" s="832" t="s">
        <v>568</v>
      </c>
      <c r="C487" s="835" t="s">
        <v>588</v>
      </c>
      <c r="D487" s="863" t="s">
        <v>589</v>
      </c>
      <c r="E487" s="835" t="s">
        <v>4479</v>
      </c>
      <c r="F487" s="863" t="s">
        <v>4480</v>
      </c>
      <c r="G487" s="835" t="s">
        <v>4636</v>
      </c>
      <c r="H487" s="835" t="s">
        <v>4637</v>
      </c>
      <c r="I487" s="849">
        <v>0.82999998331069946</v>
      </c>
      <c r="J487" s="849">
        <v>100</v>
      </c>
      <c r="K487" s="850">
        <v>83</v>
      </c>
    </row>
    <row r="488" spans="1:11" ht="14.45" customHeight="1" x14ac:dyDescent="0.2">
      <c r="A488" s="831" t="s">
        <v>567</v>
      </c>
      <c r="B488" s="832" t="s">
        <v>568</v>
      </c>
      <c r="C488" s="835" t="s">
        <v>588</v>
      </c>
      <c r="D488" s="863" t="s">
        <v>589</v>
      </c>
      <c r="E488" s="835" t="s">
        <v>4479</v>
      </c>
      <c r="F488" s="863" t="s">
        <v>4480</v>
      </c>
      <c r="G488" s="835" t="s">
        <v>4638</v>
      </c>
      <c r="H488" s="835" t="s">
        <v>4639</v>
      </c>
      <c r="I488" s="849">
        <v>1.0900000333786011</v>
      </c>
      <c r="J488" s="849">
        <v>200</v>
      </c>
      <c r="K488" s="850">
        <v>218</v>
      </c>
    </row>
    <row r="489" spans="1:11" ht="14.45" customHeight="1" x14ac:dyDescent="0.2">
      <c r="A489" s="831" t="s">
        <v>567</v>
      </c>
      <c r="B489" s="832" t="s">
        <v>568</v>
      </c>
      <c r="C489" s="835" t="s">
        <v>588</v>
      </c>
      <c r="D489" s="863" t="s">
        <v>589</v>
      </c>
      <c r="E489" s="835" t="s">
        <v>4479</v>
      </c>
      <c r="F489" s="863" t="s">
        <v>4480</v>
      </c>
      <c r="G489" s="835" t="s">
        <v>4640</v>
      </c>
      <c r="H489" s="835" t="s">
        <v>4641</v>
      </c>
      <c r="I489" s="849">
        <v>0.43000000715255737</v>
      </c>
      <c r="J489" s="849">
        <v>100</v>
      </c>
      <c r="K489" s="850">
        <v>43</v>
      </c>
    </row>
    <row r="490" spans="1:11" ht="14.45" customHeight="1" x14ac:dyDescent="0.2">
      <c r="A490" s="831" t="s">
        <v>567</v>
      </c>
      <c r="B490" s="832" t="s">
        <v>568</v>
      </c>
      <c r="C490" s="835" t="s">
        <v>588</v>
      </c>
      <c r="D490" s="863" t="s">
        <v>589</v>
      </c>
      <c r="E490" s="835" t="s">
        <v>4479</v>
      </c>
      <c r="F490" s="863" t="s">
        <v>4480</v>
      </c>
      <c r="G490" s="835" t="s">
        <v>4642</v>
      </c>
      <c r="H490" s="835" t="s">
        <v>4644</v>
      </c>
      <c r="I490" s="849">
        <v>0.47999998927116394</v>
      </c>
      <c r="J490" s="849">
        <v>100</v>
      </c>
      <c r="K490" s="850">
        <v>48</v>
      </c>
    </row>
    <row r="491" spans="1:11" ht="14.45" customHeight="1" x14ac:dyDescent="0.2">
      <c r="A491" s="831" t="s">
        <v>567</v>
      </c>
      <c r="B491" s="832" t="s">
        <v>568</v>
      </c>
      <c r="C491" s="835" t="s">
        <v>588</v>
      </c>
      <c r="D491" s="863" t="s">
        <v>589</v>
      </c>
      <c r="E491" s="835" t="s">
        <v>4479</v>
      </c>
      <c r="F491" s="863" t="s">
        <v>4480</v>
      </c>
      <c r="G491" s="835" t="s">
        <v>4645</v>
      </c>
      <c r="H491" s="835" t="s">
        <v>4646</v>
      </c>
      <c r="I491" s="849">
        <v>1.1299999952316284</v>
      </c>
      <c r="J491" s="849">
        <v>240</v>
      </c>
      <c r="K491" s="850">
        <v>271.20001220703125</v>
      </c>
    </row>
    <row r="492" spans="1:11" ht="14.45" customHeight="1" x14ac:dyDescent="0.2">
      <c r="A492" s="831" t="s">
        <v>567</v>
      </c>
      <c r="B492" s="832" t="s">
        <v>568</v>
      </c>
      <c r="C492" s="835" t="s">
        <v>588</v>
      </c>
      <c r="D492" s="863" t="s">
        <v>589</v>
      </c>
      <c r="E492" s="835" t="s">
        <v>4479</v>
      </c>
      <c r="F492" s="863" t="s">
        <v>4480</v>
      </c>
      <c r="G492" s="835" t="s">
        <v>4647</v>
      </c>
      <c r="H492" s="835" t="s">
        <v>4648</v>
      </c>
      <c r="I492" s="849">
        <v>1.6799999475479126</v>
      </c>
      <c r="J492" s="849">
        <v>100</v>
      </c>
      <c r="K492" s="850">
        <v>168</v>
      </c>
    </row>
    <row r="493" spans="1:11" ht="14.45" customHeight="1" x14ac:dyDescent="0.2">
      <c r="A493" s="831" t="s">
        <v>567</v>
      </c>
      <c r="B493" s="832" t="s">
        <v>568</v>
      </c>
      <c r="C493" s="835" t="s">
        <v>588</v>
      </c>
      <c r="D493" s="863" t="s">
        <v>589</v>
      </c>
      <c r="E493" s="835" t="s">
        <v>4479</v>
      </c>
      <c r="F493" s="863" t="s">
        <v>4480</v>
      </c>
      <c r="G493" s="835" t="s">
        <v>4649</v>
      </c>
      <c r="H493" s="835" t="s">
        <v>4650</v>
      </c>
      <c r="I493" s="849">
        <v>0.57999998331069946</v>
      </c>
      <c r="J493" s="849">
        <v>100</v>
      </c>
      <c r="K493" s="850">
        <v>58</v>
      </c>
    </row>
    <row r="494" spans="1:11" ht="14.45" customHeight="1" x14ac:dyDescent="0.2">
      <c r="A494" s="831" t="s">
        <v>567</v>
      </c>
      <c r="B494" s="832" t="s">
        <v>568</v>
      </c>
      <c r="C494" s="835" t="s">
        <v>588</v>
      </c>
      <c r="D494" s="863" t="s">
        <v>589</v>
      </c>
      <c r="E494" s="835" t="s">
        <v>4479</v>
      </c>
      <c r="F494" s="863" t="s">
        <v>4480</v>
      </c>
      <c r="G494" s="835" t="s">
        <v>4651</v>
      </c>
      <c r="H494" s="835" t="s">
        <v>4652</v>
      </c>
      <c r="I494" s="849">
        <v>0.67000001668930054</v>
      </c>
      <c r="J494" s="849">
        <v>100</v>
      </c>
      <c r="K494" s="850">
        <v>67</v>
      </c>
    </row>
    <row r="495" spans="1:11" ht="14.45" customHeight="1" x14ac:dyDescent="0.2">
      <c r="A495" s="831" t="s">
        <v>567</v>
      </c>
      <c r="B495" s="832" t="s">
        <v>568</v>
      </c>
      <c r="C495" s="835" t="s">
        <v>588</v>
      </c>
      <c r="D495" s="863" t="s">
        <v>589</v>
      </c>
      <c r="E495" s="835" t="s">
        <v>4479</v>
      </c>
      <c r="F495" s="863" t="s">
        <v>4480</v>
      </c>
      <c r="G495" s="835" t="s">
        <v>4655</v>
      </c>
      <c r="H495" s="835" t="s">
        <v>4656</v>
      </c>
      <c r="I495" s="849">
        <v>8.4700002670288086</v>
      </c>
      <c r="J495" s="849">
        <v>2340</v>
      </c>
      <c r="K495" s="850">
        <v>19819.7998046875</v>
      </c>
    </row>
    <row r="496" spans="1:11" ht="14.45" customHeight="1" x14ac:dyDescent="0.2">
      <c r="A496" s="831" t="s">
        <v>567</v>
      </c>
      <c r="B496" s="832" t="s">
        <v>568</v>
      </c>
      <c r="C496" s="835" t="s">
        <v>588</v>
      </c>
      <c r="D496" s="863" t="s">
        <v>589</v>
      </c>
      <c r="E496" s="835" t="s">
        <v>4479</v>
      </c>
      <c r="F496" s="863" t="s">
        <v>4480</v>
      </c>
      <c r="G496" s="835" t="s">
        <v>4638</v>
      </c>
      <c r="H496" s="835" t="s">
        <v>4661</v>
      </c>
      <c r="I496" s="849">
        <v>1.088750034570694</v>
      </c>
      <c r="J496" s="849">
        <v>1900</v>
      </c>
      <c r="K496" s="850">
        <v>2070</v>
      </c>
    </row>
    <row r="497" spans="1:11" ht="14.45" customHeight="1" x14ac:dyDescent="0.2">
      <c r="A497" s="831" t="s">
        <v>567</v>
      </c>
      <c r="B497" s="832" t="s">
        <v>568</v>
      </c>
      <c r="C497" s="835" t="s">
        <v>588</v>
      </c>
      <c r="D497" s="863" t="s">
        <v>589</v>
      </c>
      <c r="E497" s="835" t="s">
        <v>4479</v>
      </c>
      <c r="F497" s="863" t="s">
        <v>4480</v>
      </c>
      <c r="G497" s="835" t="s">
        <v>4642</v>
      </c>
      <c r="H497" s="835" t="s">
        <v>4662</v>
      </c>
      <c r="I497" s="849">
        <v>0.47333332896232605</v>
      </c>
      <c r="J497" s="849">
        <v>300</v>
      </c>
      <c r="K497" s="850">
        <v>142</v>
      </c>
    </row>
    <row r="498" spans="1:11" ht="14.45" customHeight="1" x14ac:dyDescent="0.2">
      <c r="A498" s="831" t="s">
        <v>567</v>
      </c>
      <c r="B498" s="832" t="s">
        <v>568</v>
      </c>
      <c r="C498" s="835" t="s">
        <v>588</v>
      </c>
      <c r="D498" s="863" t="s">
        <v>589</v>
      </c>
      <c r="E498" s="835" t="s">
        <v>4479</v>
      </c>
      <c r="F498" s="863" t="s">
        <v>4480</v>
      </c>
      <c r="G498" s="835" t="s">
        <v>4647</v>
      </c>
      <c r="H498" s="835" t="s">
        <v>4663</v>
      </c>
      <c r="I498" s="849">
        <v>1.6799999475479126</v>
      </c>
      <c r="J498" s="849">
        <v>300</v>
      </c>
      <c r="K498" s="850">
        <v>504</v>
      </c>
    </row>
    <row r="499" spans="1:11" ht="14.45" customHeight="1" x14ac:dyDescent="0.2">
      <c r="A499" s="831" t="s">
        <v>567</v>
      </c>
      <c r="B499" s="832" t="s">
        <v>568</v>
      </c>
      <c r="C499" s="835" t="s">
        <v>588</v>
      </c>
      <c r="D499" s="863" t="s">
        <v>589</v>
      </c>
      <c r="E499" s="835" t="s">
        <v>4479</v>
      </c>
      <c r="F499" s="863" t="s">
        <v>4480</v>
      </c>
      <c r="G499" s="835" t="s">
        <v>4651</v>
      </c>
      <c r="H499" s="835" t="s">
        <v>4664</v>
      </c>
      <c r="I499" s="849">
        <v>0.67000001668930054</v>
      </c>
      <c r="J499" s="849">
        <v>600</v>
      </c>
      <c r="K499" s="850">
        <v>402</v>
      </c>
    </row>
    <row r="500" spans="1:11" ht="14.45" customHeight="1" x14ac:dyDescent="0.2">
      <c r="A500" s="831" t="s">
        <v>567</v>
      </c>
      <c r="B500" s="832" t="s">
        <v>568</v>
      </c>
      <c r="C500" s="835" t="s">
        <v>588</v>
      </c>
      <c r="D500" s="863" t="s">
        <v>589</v>
      </c>
      <c r="E500" s="835" t="s">
        <v>4479</v>
      </c>
      <c r="F500" s="863" t="s">
        <v>4480</v>
      </c>
      <c r="G500" s="835" t="s">
        <v>4653</v>
      </c>
      <c r="H500" s="835" t="s">
        <v>4667</v>
      </c>
      <c r="I500" s="849">
        <v>8.8350000381469727</v>
      </c>
      <c r="J500" s="849">
        <v>8</v>
      </c>
      <c r="K500" s="850">
        <v>70.690000534057617</v>
      </c>
    </row>
    <row r="501" spans="1:11" ht="14.45" customHeight="1" x14ac:dyDescent="0.2">
      <c r="A501" s="831" t="s">
        <v>567</v>
      </c>
      <c r="B501" s="832" t="s">
        <v>568</v>
      </c>
      <c r="C501" s="835" t="s">
        <v>588</v>
      </c>
      <c r="D501" s="863" t="s">
        <v>589</v>
      </c>
      <c r="E501" s="835" t="s">
        <v>4479</v>
      </c>
      <c r="F501" s="863" t="s">
        <v>4480</v>
      </c>
      <c r="G501" s="835" t="s">
        <v>4655</v>
      </c>
      <c r="H501" s="835" t="s">
        <v>4668</v>
      </c>
      <c r="I501" s="849">
        <v>8.4700002670288086</v>
      </c>
      <c r="J501" s="849">
        <v>2490</v>
      </c>
      <c r="K501" s="850">
        <v>21090.30078125</v>
      </c>
    </row>
    <row r="502" spans="1:11" ht="14.45" customHeight="1" x14ac:dyDescent="0.2">
      <c r="A502" s="831" t="s">
        <v>567</v>
      </c>
      <c r="B502" s="832" t="s">
        <v>568</v>
      </c>
      <c r="C502" s="835" t="s">
        <v>588</v>
      </c>
      <c r="D502" s="863" t="s">
        <v>589</v>
      </c>
      <c r="E502" s="835" t="s">
        <v>4479</v>
      </c>
      <c r="F502" s="863" t="s">
        <v>4480</v>
      </c>
      <c r="G502" s="835" t="s">
        <v>4669</v>
      </c>
      <c r="H502" s="835" t="s">
        <v>4670</v>
      </c>
      <c r="I502" s="849">
        <v>9.4399995803833008</v>
      </c>
      <c r="J502" s="849">
        <v>1500</v>
      </c>
      <c r="K502" s="850">
        <v>14160</v>
      </c>
    </row>
    <row r="503" spans="1:11" ht="14.45" customHeight="1" x14ac:dyDescent="0.2">
      <c r="A503" s="831" t="s">
        <v>567</v>
      </c>
      <c r="B503" s="832" t="s">
        <v>568</v>
      </c>
      <c r="C503" s="835" t="s">
        <v>588</v>
      </c>
      <c r="D503" s="863" t="s">
        <v>589</v>
      </c>
      <c r="E503" s="835" t="s">
        <v>4479</v>
      </c>
      <c r="F503" s="863" t="s">
        <v>4480</v>
      </c>
      <c r="G503" s="835" t="s">
        <v>4657</v>
      </c>
      <c r="H503" s="835" t="s">
        <v>4671</v>
      </c>
      <c r="I503" s="849">
        <v>1.5499999523162842</v>
      </c>
      <c r="J503" s="849">
        <v>100</v>
      </c>
      <c r="K503" s="850">
        <v>155</v>
      </c>
    </row>
    <row r="504" spans="1:11" ht="14.45" customHeight="1" x14ac:dyDescent="0.2">
      <c r="A504" s="831" t="s">
        <v>567</v>
      </c>
      <c r="B504" s="832" t="s">
        <v>568</v>
      </c>
      <c r="C504" s="835" t="s">
        <v>588</v>
      </c>
      <c r="D504" s="863" t="s">
        <v>589</v>
      </c>
      <c r="E504" s="835" t="s">
        <v>4479</v>
      </c>
      <c r="F504" s="863" t="s">
        <v>4480</v>
      </c>
      <c r="G504" s="835" t="s">
        <v>4659</v>
      </c>
      <c r="H504" s="835" t="s">
        <v>4672</v>
      </c>
      <c r="I504" s="849">
        <v>15.04285717010498</v>
      </c>
      <c r="J504" s="849">
        <v>163</v>
      </c>
      <c r="K504" s="850">
        <v>2451.5799331665039</v>
      </c>
    </row>
    <row r="505" spans="1:11" ht="14.45" customHeight="1" x14ac:dyDescent="0.2">
      <c r="A505" s="831" t="s">
        <v>567</v>
      </c>
      <c r="B505" s="832" t="s">
        <v>568</v>
      </c>
      <c r="C505" s="835" t="s">
        <v>588</v>
      </c>
      <c r="D505" s="863" t="s">
        <v>589</v>
      </c>
      <c r="E505" s="835" t="s">
        <v>4479</v>
      </c>
      <c r="F505" s="863" t="s">
        <v>4480</v>
      </c>
      <c r="G505" s="835" t="s">
        <v>4673</v>
      </c>
      <c r="H505" s="835" t="s">
        <v>4674</v>
      </c>
      <c r="I505" s="849">
        <v>6.2374999523162842</v>
      </c>
      <c r="J505" s="849">
        <v>150</v>
      </c>
      <c r="K505" s="850">
        <v>935.75</v>
      </c>
    </row>
    <row r="506" spans="1:11" ht="14.45" customHeight="1" x14ac:dyDescent="0.2">
      <c r="A506" s="831" t="s">
        <v>567</v>
      </c>
      <c r="B506" s="832" t="s">
        <v>568</v>
      </c>
      <c r="C506" s="835" t="s">
        <v>588</v>
      </c>
      <c r="D506" s="863" t="s">
        <v>589</v>
      </c>
      <c r="E506" s="835" t="s">
        <v>4479</v>
      </c>
      <c r="F506" s="863" t="s">
        <v>4480</v>
      </c>
      <c r="G506" s="835" t="s">
        <v>4895</v>
      </c>
      <c r="H506" s="835" t="s">
        <v>4896</v>
      </c>
      <c r="I506" s="849">
        <v>35.090000152587891</v>
      </c>
      <c r="J506" s="849">
        <v>2</v>
      </c>
      <c r="K506" s="850">
        <v>70.180000305175781</v>
      </c>
    </row>
    <row r="507" spans="1:11" ht="14.45" customHeight="1" x14ac:dyDescent="0.2">
      <c r="A507" s="831" t="s">
        <v>567</v>
      </c>
      <c r="B507" s="832" t="s">
        <v>568</v>
      </c>
      <c r="C507" s="835" t="s">
        <v>588</v>
      </c>
      <c r="D507" s="863" t="s">
        <v>589</v>
      </c>
      <c r="E507" s="835" t="s">
        <v>4479</v>
      </c>
      <c r="F507" s="863" t="s">
        <v>4480</v>
      </c>
      <c r="G507" s="835" t="s">
        <v>4675</v>
      </c>
      <c r="H507" s="835" t="s">
        <v>4676</v>
      </c>
      <c r="I507" s="849">
        <v>43.439998626708984</v>
      </c>
      <c r="J507" s="849">
        <v>4</v>
      </c>
      <c r="K507" s="850">
        <v>173.75999450683594</v>
      </c>
    </row>
    <row r="508" spans="1:11" ht="14.45" customHeight="1" x14ac:dyDescent="0.2">
      <c r="A508" s="831" t="s">
        <v>567</v>
      </c>
      <c r="B508" s="832" t="s">
        <v>568</v>
      </c>
      <c r="C508" s="835" t="s">
        <v>588</v>
      </c>
      <c r="D508" s="863" t="s">
        <v>589</v>
      </c>
      <c r="E508" s="835" t="s">
        <v>4479</v>
      </c>
      <c r="F508" s="863" t="s">
        <v>4480</v>
      </c>
      <c r="G508" s="835" t="s">
        <v>4677</v>
      </c>
      <c r="H508" s="835" t="s">
        <v>4678</v>
      </c>
      <c r="I508" s="849">
        <v>1.2100000381469727</v>
      </c>
      <c r="J508" s="849">
        <v>450</v>
      </c>
      <c r="K508" s="850">
        <v>544.5</v>
      </c>
    </row>
    <row r="509" spans="1:11" ht="14.45" customHeight="1" x14ac:dyDescent="0.2">
      <c r="A509" s="831" t="s">
        <v>567</v>
      </c>
      <c r="B509" s="832" t="s">
        <v>568</v>
      </c>
      <c r="C509" s="835" t="s">
        <v>588</v>
      </c>
      <c r="D509" s="863" t="s">
        <v>589</v>
      </c>
      <c r="E509" s="835" t="s">
        <v>4479</v>
      </c>
      <c r="F509" s="863" t="s">
        <v>4480</v>
      </c>
      <c r="G509" s="835" t="s">
        <v>4679</v>
      </c>
      <c r="H509" s="835" t="s">
        <v>4680</v>
      </c>
      <c r="I509" s="849">
        <v>1.0299999713897705</v>
      </c>
      <c r="J509" s="849">
        <v>600</v>
      </c>
      <c r="K509" s="850">
        <v>617.25</v>
      </c>
    </row>
    <row r="510" spans="1:11" ht="14.45" customHeight="1" x14ac:dyDescent="0.2">
      <c r="A510" s="831" t="s">
        <v>567</v>
      </c>
      <c r="B510" s="832" t="s">
        <v>568</v>
      </c>
      <c r="C510" s="835" t="s">
        <v>588</v>
      </c>
      <c r="D510" s="863" t="s">
        <v>589</v>
      </c>
      <c r="E510" s="835" t="s">
        <v>4479</v>
      </c>
      <c r="F510" s="863" t="s">
        <v>4480</v>
      </c>
      <c r="G510" s="835" t="s">
        <v>4677</v>
      </c>
      <c r="H510" s="835" t="s">
        <v>4681</v>
      </c>
      <c r="I510" s="849">
        <v>1.2100000381469727</v>
      </c>
      <c r="J510" s="849">
        <v>150</v>
      </c>
      <c r="K510" s="850">
        <v>181.5</v>
      </c>
    </row>
    <row r="511" spans="1:11" ht="14.45" customHeight="1" x14ac:dyDescent="0.2">
      <c r="A511" s="831" t="s">
        <v>567</v>
      </c>
      <c r="B511" s="832" t="s">
        <v>568</v>
      </c>
      <c r="C511" s="835" t="s">
        <v>588</v>
      </c>
      <c r="D511" s="863" t="s">
        <v>589</v>
      </c>
      <c r="E511" s="835" t="s">
        <v>4479</v>
      </c>
      <c r="F511" s="863" t="s">
        <v>4480</v>
      </c>
      <c r="G511" s="835" t="s">
        <v>4682</v>
      </c>
      <c r="H511" s="835" t="s">
        <v>4683</v>
      </c>
      <c r="I511" s="849">
        <v>5.809999942779541</v>
      </c>
      <c r="J511" s="849">
        <v>750</v>
      </c>
      <c r="K511" s="850">
        <v>4357.5</v>
      </c>
    </row>
    <row r="512" spans="1:11" ht="14.45" customHeight="1" x14ac:dyDescent="0.2">
      <c r="A512" s="831" t="s">
        <v>567</v>
      </c>
      <c r="B512" s="832" t="s">
        <v>568</v>
      </c>
      <c r="C512" s="835" t="s">
        <v>588</v>
      </c>
      <c r="D512" s="863" t="s">
        <v>589</v>
      </c>
      <c r="E512" s="835" t="s">
        <v>4479</v>
      </c>
      <c r="F512" s="863" t="s">
        <v>4480</v>
      </c>
      <c r="G512" s="835" t="s">
        <v>4684</v>
      </c>
      <c r="H512" s="835" t="s">
        <v>4685</v>
      </c>
      <c r="I512" s="849">
        <v>3.130000114440918</v>
      </c>
      <c r="J512" s="849">
        <v>100</v>
      </c>
      <c r="K512" s="850">
        <v>313</v>
      </c>
    </row>
    <row r="513" spans="1:11" ht="14.45" customHeight="1" x14ac:dyDescent="0.2">
      <c r="A513" s="831" t="s">
        <v>567</v>
      </c>
      <c r="B513" s="832" t="s">
        <v>568</v>
      </c>
      <c r="C513" s="835" t="s">
        <v>588</v>
      </c>
      <c r="D513" s="863" t="s">
        <v>589</v>
      </c>
      <c r="E513" s="835" t="s">
        <v>4479</v>
      </c>
      <c r="F513" s="863" t="s">
        <v>4480</v>
      </c>
      <c r="G513" s="835" t="s">
        <v>4686</v>
      </c>
      <c r="H513" s="835" t="s">
        <v>4687</v>
      </c>
      <c r="I513" s="849">
        <v>5.8366667429606123</v>
      </c>
      <c r="J513" s="849">
        <v>500</v>
      </c>
      <c r="K513" s="850">
        <v>2910.02001953125</v>
      </c>
    </row>
    <row r="514" spans="1:11" ht="14.45" customHeight="1" x14ac:dyDescent="0.2">
      <c r="A514" s="831" t="s">
        <v>567</v>
      </c>
      <c r="B514" s="832" t="s">
        <v>568</v>
      </c>
      <c r="C514" s="835" t="s">
        <v>588</v>
      </c>
      <c r="D514" s="863" t="s">
        <v>589</v>
      </c>
      <c r="E514" s="835" t="s">
        <v>4479</v>
      </c>
      <c r="F514" s="863" t="s">
        <v>4480</v>
      </c>
      <c r="G514" s="835" t="s">
        <v>4682</v>
      </c>
      <c r="H514" s="835" t="s">
        <v>4688</v>
      </c>
      <c r="I514" s="849">
        <v>5.809999942779541</v>
      </c>
      <c r="J514" s="849">
        <v>250</v>
      </c>
      <c r="K514" s="850">
        <v>1452.5</v>
      </c>
    </row>
    <row r="515" spans="1:11" ht="14.45" customHeight="1" x14ac:dyDescent="0.2">
      <c r="A515" s="831" t="s">
        <v>567</v>
      </c>
      <c r="B515" s="832" t="s">
        <v>568</v>
      </c>
      <c r="C515" s="835" t="s">
        <v>588</v>
      </c>
      <c r="D515" s="863" t="s">
        <v>589</v>
      </c>
      <c r="E515" s="835" t="s">
        <v>4479</v>
      </c>
      <c r="F515" s="863" t="s">
        <v>4480</v>
      </c>
      <c r="G515" s="835" t="s">
        <v>4684</v>
      </c>
      <c r="H515" s="835" t="s">
        <v>4689</v>
      </c>
      <c r="I515" s="849">
        <v>3.1366667747497559</v>
      </c>
      <c r="J515" s="849">
        <v>150</v>
      </c>
      <c r="K515" s="850">
        <v>470.5</v>
      </c>
    </row>
    <row r="516" spans="1:11" ht="14.45" customHeight="1" x14ac:dyDescent="0.2">
      <c r="A516" s="831" t="s">
        <v>567</v>
      </c>
      <c r="B516" s="832" t="s">
        <v>568</v>
      </c>
      <c r="C516" s="835" t="s">
        <v>588</v>
      </c>
      <c r="D516" s="863" t="s">
        <v>589</v>
      </c>
      <c r="E516" s="835" t="s">
        <v>4479</v>
      </c>
      <c r="F516" s="863" t="s">
        <v>4480</v>
      </c>
      <c r="G516" s="835" t="s">
        <v>4690</v>
      </c>
      <c r="H516" s="835" t="s">
        <v>4897</v>
      </c>
      <c r="I516" s="849">
        <v>68.279998779296875</v>
      </c>
      <c r="J516" s="849">
        <v>24</v>
      </c>
      <c r="K516" s="850">
        <v>1638.72998046875</v>
      </c>
    </row>
    <row r="517" spans="1:11" ht="14.45" customHeight="1" x14ac:dyDescent="0.2">
      <c r="A517" s="831" t="s">
        <v>567</v>
      </c>
      <c r="B517" s="832" t="s">
        <v>568</v>
      </c>
      <c r="C517" s="835" t="s">
        <v>588</v>
      </c>
      <c r="D517" s="863" t="s">
        <v>589</v>
      </c>
      <c r="E517" s="835" t="s">
        <v>4479</v>
      </c>
      <c r="F517" s="863" t="s">
        <v>4480</v>
      </c>
      <c r="G517" s="835" t="s">
        <v>4692</v>
      </c>
      <c r="H517" s="835" t="s">
        <v>4693</v>
      </c>
      <c r="I517" s="849">
        <v>459.79998779296875</v>
      </c>
      <c r="J517" s="849">
        <v>8</v>
      </c>
      <c r="K517" s="850">
        <v>3678.39990234375</v>
      </c>
    </row>
    <row r="518" spans="1:11" ht="14.45" customHeight="1" x14ac:dyDescent="0.2">
      <c r="A518" s="831" t="s">
        <v>567</v>
      </c>
      <c r="B518" s="832" t="s">
        <v>568</v>
      </c>
      <c r="C518" s="835" t="s">
        <v>588</v>
      </c>
      <c r="D518" s="863" t="s">
        <v>589</v>
      </c>
      <c r="E518" s="835" t="s">
        <v>4479</v>
      </c>
      <c r="F518" s="863" t="s">
        <v>4480</v>
      </c>
      <c r="G518" s="835" t="s">
        <v>4694</v>
      </c>
      <c r="H518" s="835" t="s">
        <v>4695</v>
      </c>
      <c r="I518" s="849">
        <v>1018.8200073242188</v>
      </c>
      <c r="J518" s="849">
        <v>2</v>
      </c>
      <c r="K518" s="850">
        <v>2037.6400146484375</v>
      </c>
    </row>
    <row r="519" spans="1:11" ht="14.45" customHeight="1" x14ac:dyDescent="0.2">
      <c r="A519" s="831" t="s">
        <v>567</v>
      </c>
      <c r="B519" s="832" t="s">
        <v>568</v>
      </c>
      <c r="C519" s="835" t="s">
        <v>588</v>
      </c>
      <c r="D519" s="863" t="s">
        <v>589</v>
      </c>
      <c r="E519" s="835" t="s">
        <v>4479</v>
      </c>
      <c r="F519" s="863" t="s">
        <v>4480</v>
      </c>
      <c r="G519" s="835" t="s">
        <v>4698</v>
      </c>
      <c r="H519" s="835" t="s">
        <v>4699</v>
      </c>
      <c r="I519" s="849">
        <v>0.4699999988079071</v>
      </c>
      <c r="J519" s="849">
        <v>500</v>
      </c>
      <c r="K519" s="850">
        <v>235</v>
      </c>
    </row>
    <row r="520" spans="1:11" ht="14.45" customHeight="1" x14ac:dyDescent="0.2">
      <c r="A520" s="831" t="s">
        <v>567</v>
      </c>
      <c r="B520" s="832" t="s">
        <v>568</v>
      </c>
      <c r="C520" s="835" t="s">
        <v>588</v>
      </c>
      <c r="D520" s="863" t="s">
        <v>589</v>
      </c>
      <c r="E520" s="835" t="s">
        <v>4479</v>
      </c>
      <c r="F520" s="863" t="s">
        <v>4480</v>
      </c>
      <c r="G520" s="835" t="s">
        <v>4698</v>
      </c>
      <c r="H520" s="835" t="s">
        <v>4700</v>
      </c>
      <c r="I520" s="849">
        <v>0.4699999988079071</v>
      </c>
      <c r="J520" s="849">
        <v>300</v>
      </c>
      <c r="K520" s="850">
        <v>141</v>
      </c>
    </row>
    <row r="521" spans="1:11" ht="14.45" customHeight="1" x14ac:dyDescent="0.2">
      <c r="A521" s="831" t="s">
        <v>567</v>
      </c>
      <c r="B521" s="832" t="s">
        <v>568</v>
      </c>
      <c r="C521" s="835" t="s">
        <v>588</v>
      </c>
      <c r="D521" s="863" t="s">
        <v>589</v>
      </c>
      <c r="E521" s="835" t="s">
        <v>4479</v>
      </c>
      <c r="F521" s="863" t="s">
        <v>4480</v>
      </c>
      <c r="G521" s="835" t="s">
        <v>4701</v>
      </c>
      <c r="H521" s="835" t="s">
        <v>4702</v>
      </c>
      <c r="I521" s="849">
        <v>2.3742856979370117</v>
      </c>
      <c r="J521" s="849">
        <v>650</v>
      </c>
      <c r="K521" s="850">
        <v>1543</v>
      </c>
    </row>
    <row r="522" spans="1:11" ht="14.45" customHeight="1" x14ac:dyDescent="0.2">
      <c r="A522" s="831" t="s">
        <v>567</v>
      </c>
      <c r="B522" s="832" t="s">
        <v>568</v>
      </c>
      <c r="C522" s="835" t="s">
        <v>588</v>
      </c>
      <c r="D522" s="863" t="s">
        <v>589</v>
      </c>
      <c r="E522" s="835" t="s">
        <v>4479</v>
      </c>
      <c r="F522" s="863" t="s">
        <v>4480</v>
      </c>
      <c r="G522" s="835" t="s">
        <v>4701</v>
      </c>
      <c r="H522" s="835" t="s">
        <v>4703</v>
      </c>
      <c r="I522" s="849">
        <v>2.3766667048136392</v>
      </c>
      <c r="J522" s="849">
        <v>200</v>
      </c>
      <c r="K522" s="850">
        <v>475.5</v>
      </c>
    </row>
    <row r="523" spans="1:11" ht="14.45" customHeight="1" x14ac:dyDescent="0.2">
      <c r="A523" s="831" t="s">
        <v>567</v>
      </c>
      <c r="B523" s="832" t="s">
        <v>568</v>
      </c>
      <c r="C523" s="835" t="s">
        <v>588</v>
      </c>
      <c r="D523" s="863" t="s">
        <v>589</v>
      </c>
      <c r="E523" s="835" t="s">
        <v>4479</v>
      </c>
      <c r="F523" s="863" t="s">
        <v>4480</v>
      </c>
      <c r="G523" s="835" t="s">
        <v>4706</v>
      </c>
      <c r="H523" s="835" t="s">
        <v>4707</v>
      </c>
      <c r="I523" s="849">
        <v>2.0499999523162842</v>
      </c>
      <c r="J523" s="849">
        <v>10</v>
      </c>
      <c r="K523" s="850">
        <v>20.5</v>
      </c>
    </row>
    <row r="524" spans="1:11" ht="14.45" customHeight="1" x14ac:dyDescent="0.2">
      <c r="A524" s="831" t="s">
        <v>567</v>
      </c>
      <c r="B524" s="832" t="s">
        <v>568</v>
      </c>
      <c r="C524" s="835" t="s">
        <v>588</v>
      </c>
      <c r="D524" s="863" t="s">
        <v>589</v>
      </c>
      <c r="E524" s="835" t="s">
        <v>4479</v>
      </c>
      <c r="F524" s="863" t="s">
        <v>4480</v>
      </c>
      <c r="G524" s="835" t="s">
        <v>4706</v>
      </c>
      <c r="H524" s="835" t="s">
        <v>4708</v>
      </c>
      <c r="I524" s="849">
        <v>2.0299999713897705</v>
      </c>
      <c r="J524" s="849">
        <v>20</v>
      </c>
      <c r="K524" s="850">
        <v>40.599998474121094</v>
      </c>
    </row>
    <row r="525" spans="1:11" ht="14.45" customHeight="1" x14ac:dyDescent="0.2">
      <c r="A525" s="831" t="s">
        <v>567</v>
      </c>
      <c r="B525" s="832" t="s">
        <v>568</v>
      </c>
      <c r="C525" s="835" t="s">
        <v>588</v>
      </c>
      <c r="D525" s="863" t="s">
        <v>589</v>
      </c>
      <c r="E525" s="835" t="s">
        <v>4479</v>
      </c>
      <c r="F525" s="863" t="s">
        <v>4480</v>
      </c>
      <c r="G525" s="835" t="s">
        <v>4711</v>
      </c>
      <c r="H525" s="835" t="s">
        <v>4712</v>
      </c>
      <c r="I525" s="849">
        <v>2.6966667175292969</v>
      </c>
      <c r="J525" s="849">
        <v>250</v>
      </c>
      <c r="K525" s="850">
        <v>674</v>
      </c>
    </row>
    <row r="526" spans="1:11" ht="14.45" customHeight="1" x14ac:dyDescent="0.2">
      <c r="A526" s="831" t="s">
        <v>567</v>
      </c>
      <c r="B526" s="832" t="s">
        <v>568</v>
      </c>
      <c r="C526" s="835" t="s">
        <v>588</v>
      </c>
      <c r="D526" s="863" t="s">
        <v>589</v>
      </c>
      <c r="E526" s="835" t="s">
        <v>4479</v>
      </c>
      <c r="F526" s="863" t="s">
        <v>4480</v>
      </c>
      <c r="G526" s="835" t="s">
        <v>4713</v>
      </c>
      <c r="H526" s="835" t="s">
        <v>4714</v>
      </c>
      <c r="I526" s="849">
        <v>1.9299999475479126</v>
      </c>
      <c r="J526" s="849">
        <v>100</v>
      </c>
      <c r="K526" s="850">
        <v>193</v>
      </c>
    </row>
    <row r="527" spans="1:11" ht="14.45" customHeight="1" x14ac:dyDescent="0.2">
      <c r="A527" s="831" t="s">
        <v>567</v>
      </c>
      <c r="B527" s="832" t="s">
        <v>568</v>
      </c>
      <c r="C527" s="835" t="s">
        <v>588</v>
      </c>
      <c r="D527" s="863" t="s">
        <v>589</v>
      </c>
      <c r="E527" s="835" t="s">
        <v>4479</v>
      </c>
      <c r="F527" s="863" t="s">
        <v>4480</v>
      </c>
      <c r="G527" s="835" t="s">
        <v>4717</v>
      </c>
      <c r="H527" s="835" t="s">
        <v>4718</v>
      </c>
      <c r="I527" s="849">
        <v>3.0966665744781494</v>
      </c>
      <c r="J527" s="849">
        <v>250</v>
      </c>
      <c r="K527" s="850">
        <v>774</v>
      </c>
    </row>
    <row r="528" spans="1:11" ht="14.45" customHeight="1" x14ac:dyDescent="0.2">
      <c r="A528" s="831" t="s">
        <v>567</v>
      </c>
      <c r="B528" s="832" t="s">
        <v>568</v>
      </c>
      <c r="C528" s="835" t="s">
        <v>588</v>
      </c>
      <c r="D528" s="863" t="s">
        <v>589</v>
      </c>
      <c r="E528" s="835" t="s">
        <v>4479</v>
      </c>
      <c r="F528" s="863" t="s">
        <v>4480</v>
      </c>
      <c r="G528" s="835" t="s">
        <v>4724</v>
      </c>
      <c r="H528" s="835" t="s">
        <v>4898</v>
      </c>
      <c r="I528" s="849">
        <v>1.9199999570846558</v>
      </c>
      <c r="J528" s="849">
        <v>50</v>
      </c>
      <c r="K528" s="850">
        <v>96</v>
      </c>
    </row>
    <row r="529" spans="1:11" ht="14.45" customHeight="1" x14ac:dyDescent="0.2">
      <c r="A529" s="831" t="s">
        <v>567</v>
      </c>
      <c r="B529" s="832" t="s">
        <v>568</v>
      </c>
      <c r="C529" s="835" t="s">
        <v>588</v>
      </c>
      <c r="D529" s="863" t="s">
        <v>589</v>
      </c>
      <c r="E529" s="835" t="s">
        <v>4479</v>
      </c>
      <c r="F529" s="863" t="s">
        <v>4480</v>
      </c>
      <c r="G529" s="835" t="s">
        <v>4711</v>
      </c>
      <c r="H529" s="835" t="s">
        <v>4720</v>
      </c>
      <c r="I529" s="849">
        <v>2.6983333826065063</v>
      </c>
      <c r="J529" s="849">
        <v>550</v>
      </c>
      <c r="K529" s="850">
        <v>1484</v>
      </c>
    </row>
    <row r="530" spans="1:11" ht="14.45" customHeight="1" x14ac:dyDescent="0.2">
      <c r="A530" s="831" t="s">
        <v>567</v>
      </c>
      <c r="B530" s="832" t="s">
        <v>568</v>
      </c>
      <c r="C530" s="835" t="s">
        <v>588</v>
      </c>
      <c r="D530" s="863" t="s">
        <v>589</v>
      </c>
      <c r="E530" s="835" t="s">
        <v>4479</v>
      </c>
      <c r="F530" s="863" t="s">
        <v>4480</v>
      </c>
      <c r="G530" s="835" t="s">
        <v>4713</v>
      </c>
      <c r="H530" s="835" t="s">
        <v>4721</v>
      </c>
      <c r="I530" s="849">
        <v>1.9299999475479126</v>
      </c>
      <c r="J530" s="849">
        <v>50</v>
      </c>
      <c r="K530" s="850">
        <v>96.5</v>
      </c>
    </row>
    <row r="531" spans="1:11" ht="14.45" customHeight="1" x14ac:dyDescent="0.2">
      <c r="A531" s="831" t="s">
        <v>567</v>
      </c>
      <c r="B531" s="832" t="s">
        <v>568</v>
      </c>
      <c r="C531" s="835" t="s">
        <v>588</v>
      </c>
      <c r="D531" s="863" t="s">
        <v>589</v>
      </c>
      <c r="E531" s="835" t="s">
        <v>4479</v>
      </c>
      <c r="F531" s="863" t="s">
        <v>4480</v>
      </c>
      <c r="G531" s="835" t="s">
        <v>4717</v>
      </c>
      <c r="H531" s="835" t="s">
        <v>4723</v>
      </c>
      <c r="I531" s="849">
        <v>3.0924999117851257</v>
      </c>
      <c r="J531" s="849">
        <v>200</v>
      </c>
      <c r="K531" s="850">
        <v>618.5</v>
      </c>
    </row>
    <row r="532" spans="1:11" ht="14.45" customHeight="1" x14ac:dyDescent="0.2">
      <c r="A532" s="831" t="s">
        <v>567</v>
      </c>
      <c r="B532" s="832" t="s">
        <v>568</v>
      </c>
      <c r="C532" s="835" t="s">
        <v>588</v>
      </c>
      <c r="D532" s="863" t="s">
        <v>589</v>
      </c>
      <c r="E532" s="835" t="s">
        <v>4479</v>
      </c>
      <c r="F532" s="863" t="s">
        <v>4480</v>
      </c>
      <c r="G532" s="835" t="s">
        <v>4724</v>
      </c>
      <c r="H532" s="835" t="s">
        <v>4725</v>
      </c>
      <c r="I532" s="849">
        <v>1.9199999570846558</v>
      </c>
      <c r="J532" s="849">
        <v>50</v>
      </c>
      <c r="K532" s="850">
        <v>96</v>
      </c>
    </row>
    <row r="533" spans="1:11" ht="14.45" customHeight="1" x14ac:dyDescent="0.2">
      <c r="A533" s="831" t="s">
        <v>567</v>
      </c>
      <c r="B533" s="832" t="s">
        <v>568</v>
      </c>
      <c r="C533" s="835" t="s">
        <v>588</v>
      </c>
      <c r="D533" s="863" t="s">
        <v>589</v>
      </c>
      <c r="E533" s="835" t="s">
        <v>4479</v>
      </c>
      <c r="F533" s="863" t="s">
        <v>4480</v>
      </c>
      <c r="G533" s="835" t="s">
        <v>4726</v>
      </c>
      <c r="H533" s="835" t="s">
        <v>4727</v>
      </c>
      <c r="I533" s="849">
        <v>2.1683334112167358</v>
      </c>
      <c r="J533" s="849">
        <v>350</v>
      </c>
      <c r="K533" s="850">
        <v>759</v>
      </c>
    </row>
    <row r="534" spans="1:11" ht="14.45" customHeight="1" x14ac:dyDescent="0.2">
      <c r="A534" s="831" t="s">
        <v>567</v>
      </c>
      <c r="B534" s="832" t="s">
        <v>568</v>
      </c>
      <c r="C534" s="835" t="s">
        <v>588</v>
      </c>
      <c r="D534" s="863" t="s">
        <v>589</v>
      </c>
      <c r="E534" s="835" t="s">
        <v>4479</v>
      </c>
      <c r="F534" s="863" t="s">
        <v>4480</v>
      </c>
      <c r="G534" s="835" t="s">
        <v>4726</v>
      </c>
      <c r="H534" s="835" t="s">
        <v>4728</v>
      </c>
      <c r="I534" s="849">
        <v>2.1600000858306885</v>
      </c>
      <c r="J534" s="849">
        <v>100</v>
      </c>
      <c r="K534" s="850">
        <v>216</v>
      </c>
    </row>
    <row r="535" spans="1:11" ht="14.45" customHeight="1" x14ac:dyDescent="0.2">
      <c r="A535" s="831" t="s">
        <v>567</v>
      </c>
      <c r="B535" s="832" t="s">
        <v>568</v>
      </c>
      <c r="C535" s="835" t="s">
        <v>588</v>
      </c>
      <c r="D535" s="863" t="s">
        <v>589</v>
      </c>
      <c r="E535" s="835" t="s">
        <v>4479</v>
      </c>
      <c r="F535" s="863" t="s">
        <v>4480</v>
      </c>
      <c r="G535" s="835" t="s">
        <v>4729</v>
      </c>
      <c r="H535" s="835" t="s">
        <v>4730</v>
      </c>
      <c r="I535" s="849">
        <v>21.236666361490887</v>
      </c>
      <c r="J535" s="849">
        <v>60</v>
      </c>
      <c r="K535" s="850">
        <v>1274.1999816894531</v>
      </c>
    </row>
    <row r="536" spans="1:11" ht="14.45" customHeight="1" x14ac:dyDescent="0.2">
      <c r="A536" s="831" t="s">
        <v>567</v>
      </c>
      <c r="B536" s="832" t="s">
        <v>568</v>
      </c>
      <c r="C536" s="835" t="s">
        <v>588</v>
      </c>
      <c r="D536" s="863" t="s">
        <v>589</v>
      </c>
      <c r="E536" s="835" t="s">
        <v>4479</v>
      </c>
      <c r="F536" s="863" t="s">
        <v>4480</v>
      </c>
      <c r="G536" s="835" t="s">
        <v>4734</v>
      </c>
      <c r="H536" s="835" t="s">
        <v>4899</v>
      </c>
      <c r="I536" s="849">
        <v>5.380000114440918</v>
      </c>
      <c r="J536" s="849">
        <v>50</v>
      </c>
      <c r="K536" s="850">
        <v>269</v>
      </c>
    </row>
    <row r="537" spans="1:11" ht="14.45" customHeight="1" x14ac:dyDescent="0.2">
      <c r="A537" s="831" t="s">
        <v>567</v>
      </c>
      <c r="B537" s="832" t="s">
        <v>568</v>
      </c>
      <c r="C537" s="835" t="s">
        <v>588</v>
      </c>
      <c r="D537" s="863" t="s">
        <v>589</v>
      </c>
      <c r="E537" s="835" t="s">
        <v>4479</v>
      </c>
      <c r="F537" s="863" t="s">
        <v>4480</v>
      </c>
      <c r="G537" s="835" t="s">
        <v>4729</v>
      </c>
      <c r="H537" s="835" t="s">
        <v>4733</v>
      </c>
      <c r="I537" s="849">
        <v>21.233332951863606</v>
      </c>
      <c r="J537" s="849">
        <v>130</v>
      </c>
      <c r="K537" s="850">
        <v>2760.4000244140625</v>
      </c>
    </row>
    <row r="538" spans="1:11" ht="14.45" customHeight="1" x14ac:dyDescent="0.2">
      <c r="A538" s="831" t="s">
        <v>567</v>
      </c>
      <c r="B538" s="832" t="s">
        <v>568</v>
      </c>
      <c r="C538" s="835" t="s">
        <v>588</v>
      </c>
      <c r="D538" s="863" t="s">
        <v>589</v>
      </c>
      <c r="E538" s="835" t="s">
        <v>4479</v>
      </c>
      <c r="F538" s="863" t="s">
        <v>4480</v>
      </c>
      <c r="G538" s="835" t="s">
        <v>4731</v>
      </c>
      <c r="H538" s="835" t="s">
        <v>4736</v>
      </c>
      <c r="I538" s="849">
        <v>2.512499988079071</v>
      </c>
      <c r="J538" s="849">
        <v>250</v>
      </c>
      <c r="K538" s="850">
        <v>628</v>
      </c>
    </row>
    <row r="539" spans="1:11" ht="14.45" customHeight="1" x14ac:dyDescent="0.2">
      <c r="A539" s="831" t="s">
        <v>567</v>
      </c>
      <c r="B539" s="832" t="s">
        <v>568</v>
      </c>
      <c r="C539" s="835" t="s">
        <v>588</v>
      </c>
      <c r="D539" s="863" t="s">
        <v>589</v>
      </c>
      <c r="E539" s="835" t="s">
        <v>4479</v>
      </c>
      <c r="F539" s="863" t="s">
        <v>4480</v>
      </c>
      <c r="G539" s="835" t="s">
        <v>4737</v>
      </c>
      <c r="H539" s="835" t="s">
        <v>4738</v>
      </c>
      <c r="I539" s="849">
        <v>21.236666361490887</v>
      </c>
      <c r="J539" s="849">
        <v>40</v>
      </c>
      <c r="K539" s="850">
        <v>849.39999389648438</v>
      </c>
    </row>
    <row r="540" spans="1:11" ht="14.45" customHeight="1" x14ac:dyDescent="0.2">
      <c r="A540" s="831" t="s">
        <v>567</v>
      </c>
      <c r="B540" s="832" t="s">
        <v>568</v>
      </c>
      <c r="C540" s="835" t="s">
        <v>588</v>
      </c>
      <c r="D540" s="863" t="s">
        <v>589</v>
      </c>
      <c r="E540" s="835" t="s">
        <v>4479</v>
      </c>
      <c r="F540" s="863" t="s">
        <v>4480</v>
      </c>
      <c r="G540" s="835" t="s">
        <v>4737</v>
      </c>
      <c r="H540" s="835" t="s">
        <v>4739</v>
      </c>
      <c r="I540" s="849">
        <v>21.234999656677246</v>
      </c>
      <c r="J540" s="849">
        <v>37</v>
      </c>
      <c r="K540" s="850">
        <v>785.68998336791992</v>
      </c>
    </row>
    <row r="541" spans="1:11" ht="14.45" customHeight="1" x14ac:dyDescent="0.2">
      <c r="A541" s="831" t="s">
        <v>567</v>
      </c>
      <c r="B541" s="832" t="s">
        <v>568</v>
      </c>
      <c r="C541" s="835" t="s">
        <v>588</v>
      </c>
      <c r="D541" s="863" t="s">
        <v>589</v>
      </c>
      <c r="E541" s="835" t="s">
        <v>4742</v>
      </c>
      <c r="F541" s="863" t="s">
        <v>4743</v>
      </c>
      <c r="G541" s="835" t="s">
        <v>4744</v>
      </c>
      <c r="H541" s="835" t="s">
        <v>4745</v>
      </c>
      <c r="I541" s="849">
        <v>10.167500019073486</v>
      </c>
      <c r="J541" s="849">
        <v>900</v>
      </c>
      <c r="K541" s="850">
        <v>9151</v>
      </c>
    </row>
    <row r="542" spans="1:11" ht="14.45" customHeight="1" x14ac:dyDescent="0.2">
      <c r="A542" s="831" t="s">
        <v>567</v>
      </c>
      <c r="B542" s="832" t="s">
        <v>568</v>
      </c>
      <c r="C542" s="835" t="s">
        <v>588</v>
      </c>
      <c r="D542" s="863" t="s">
        <v>589</v>
      </c>
      <c r="E542" s="835" t="s">
        <v>4742</v>
      </c>
      <c r="F542" s="863" t="s">
        <v>4743</v>
      </c>
      <c r="G542" s="835" t="s">
        <v>4744</v>
      </c>
      <c r="H542" s="835" t="s">
        <v>4746</v>
      </c>
      <c r="I542" s="849">
        <v>10.166666666666666</v>
      </c>
      <c r="J542" s="849">
        <v>1100</v>
      </c>
      <c r="K542" s="850">
        <v>11181.099899291992</v>
      </c>
    </row>
    <row r="543" spans="1:11" ht="14.45" customHeight="1" x14ac:dyDescent="0.2">
      <c r="A543" s="831" t="s">
        <v>567</v>
      </c>
      <c r="B543" s="832" t="s">
        <v>568</v>
      </c>
      <c r="C543" s="835" t="s">
        <v>588</v>
      </c>
      <c r="D543" s="863" t="s">
        <v>589</v>
      </c>
      <c r="E543" s="835" t="s">
        <v>4742</v>
      </c>
      <c r="F543" s="863" t="s">
        <v>4743</v>
      </c>
      <c r="G543" s="835" t="s">
        <v>4747</v>
      </c>
      <c r="H543" s="835" t="s">
        <v>4748</v>
      </c>
      <c r="I543" s="849">
        <v>7.0100002288818359</v>
      </c>
      <c r="J543" s="849">
        <v>10</v>
      </c>
      <c r="K543" s="850">
        <v>70.099998474121094</v>
      </c>
    </row>
    <row r="544" spans="1:11" ht="14.45" customHeight="1" x14ac:dyDescent="0.2">
      <c r="A544" s="831" t="s">
        <v>567</v>
      </c>
      <c r="B544" s="832" t="s">
        <v>568</v>
      </c>
      <c r="C544" s="835" t="s">
        <v>588</v>
      </c>
      <c r="D544" s="863" t="s">
        <v>589</v>
      </c>
      <c r="E544" s="835" t="s">
        <v>4753</v>
      </c>
      <c r="F544" s="863" t="s">
        <v>4754</v>
      </c>
      <c r="G544" s="835" t="s">
        <v>4761</v>
      </c>
      <c r="H544" s="835" t="s">
        <v>4762</v>
      </c>
      <c r="I544" s="849">
        <v>0.54500001668930054</v>
      </c>
      <c r="J544" s="849">
        <v>700</v>
      </c>
      <c r="K544" s="850">
        <v>382</v>
      </c>
    </row>
    <row r="545" spans="1:11" ht="14.45" customHeight="1" x14ac:dyDescent="0.2">
      <c r="A545" s="831" t="s">
        <v>567</v>
      </c>
      <c r="B545" s="832" t="s">
        <v>568</v>
      </c>
      <c r="C545" s="835" t="s">
        <v>588</v>
      </c>
      <c r="D545" s="863" t="s">
        <v>589</v>
      </c>
      <c r="E545" s="835" t="s">
        <v>4753</v>
      </c>
      <c r="F545" s="863" t="s">
        <v>4754</v>
      </c>
      <c r="G545" s="835" t="s">
        <v>4755</v>
      </c>
      <c r="H545" s="835" t="s">
        <v>4763</v>
      </c>
      <c r="I545" s="849">
        <v>0.31000000238418579</v>
      </c>
      <c r="J545" s="849">
        <v>100</v>
      </c>
      <c r="K545" s="850">
        <v>31</v>
      </c>
    </row>
    <row r="546" spans="1:11" ht="14.45" customHeight="1" x14ac:dyDescent="0.2">
      <c r="A546" s="831" t="s">
        <v>567</v>
      </c>
      <c r="B546" s="832" t="s">
        <v>568</v>
      </c>
      <c r="C546" s="835" t="s">
        <v>588</v>
      </c>
      <c r="D546" s="863" t="s">
        <v>589</v>
      </c>
      <c r="E546" s="835" t="s">
        <v>4753</v>
      </c>
      <c r="F546" s="863" t="s">
        <v>4754</v>
      </c>
      <c r="G546" s="835" t="s">
        <v>4761</v>
      </c>
      <c r="H546" s="835" t="s">
        <v>4765</v>
      </c>
      <c r="I546" s="849">
        <v>0.54333335161209106</v>
      </c>
      <c r="J546" s="849">
        <v>1900</v>
      </c>
      <c r="K546" s="850">
        <v>1031</v>
      </c>
    </row>
    <row r="547" spans="1:11" ht="14.45" customHeight="1" x14ac:dyDescent="0.2">
      <c r="A547" s="831" t="s">
        <v>567</v>
      </c>
      <c r="B547" s="832" t="s">
        <v>568</v>
      </c>
      <c r="C547" s="835" t="s">
        <v>588</v>
      </c>
      <c r="D547" s="863" t="s">
        <v>589</v>
      </c>
      <c r="E547" s="835" t="s">
        <v>4753</v>
      </c>
      <c r="F547" s="863" t="s">
        <v>4754</v>
      </c>
      <c r="G547" s="835" t="s">
        <v>4766</v>
      </c>
      <c r="H547" s="835" t="s">
        <v>4768</v>
      </c>
      <c r="I547" s="849">
        <v>2.6500000953674316</v>
      </c>
      <c r="J547" s="849">
        <v>200</v>
      </c>
      <c r="K547" s="850">
        <v>530</v>
      </c>
    </row>
    <row r="548" spans="1:11" ht="14.45" customHeight="1" x14ac:dyDescent="0.2">
      <c r="A548" s="831" t="s">
        <v>567</v>
      </c>
      <c r="B548" s="832" t="s">
        <v>568</v>
      </c>
      <c r="C548" s="835" t="s">
        <v>588</v>
      </c>
      <c r="D548" s="863" t="s">
        <v>589</v>
      </c>
      <c r="E548" s="835" t="s">
        <v>4753</v>
      </c>
      <c r="F548" s="863" t="s">
        <v>4754</v>
      </c>
      <c r="G548" s="835" t="s">
        <v>4769</v>
      </c>
      <c r="H548" s="835" t="s">
        <v>4770</v>
      </c>
      <c r="I548" s="849">
        <v>1.8049999475479126</v>
      </c>
      <c r="J548" s="849">
        <v>700</v>
      </c>
      <c r="K548" s="850">
        <v>1263</v>
      </c>
    </row>
    <row r="549" spans="1:11" ht="14.45" customHeight="1" x14ac:dyDescent="0.2">
      <c r="A549" s="831" t="s">
        <v>567</v>
      </c>
      <c r="B549" s="832" t="s">
        <v>568</v>
      </c>
      <c r="C549" s="835" t="s">
        <v>588</v>
      </c>
      <c r="D549" s="863" t="s">
        <v>589</v>
      </c>
      <c r="E549" s="835" t="s">
        <v>4753</v>
      </c>
      <c r="F549" s="863" t="s">
        <v>4754</v>
      </c>
      <c r="G549" s="835" t="s">
        <v>4769</v>
      </c>
      <c r="H549" s="835" t="s">
        <v>4771</v>
      </c>
      <c r="I549" s="849">
        <v>1.8049999475479126</v>
      </c>
      <c r="J549" s="849">
        <v>300</v>
      </c>
      <c r="K549" s="850">
        <v>542</v>
      </c>
    </row>
    <row r="550" spans="1:11" ht="14.45" customHeight="1" x14ac:dyDescent="0.2">
      <c r="A550" s="831" t="s">
        <v>567</v>
      </c>
      <c r="B550" s="832" t="s">
        <v>568</v>
      </c>
      <c r="C550" s="835" t="s">
        <v>588</v>
      </c>
      <c r="D550" s="863" t="s">
        <v>589</v>
      </c>
      <c r="E550" s="835" t="s">
        <v>4772</v>
      </c>
      <c r="F550" s="863" t="s">
        <v>4773</v>
      </c>
      <c r="G550" s="835" t="s">
        <v>4774</v>
      </c>
      <c r="H550" s="835" t="s">
        <v>4775</v>
      </c>
      <c r="I550" s="849">
        <v>7.0199999809265137</v>
      </c>
      <c r="J550" s="849">
        <v>30</v>
      </c>
      <c r="K550" s="850">
        <v>210.60000610351563</v>
      </c>
    </row>
    <row r="551" spans="1:11" ht="14.45" customHeight="1" x14ac:dyDescent="0.2">
      <c r="A551" s="831" t="s">
        <v>567</v>
      </c>
      <c r="B551" s="832" t="s">
        <v>568</v>
      </c>
      <c r="C551" s="835" t="s">
        <v>588</v>
      </c>
      <c r="D551" s="863" t="s">
        <v>589</v>
      </c>
      <c r="E551" s="835" t="s">
        <v>4772</v>
      </c>
      <c r="F551" s="863" t="s">
        <v>4773</v>
      </c>
      <c r="G551" s="835" t="s">
        <v>4777</v>
      </c>
      <c r="H551" s="835" t="s">
        <v>4778</v>
      </c>
      <c r="I551" s="849">
        <v>7.0166667302449541</v>
      </c>
      <c r="J551" s="849">
        <v>125</v>
      </c>
      <c r="K551" s="850">
        <v>877</v>
      </c>
    </row>
    <row r="552" spans="1:11" ht="14.45" customHeight="1" x14ac:dyDescent="0.2">
      <c r="A552" s="831" t="s">
        <v>567</v>
      </c>
      <c r="B552" s="832" t="s">
        <v>568</v>
      </c>
      <c r="C552" s="835" t="s">
        <v>588</v>
      </c>
      <c r="D552" s="863" t="s">
        <v>589</v>
      </c>
      <c r="E552" s="835" t="s">
        <v>4772</v>
      </c>
      <c r="F552" s="863" t="s">
        <v>4773</v>
      </c>
      <c r="G552" s="835" t="s">
        <v>4781</v>
      </c>
      <c r="H552" s="835" t="s">
        <v>4782</v>
      </c>
      <c r="I552" s="849">
        <v>0.62999999523162842</v>
      </c>
      <c r="J552" s="849">
        <v>16000</v>
      </c>
      <c r="K552" s="850">
        <v>10080</v>
      </c>
    </row>
    <row r="553" spans="1:11" ht="14.45" customHeight="1" x14ac:dyDescent="0.2">
      <c r="A553" s="831" t="s">
        <v>567</v>
      </c>
      <c r="B553" s="832" t="s">
        <v>568</v>
      </c>
      <c r="C553" s="835" t="s">
        <v>588</v>
      </c>
      <c r="D553" s="863" t="s">
        <v>589</v>
      </c>
      <c r="E553" s="835" t="s">
        <v>4772</v>
      </c>
      <c r="F553" s="863" t="s">
        <v>4773</v>
      </c>
      <c r="G553" s="835" t="s">
        <v>4783</v>
      </c>
      <c r="H553" s="835" t="s">
        <v>4784</v>
      </c>
      <c r="I553" s="849">
        <v>0.62666666507720947</v>
      </c>
      <c r="J553" s="849">
        <v>16000</v>
      </c>
      <c r="K553" s="850">
        <v>10026</v>
      </c>
    </row>
    <row r="554" spans="1:11" ht="14.45" customHeight="1" x14ac:dyDescent="0.2">
      <c r="A554" s="831" t="s">
        <v>567</v>
      </c>
      <c r="B554" s="832" t="s">
        <v>568</v>
      </c>
      <c r="C554" s="835" t="s">
        <v>588</v>
      </c>
      <c r="D554" s="863" t="s">
        <v>589</v>
      </c>
      <c r="E554" s="835" t="s">
        <v>4772</v>
      </c>
      <c r="F554" s="863" t="s">
        <v>4773</v>
      </c>
      <c r="G554" s="835" t="s">
        <v>4785</v>
      </c>
      <c r="H554" s="835" t="s">
        <v>4786</v>
      </c>
      <c r="I554" s="849">
        <v>0.62999999523162842</v>
      </c>
      <c r="J554" s="849">
        <v>6000</v>
      </c>
      <c r="K554" s="850">
        <v>3780</v>
      </c>
    </row>
    <row r="555" spans="1:11" ht="14.45" customHeight="1" x14ac:dyDescent="0.2">
      <c r="A555" s="831" t="s">
        <v>567</v>
      </c>
      <c r="B555" s="832" t="s">
        <v>568</v>
      </c>
      <c r="C555" s="835" t="s">
        <v>588</v>
      </c>
      <c r="D555" s="863" t="s">
        <v>589</v>
      </c>
      <c r="E555" s="835" t="s">
        <v>4772</v>
      </c>
      <c r="F555" s="863" t="s">
        <v>4773</v>
      </c>
      <c r="G555" s="835" t="s">
        <v>4787</v>
      </c>
      <c r="H555" s="835" t="s">
        <v>4788</v>
      </c>
      <c r="I555" s="849">
        <v>0.62250000238418579</v>
      </c>
      <c r="J555" s="849">
        <v>5440</v>
      </c>
      <c r="K555" s="850">
        <v>3416.1999969482422</v>
      </c>
    </row>
    <row r="556" spans="1:11" ht="14.45" customHeight="1" x14ac:dyDescent="0.2">
      <c r="A556" s="831" t="s">
        <v>567</v>
      </c>
      <c r="B556" s="832" t="s">
        <v>568</v>
      </c>
      <c r="C556" s="835" t="s">
        <v>588</v>
      </c>
      <c r="D556" s="863" t="s">
        <v>589</v>
      </c>
      <c r="E556" s="835" t="s">
        <v>4772</v>
      </c>
      <c r="F556" s="863" t="s">
        <v>4773</v>
      </c>
      <c r="G556" s="835" t="s">
        <v>4781</v>
      </c>
      <c r="H556" s="835" t="s">
        <v>4789</v>
      </c>
      <c r="I556" s="849">
        <v>0.62666666507720947</v>
      </c>
      <c r="J556" s="849">
        <v>40000</v>
      </c>
      <c r="K556" s="850">
        <v>25060</v>
      </c>
    </row>
    <row r="557" spans="1:11" ht="14.45" customHeight="1" x14ac:dyDescent="0.2">
      <c r="A557" s="831" t="s">
        <v>567</v>
      </c>
      <c r="B557" s="832" t="s">
        <v>568</v>
      </c>
      <c r="C557" s="835" t="s">
        <v>588</v>
      </c>
      <c r="D557" s="863" t="s">
        <v>589</v>
      </c>
      <c r="E557" s="835" t="s">
        <v>4772</v>
      </c>
      <c r="F557" s="863" t="s">
        <v>4773</v>
      </c>
      <c r="G557" s="835" t="s">
        <v>4783</v>
      </c>
      <c r="H557" s="835" t="s">
        <v>4790</v>
      </c>
      <c r="I557" s="849">
        <v>0.62999999523162842</v>
      </c>
      <c r="J557" s="849">
        <v>36000</v>
      </c>
      <c r="K557" s="850">
        <v>22680</v>
      </c>
    </row>
    <row r="558" spans="1:11" ht="14.45" customHeight="1" x14ac:dyDescent="0.2">
      <c r="A558" s="831" t="s">
        <v>567</v>
      </c>
      <c r="B558" s="832" t="s">
        <v>568</v>
      </c>
      <c r="C558" s="835" t="s">
        <v>588</v>
      </c>
      <c r="D558" s="863" t="s">
        <v>589</v>
      </c>
      <c r="E558" s="835" t="s">
        <v>4772</v>
      </c>
      <c r="F558" s="863" t="s">
        <v>4773</v>
      </c>
      <c r="G558" s="835" t="s">
        <v>4785</v>
      </c>
      <c r="H558" s="835" t="s">
        <v>4791</v>
      </c>
      <c r="I558" s="849">
        <v>0.62999999523162842</v>
      </c>
      <c r="J558" s="849">
        <v>12000</v>
      </c>
      <c r="K558" s="850">
        <v>7560</v>
      </c>
    </row>
    <row r="559" spans="1:11" ht="14.45" customHeight="1" x14ac:dyDescent="0.2">
      <c r="A559" s="831" t="s">
        <v>567</v>
      </c>
      <c r="B559" s="832" t="s">
        <v>568</v>
      </c>
      <c r="C559" s="835" t="s">
        <v>588</v>
      </c>
      <c r="D559" s="863" t="s">
        <v>589</v>
      </c>
      <c r="E559" s="835" t="s">
        <v>4772</v>
      </c>
      <c r="F559" s="863" t="s">
        <v>4773</v>
      </c>
      <c r="G559" s="835" t="s">
        <v>4787</v>
      </c>
      <c r="H559" s="835" t="s">
        <v>4792</v>
      </c>
      <c r="I559" s="849">
        <v>0.62999999523162842</v>
      </c>
      <c r="J559" s="849">
        <v>10200</v>
      </c>
      <c r="K559" s="850">
        <v>6426</v>
      </c>
    </row>
    <row r="560" spans="1:11" ht="14.45" customHeight="1" x14ac:dyDescent="0.2">
      <c r="A560" s="831" t="s">
        <v>567</v>
      </c>
      <c r="B560" s="832" t="s">
        <v>568</v>
      </c>
      <c r="C560" s="835" t="s">
        <v>588</v>
      </c>
      <c r="D560" s="863" t="s">
        <v>589</v>
      </c>
      <c r="E560" s="835" t="s">
        <v>4797</v>
      </c>
      <c r="F560" s="863" t="s">
        <v>4798</v>
      </c>
      <c r="G560" s="835" t="s">
        <v>4801</v>
      </c>
      <c r="H560" s="835" t="s">
        <v>4802</v>
      </c>
      <c r="I560" s="849">
        <v>19.964999198913574</v>
      </c>
      <c r="J560" s="849">
        <v>7</v>
      </c>
      <c r="K560" s="850">
        <v>139.7400016784668</v>
      </c>
    </row>
    <row r="561" spans="1:11" ht="14.45" customHeight="1" x14ac:dyDescent="0.2">
      <c r="A561" s="831" t="s">
        <v>567</v>
      </c>
      <c r="B561" s="832" t="s">
        <v>568</v>
      </c>
      <c r="C561" s="835" t="s">
        <v>588</v>
      </c>
      <c r="D561" s="863" t="s">
        <v>589</v>
      </c>
      <c r="E561" s="835" t="s">
        <v>4797</v>
      </c>
      <c r="F561" s="863" t="s">
        <v>4798</v>
      </c>
      <c r="G561" s="835" t="s">
        <v>4801</v>
      </c>
      <c r="H561" s="835" t="s">
        <v>4805</v>
      </c>
      <c r="I561" s="849">
        <v>19.964999198913574</v>
      </c>
      <c r="J561" s="849">
        <v>15</v>
      </c>
      <c r="K561" s="850">
        <v>299.48999786376953</v>
      </c>
    </row>
    <row r="562" spans="1:11" ht="14.45" customHeight="1" x14ac:dyDescent="0.2">
      <c r="A562" s="831" t="s">
        <v>567</v>
      </c>
      <c r="B562" s="832" t="s">
        <v>568</v>
      </c>
      <c r="C562" s="835" t="s">
        <v>585</v>
      </c>
      <c r="D562" s="863" t="s">
        <v>586</v>
      </c>
      <c r="E562" s="835" t="s">
        <v>4307</v>
      </c>
      <c r="F562" s="863" t="s">
        <v>4308</v>
      </c>
      <c r="G562" s="835" t="s">
        <v>4427</v>
      </c>
      <c r="H562" s="835" t="s">
        <v>4428</v>
      </c>
      <c r="I562" s="849">
        <v>8.119999885559082</v>
      </c>
      <c r="J562" s="849">
        <v>4</v>
      </c>
      <c r="K562" s="850">
        <v>32.479999542236328</v>
      </c>
    </row>
    <row r="563" spans="1:11" ht="14.45" customHeight="1" x14ac:dyDescent="0.2">
      <c r="A563" s="831" t="s">
        <v>567</v>
      </c>
      <c r="B563" s="832" t="s">
        <v>568</v>
      </c>
      <c r="C563" s="835" t="s">
        <v>585</v>
      </c>
      <c r="D563" s="863" t="s">
        <v>586</v>
      </c>
      <c r="E563" s="835" t="s">
        <v>4307</v>
      </c>
      <c r="F563" s="863" t="s">
        <v>4308</v>
      </c>
      <c r="G563" s="835" t="s">
        <v>4425</v>
      </c>
      <c r="H563" s="835" t="s">
        <v>4854</v>
      </c>
      <c r="I563" s="849">
        <v>7.1100001335144043</v>
      </c>
      <c r="J563" s="849">
        <v>5</v>
      </c>
      <c r="K563" s="850">
        <v>35.549999237060547</v>
      </c>
    </row>
    <row r="564" spans="1:11" ht="14.45" customHeight="1" x14ac:dyDescent="0.2">
      <c r="A564" s="831" t="s">
        <v>567</v>
      </c>
      <c r="B564" s="832" t="s">
        <v>568</v>
      </c>
      <c r="C564" s="835" t="s">
        <v>585</v>
      </c>
      <c r="D564" s="863" t="s">
        <v>586</v>
      </c>
      <c r="E564" s="835" t="s">
        <v>4307</v>
      </c>
      <c r="F564" s="863" t="s">
        <v>4308</v>
      </c>
      <c r="G564" s="835" t="s">
        <v>4427</v>
      </c>
      <c r="H564" s="835" t="s">
        <v>4855</v>
      </c>
      <c r="I564" s="849">
        <v>8.119999885559082</v>
      </c>
      <c r="J564" s="849">
        <v>5</v>
      </c>
      <c r="K564" s="850">
        <v>40.599998474121094</v>
      </c>
    </row>
    <row r="565" spans="1:11" ht="14.45" customHeight="1" x14ac:dyDescent="0.2">
      <c r="A565" s="831" t="s">
        <v>567</v>
      </c>
      <c r="B565" s="832" t="s">
        <v>568</v>
      </c>
      <c r="C565" s="835" t="s">
        <v>585</v>
      </c>
      <c r="D565" s="863" t="s">
        <v>586</v>
      </c>
      <c r="E565" s="835" t="s">
        <v>4307</v>
      </c>
      <c r="F565" s="863" t="s">
        <v>4308</v>
      </c>
      <c r="G565" s="835" t="s">
        <v>4852</v>
      </c>
      <c r="H565" s="835" t="s">
        <v>4858</v>
      </c>
      <c r="I565" s="849">
        <v>13.079999923706055</v>
      </c>
      <c r="J565" s="849">
        <v>12</v>
      </c>
      <c r="K565" s="850">
        <v>156.96000671386719</v>
      </c>
    </row>
    <row r="566" spans="1:11" ht="14.45" customHeight="1" x14ac:dyDescent="0.2">
      <c r="A566" s="831" t="s">
        <v>567</v>
      </c>
      <c r="B566" s="832" t="s">
        <v>568</v>
      </c>
      <c r="C566" s="835" t="s">
        <v>585</v>
      </c>
      <c r="D566" s="863" t="s">
        <v>586</v>
      </c>
      <c r="E566" s="835" t="s">
        <v>4307</v>
      </c>
      <c r="F566" s="863" t="s">
        <v>4308</v>
      </c>
      <c r="G566" s="835" t="s">
        <v>4470</v>
      </c>
      <c r="H566" s="835" t="s">
        <v>4472</v>
      </c>
      <c r="I566" s="849">
        <v>0.6600000262260437</v>
      </c>
      <c r="J566" s="849">
        <v>100</v>
      </c>
      <c r="K566" s="850">
        <v>66</v>
      </c>
    </row>
    <row r="567" spans="1:11" ht="14.45" customHeight="1" x14ac:dyDescent="0.2">
      <c r="A567" s="831" t="s">
        <v>567</v>
      </c>
      <c r="B567" s="832" t="s">
        <v>568</v>
      </c>
      <c r="C567" s="835" t="s">
        <v>585</v>
      </c>
      <c r="D567" s="863" t="s">
        <v>586</v>
      </c>
      <c r="E567" s="835" t="s">
        <v>4479</v>
      </c>
      <c r="F567" s="863" t="s">
        <v>4480</v>
      </c>
      <c r="G567" s="835" t="s">
        <v>4490</v>
      </c>
      <c r="H567" s="835" t="s">
        <v>4491</v>
      </c>
      <c r="I567" s="849">
        <v>1.4999999664723873E-2</v>
      </c>
      <c r="J567" s="849">
        <v>260</v>
      </c>
      <c r="K567" s="850">
        <v>4.6000000238418579</v>
      </c>
    </row>
    <row r="568" spans="1:11" ht="14.45" customHeight="1" x14ac:dyDescent="0.2">
      <c r="A568" s="831" t="s">
        <v>567</v>
      </c>
      <c r="B568" s="832" t="s">
        <v>568</v>
      </c>
      <c r="C568" s="835" t="s">
        <v>585</v>
      </c>
      <c r="D568" s="863" t="s">
        <v>586</v>
      </c>
      <c r="E568" s="835" t="s">
        <v>4479</v>
      </c>
      <c r="F568" s="863" t="s">
        <v>4480</v>
      </c>
      <c r="G568" s="835" t="s">
        <v>4490</v>
      </c>
      <c r="H568" s="835" t="s">
        <v>4495</v>
      </c>
      <c r="I568" s="849">
        <v>1.333333303531011E-2</v>
      </c>
      <c r="J568" s="849">
        <v>400</v>
      </c>
      <c r="K568" s="850">
        <v>6</v>
      </c>
    </row>
    <row r="569" spans="1:11" ht="14.45" customHeight="1" x14ac:dyDescent="0.2">
      <c r="A569" s="831" t="s">
        <v>567</v>
      </c>
      <c r="B569" s="832" t="s">
        <v>568</v>
      </c>
      <c r="C569" s="835" t="s">
        <v>585</v>
      </c>
      <c r="D569" s="863" t="s">
        <v>586</v>
      </c>
      <c r="E569" s="835" t="s">
        <v>4479</v>
      </c>
      <c r="F569" s="863" t="s">
        <v>4480</v>
      </c>
      <c r="G569" s="835" t="s">
        <v>4522</v>
      </c>
      <c r="H569" s="835" t="s">
        <v>4523</v>
      </c>
      <c r="I569" s="849">
        <v>17.979999542236328</v>
      </c>
      <c r="J569" s="849">
        <v>50</v>
      </c>
      <c r="K569" s="850">
        <v>899</v>
      </c>
    </row>
    <row r="570" spans="1:11" ht="14.45" customHeight="1" x14ac:dyDescent="0.2">
      <c r="A570" s="831" t="s">
        <v>567</v>
      </c>
      <c r="B570" s="832" t="s">
        <v>568</v>
      </c>
      <c r="C570" s="835" t="s">
        <v>585</v>
      </c>
      <c r="D570" s="863" t="s">
        <v>586</v>
      </c>
      <c r="E570" s="835" t="s">
        <v>4479</v>
      </c>
      <c r="F570" s="863" t="s">
        <v>4480</v>
      </c>
      <c r="G570" s="835" t="s">
        <v>4900</v>
      </c>
      <c r="H570" s="835" t="s">
        <v>4901</v>
      </c>
      <c r="I570" s="849">
        <v>11.739999771118164</v>
      </c>
      <c r="J570" s="849">
        <v>20</v>
      </c>
      <c r="K570" s="850">
        <v>234.80000305175781</v>
      </c>
    </row>
    <row r="571" spans="1:11" ht="14.45" customHeight="1" x14ac:dyDescent="0.2">
      <c r="A571" s="831" t="s">
        <v>567</v>
      </c>
      <c r="B571" s="832" t="s">
        <v>568</v>
      </c>
      <c r="C571" s="835" t="s">
        <v>585</v>
      </c>
      <c r="D571" s="863" t="s">
        <v>586</v>
      </c>
      <c r="E571" s="835" t="s">
        <v>4479</v>
      </c>
      <c r="F571" s="863" t="s">
        <v>4480</v>
      </c>
      <c r="G571" s="835" t="s">
        <v>4900</v>
      </c>
      <c r="H571" s="835" t="s">
        <v>4902</v>
      </c>
      <c r="I571" s="849">
        <v>11.739999771118164</v>
      </c>
      <c r="J571" s="849">
        <v>20</v>
      </c>
      <c r="K571" s="850">
        <v>234.80000305175781</v>
      </c>
    </row>
    <row r="572" spans="1:11" ht="14.45" customHeight="1" x14ac:dyDescent="0.2">
      <c r="A572" s="831" t="s">
        <v>567</v>
      </c>
      <c r="B572" s="832" t="s">
        <v>568</v>
      </c>
      <c r="C572" s="835" t="s">
        <v>585</v>
      </c>
      <c r="D572" s="863" t="s">
        <v>586</v>
      </c>
      <c r="E572" s="835" t="s">
        <v>4479</v>
      </c>
      <c r="F572" s="863" t="s">
        <v>4480</v>
      </c>
      <c r="G572" s="835" t="s">
        <v>4586</v>
      </c>
      <c r="H572" s="835" t="s">
        <v>4587</v>
      </c>
      <c r="I572" s="849">
        <v>1003.0900268554688</v>
      </c>
      <c r="J572" s="849">
        <v>2</v>
      </c>
      <c r="K572" s="850">
        <v>2006.1800537109375</v>
      </c>
    </row>
    <row r="573" spans="1:11" ht="14.45" customHeight="1" x14ac:dyDescent="0.2">
      <c r="A573" s="831" t="s">
        <v>567</v>
      </c>
      <c r="B573" s="832" t="s">
        <v>568</v>
      </c>
      <c r="C573" s="835" t="s">
        <v>585</v>
      </c>
      <c r="D573" s="863" t="s">
        <v>586</v>
      </c>
      <c r="E573" s="835" t="s">
        <v>4479</v>
      </c>
      <c r="F573" s="863" t="s">
        <v>4480</v>
      </c>
      <c r="G573" s="835" t="s">
        <v>4606</v>
      </c>
      <c r="H573" s="835" t="s">
        <v>4608</v>
      </c>
      <c r="I573" s="849">
        <v>9.1999998092651367</v>
      </c>
      <c r="J573" s="849">
        <v>50</v>
      </c>
      <c r="K573" s="850">
        <v>460</v>
      </c>
    </row>
    <row r="574" spans="1:11" ht="14.45" customHeight="1" x14ac:dyDescent="0.2">
      <c r="A574" s="831" t="s">
        <v>567</v>
      </c>
      <c r="B574" s="832" t="s">
        <v>568</v>
      </c>
      <c r="C574" s="835" t="s">
        <v>585</v>
      </c>
      <c r="D574" s="863" t="s">
        <v>586</v>
      </c>
      <c r="E574" s="835" t="s">
        <v>4479</v>
      </c>
      <c r="F574" s="863" t="s">
        <v>4480</v>
      </c>
      <c r="G574" s="835" t="s">
        <v>4636</v>
      </c>
      <c r="H574" s="835" t="s">
        <v>4637</v>
      </c>
      <c r="I574" s="849">
        <v>0.82499998807907104</v>
      </c>
      <c r="J574" s="849">
        <v>200</v>
      </c>
      <c r="K574" s="850">
        <v>165</v>
      </c>
    </row>
    <row r="575" spans="1:11" ht="14.45" customHeight="1" x14ac:dyDescent="0.2">
      <c r="A575" s="831" t="s">
        <v>567</v>
      </c>
      <c r="B575" s="832" t="s">
        <v>568</v>
      </c>
      <c r="C575" s="835" t="s">
        <v>585</v>
      </c>
      <c r="D575" s="863" t="s">
        <v>586</v>
      </c>
      <c r="E575" s="835" t="s">
        <v>4479</v>
      </c>
      <c r="F575" s="863" t="s">
        <v>4480</v>
      </c>
      <c r="G575" s="835" t="s">
        <v>4638</v>
      </c>
      <c r="H575" s="835" t="s">
        <v>4661</v>
      </c>
      <c r="I575" s="849">
        <v>1.0900000333786011</v>
      </c>
      <c r="J575" s="849">
        <v>300</v>
      </c>
      <c r="K575" s="850">
        <v>327</v>
      </c>
    </row>
    <row r="576" spans="1:11" ht="14.45" customHeight="1" x14ac:dyDescent="0.2">
      <c r="A576" s="831" t="s">
        <v>567</v>
      </c>
      <c r="B576" s="832" t="s">
        <v>568</v>
      </c>
      <c r="C576" s="835" t="s">
        <v>585</v>
      </c>
      <c r="D576" s="863" t="s">
        <v>586</v>
      </c>
      <c r="E576" s="835" t="s">
        <v>4479</v>
      </c>
      <c r="F576" s="863" t="s">
        <v>4480</v>
      </c>
      <c r="G576" s="835" t="s">
        <v>4895</v>
      </c>
      <c r="H576" s="835" t="s">
        <v>4896</v>
      </c>
      <c r="I576" s="849">
        <v>35.090000152587891</v>
      </c>
      <c r="J576" s="849">
        <v>2</v>
      </c>
      <c r="K576" s="850">
        <v>70.180000305175781</v>
      </c>
    </row>
    <row r="577" spans="1:11" ht="14.45" customHeight="1" x14ac:dyDescent="0.2">
      <c r="A577" s="831" t="s">
        <v>567</v>
      </c>
      <c r="B577" s="832" t="s">
        <v>568</v>
      </c>
      <c r="C577" s="835" t="s">
        <v>585</v>
      </c>
      <c r="D577" s="863" t="s">
        <v>586</v>
      </c>
      <c r="E577" s="835" t="s">
        <v>4479</v>
      </c>
      <c r="F577" s="863" t="s">
        <v>4480</v>
      </c>
      <c r="G577" s="835" t="s">
        <v>4701</v>
      </c>
      <c r="H577" s="835" t="s">
        <v>4702</v>
      </c>
      <c r="I577" s="849">
        <v>2.3733332951863608</v>
      </c>
      <c r="J577" s="849">
        <v>150</v>
      </c>
      <c r="K577" s="850">
        <v>356</v>
      </c>
    </row>
    <row r="578" spans="1:11" ht="14.45" customHeight="1" x14ac:dyDescent="0.2">
      <c r="A578" s="831" t="s">
        <v>567</v>
      </c>
      <c r="B578" s="832" t="s">
        <v>568</v>
      </c>
      <c r="C578" s="835" t="s">
        <v>585</v>
      </c>
      <c r="D578" s="863" t="s">
        <v>586</v>
      </c>
      <c r="E578" s="835" t="s">
        <v>4479</v>
      </c>
      <c r="F578" s="863" t="s">
        <v>4480</v>
      </c>
      <c r="G578" s="835" t="s">
        <v>4701</v>
      </c>
      <c r="H578" s="835" t="s">
        <v>4703</v>
      </c>
      <c r="I578" s="849">
        <v>2.369999885559082</v>
      </c>
      <c r="J578" s="849">
        <v>51</v>
      </c>
      <c r="K578" s="850">
        <v>120.86999988555908</v>
      </c>
    </row>
    <row r="579" spans="1:11" ht="14.45" customHeight="1" x14ac:dyDescent="0.2">
      <c r="A579" s="831" t="s">
        <v>567</v>
      </c>
      <c r="B579" s="832" t="s">
        <v>568</v>
      </c>
      <c r="C579" s="835" t="s">
        <v>585</v>
      </c>
      <c r="D579" s="863" t="s">
        <v>586</v>
      </c>
      <c r="E579" s="835" t="s">
        <v>4479</v>
      </c>
      <c r="F579" s="863" t="s">
        <v>4480</v>
      </c>
      <c r="G579" s="835" t="s">
        <v>4704</v>
      </c>
      <c r="H579" s="835" t="s">
        <v>4705</v>
      </c>
      <c r="I579" s="849">
        <v>1.9900000095367432</v>
      </c>
      <c r="J579" s="849">
        <v>50</v>
      </c>
      <c r="K579" s="850">
        <v>99.5</v>
      </c>
    </row>
    <row r="580" spans="1:11" ht="14.45" customHeight="1" x14ac:dyDescent="0.2">
      <c r="A580" s="831" t="s">
        <v>567</v>
      </c>
      <c r="B580" s="832" t="s">
        <v>568</v>
      </c>
      <c r="C580" s="835" t="s">
        <v>585</v>
      </c>
      <c r="D580" s="863" t="s">
        <v>586</v>
      </c>
      <c r="E580" s="835" t="s">
        <v>4479</v>
      </c>
      <c r="F580" s="863" t="s">
        <v>4480</v>
      </c>
      <c r="G580" s="835" t="s">
        <v>4711</v>
      </c>
      <c r="H580" s="835" t="s">
        <v>4712</v>
      </c>
      <c r="I580" s="849">
        <v>2.7000000476837158</v>
      </c>
      <c r="J580" s="849">
        <v>100</v>
      </c>
      <c r="K580" s="850">
        <v>270</v>
      </c>
    </row>
    <row r="581" spans="1:11" ht="14.45" customHeight="1" x14ac:dyDescent="0.2">
      <c r="A581" s="831" t="s">
        <v>567</v>
      </c>
      <c r="B581" s="832" t="s">
        <v>568</v>
      </c>
      <c r="C581" s="835" t="s">
        <v>585</v>
      </c>
      <c r="D581" s="863" t="s">
        <v>586</v>
      </c>
      <c r="E581" s="835" t="s">
        <v>4479</v>
      </c>
      <c r="F581" s="863" t="s">
        <v>4480</v>
      </c>
      <c r="G581" s="835" t="s">
        <v>4717</v>
      </c>
      <c r="H581" s="835" t="s">
        <v>4718</v>
      </c>
      <c r="I581" s="849">
        <v>3.0949999094009399</v>
      </c>
      <c r="J581" s="849">
        <v>100</v>
      </c>
      <c r="K581" s="850">
        <v>309.5</v>
      </c>
    </row>
    <row r="582" spans="1:11" ht="14.45" customHeight="1" x14ac:dyDescent="0.2">
      <c r="A582" s="831" t="s">
        <v>567</v>
      </c>
      <c r="B582" s="832" t="s">
        <v>568</v>
      </c>
      <c r="C582" s="835" t="s">
        <v>585</v>
      </c>
      <c r="D582" s="863" t="s">
        <v>586</v>
      </c>
      <c r="E582" s="835" t="s">
        <v>4479</v>
      </c>
      <c r="F582" s="863" t="s">
        <v>4480</v>
      </c>
      <c r="G582" s="835" t="s">
        <v>4724</v>
      </c>
      <c r="H582" s="835" t="s">
        <v>4898</v>
      </c>
      <c r="I582" s="849">
        <v>1.9299999475479126</v>
      </c>
      <c r="J582" s="849">
        <v>50</v>
      </c>
      <c r="K582" s="850">
        <v>96.5</v>
      </c>
    </row>
    <row r="583" spans="1:11" ht="14.45" customHeight="1" x14ac:dyDescent="0.2">
      <c r="A583" s="831" t="s">
        <v>567</v>
      </c>
      <c r="B583" s="832" t="s">
        <v>568</v>
      </c>
      <c r="C583" s="835" t="s">
        <v>585</v>
      </c>
      <c r="D583" s="863" t="s">
        <v>586</v>
      </c>
      <c r="E583" s="835" t="s">
        <v>4479</v>
      </c>
      <c r="F583" s="863" t="s">
        <v>4480</v>
      </c>
      <c r="G583" s="835" t="s">
        <v>4709</v>
      </c>
      <c r="H583" s="835" t="s">
        <v>4719</v>
      </c>
      <c r="I583" s="849">
        <v>1.8999999761581421</v>
      </c>
      <c r="J583" s="849">
        <v>20</v>
      </c>
      <c r="K583" s="850">
        <v>38</v>
      </c>
    </row>
    <row r="584" spans="1:11" ht="14.45" customHeight="1" x14ac:dyDescent="0.2">
      <c r="A584" s="831" t="s">
        <v>567</v>
      </c>
      <c r="B584" s="832" t="s">
        <v>568</v>
      </c>
      <c r="C584" s="835" t="s">
        <v>585</v>
      </c>
      <c r="D584" s="863" t="s">
        <v>586</v>
      </c>
      <c r="E584" s="835" t="s">
        <v>4479</v>
      </c>
      <c r="F584" s="863" t="s">
        <v>4480</v>
      </c>
      <c r="G584" s="835" t="s">
        <v>4711</v>
      </c>
      <c r="H584" s="835" t="s">
        <v>4720</v>
      </c>
      <c r="I584" s="849">
        <v>2.7000000476837158</v>
      </c>
      <c r="J584" s="849">
        <v>150</v>
      </c>
      <c r="K584" s="850">
        <v>405</v>
      </c>
    </row>
    <row r="585" spans="1:11" ht="14.45" customHeight="1" x14ac:dyDescent="0.2">
      <c r="A585" s="831" t="s">
        <v>567</v>
      </c>
      <c r="B585" s="832" t="s">
        <v>568</v>
      </c>
      <c r="C585" s="835" t="s">
        <v>585</v>
      </c>
      <c r="D585" s="863" t="s">
        <v>586</v>
      </c>
      <c r="E585" s="835" t="s">
        <v>4479</v>
      </c>
      <c r="F585" s="863" t="s">
        <v>4480</v>
      </c>
      <c r="G585" s="835" t="s">
        <v>4903</v>
      </c>
      <c r="H585" s="835" t="s">
        <v>4904</v>
      </c>
      <c r="I585" s="849">
        <v>1.9299999475479126</v>
      </c>
      <c r="J585" s="849">
        <v>50</v>
      </c>
      <c r="K585" s="850">
        <v>96.5</v>
      </c>
    </row>
    <row r="586" spans="1:11" ht="14.45" customHeight="1" x14ac:dyDescent="0.2">
      <c r="A586" s="831" t="s">
        <v>567</v>
      </c>
      <c r="B586" s="832" t="s">
        <v>568</v>
      </c>
      <c r="C586" s="835" t="s">
        <v>585</v>
      </c>
      <c r="D586" s="863" t="s">
        <v>586</v>
      </c>
      <c r="E586" s="835" t="s">
        <v>4479</v>
      </c>
      <c r="F586" s="863" t="s">
        <v>4480</v>
      </c>
      <c r="G586" s="835" t="s">
        <v>4717</v>
      </c>
      <c r="H586" s="835" t="s">
        <v>4723</v>
      </c>
      <c r="I586" s="849">
        <v>3.0999999046325684</v>
      </c>
      <c r="J586" s="849">
        <v>50</v>
      </c>
      <c r="K586" s="850">
        <v>155</v>
      </c>
    </row>
    <row r="587" spans="1:11" ht="14.45" customHeight="1" x14ac:dyDescent="0.2">
      <c r="A587" s="831" t="s">
        <v>567</v>
      </c>
      <c r="B587" s="832" t="s">
        <v>568</v>
      </c>
      <c r="C587" s="835" t="s">
        <v>585</v>
      </c>
      <c r="D587" s="863" t="s">
        <v>586</v>
      </c>
      <c r="E587" s="835" t="s">
        <v>4479</v>
      </c>
      <c r="F587" s="863" t="s">
        <v>4480</v>
      </c>
      <c r="G587" s="835" t="s">
        <v>4724</v>
      </c>
      <c r="H587" s="835" t="s">
        <v>4725</v>
      </c>
      <c r="I587" s="849">
        <v>1.9233332872390747</v>
      </c>
      <c r="J587" s="849">
        <v>150</v>
      </c>
      <c r="K587" s="850">
        <v>288.5</v>
      </c>
    </row>
    <row r="588" spans="1:11" ht="14.45" customHeight="1" x14ac:dyDescent="0.2">
      <c r="A588" s="831" t="s">
        <v>567</v>
      </c>
      <c r="B588" s="832" t="s">
        <v>568</v>
      </c>
      <c r="C588" s="835" t="s">
        <v>585</v>
      </c>
      <c r="D588" s="863" t="s">
        <v>586</v>
      </c>
      <c r="E588" s="835" t="s">
        <v>4479</v>
      </c>
      <c r="F588" s="863" t="s">
        <v>4480</v>
      </c>
      <c r="G588" s="835" t="s">
        <v>4726</v>
      </c>
      <c r="H588" s="835" t="s">
        <v>4727</v>
      </c>
      <c r="I588" s="849">
        <v>2.1600000858306885</v>
      </c>
      <c r="J588" s="849">
        <v>170</v>
      </c>
      <c r="K588" s="850">
        <v>367.32999801635742</v>
      </c>
    </row>
    <row r="589" spans="1:11" ht="14.45" customHeight="1" x14ac:dyDescent="0.2">
      <c r="A589" s="831" t="s">
        <v>567</v>
      </c>
      <c r="B589" s="832" t="s">
        <v>568</v>
      </c>
      <c r="C589" s="835" t="s">
        <v>585</v>
      </c>
      <c r="D589" s="863" t="s">
        <v>586</v>
      </c>
      <c r="E589" s="835" t="s">
        <v>4479</v>
      </c>
      <c r="F589" s="863" t="s">
        <v>4480</v>
      </c>
      <c r="G589" s="835" t="s">
        <v>4726</v>
      </c>
      <c r="H589" s="835" t="s">
        <v>4728</v>
      </c>
      <c r="I589" s="849">
        <v>2.1600000858306885</v>
      </c>
      <c r="J589" s="849">
        <v>20</v>
      </c>
      <c r="K589" s="850">
        <v>43.200000762939453</v>
      </c>
    </row>
    <row r="590" spans="1:11" ht="14.45" customHeight="1" x14ac:dyDescent="0.2">
      <c r="A590" s="831" t="s">
        <v>567</v>
      </c>
      <c r="B590" s="832" t="s">
        <v>568</v>
      </c>
      <c r="C590" s="835" t="s">
        <v>585</v>
      </c>
      <c r="D590" s="863" t="s">
        <v>586</v>
      </c>
      <c r="E590" s="835" t="s">
        <v>4479</v>
      </c>
      <c r="F590" s="863" t="s">
        <v>4480</v>
      </c>
      <c r="G590" s="835" t="s">
        <v>4731</v>
      </c>
      <c r="H590" s="835" t="s">
        <v>4732</v>
      </c>
      <c r="I590" s="849">
        <v>2.5099999904632568</v>
      </c>
      <c r="J590" s="849">
        <v>100</v>
      </c>
      <c r="K590" s="850">
        <v>251</v>
      </c>
    </row>
    <row r="591" spans="1:11" ht="14.45" customHeight="1" x14ac:dyDescent="0.2">
      <c r="A591" s="831" t="s">
        <v>567</v>
      </c>
      <c r="B591" s="832" t="s">
        <v>568</v>
      </c>
      <c r="C591" s="835" t="s">
        <v>585</v>
      </c>
      <c r="D591" s="863" t="s">
        <v>586</v>
      </c>
      <c r="E591" s="835" t="s">
        <v>4479</v>
      </c>
      <c r="F591" s="863" t="s">
        <v>4480</v>
      </c>
      <c r="G591" s="835" t="s">
        <v>4729</v>
      </c>
      <c r="H591" s="835" t="s">
        <v>4733</v>
      </c>
      <c r="I591" s="849">
        <v>21.229999542236328</v>
      </c>
      <c r="J591" s="849">
        <v>10</v>
      </c>
      <c r="K591" s="850">
        <v>212.30000305175781</v>
      </c>
    </row>
    <row r="592" spans="1:11" ht="14.45" customHeight="1" x14ac:dyDescent="0.2">
      <c r="A592" s="831" t="s">
        <v>567</v>
      </c>
      <c r="B592" s="832" t="s">
        <v>568</v>
      </c>
      <c r="C592" s="835" t="s">
        <v>585</v>
      </c>
      <c r="D592" s="863" t="s">
        <v>586</v>
      </c>
      <c r="E592" s="835" t="s">
        <v>4479</v>
      </c>
      <c r="F592" s="863" t="s">
        <v>4480</v>
      </c>
      <c r="G592" s="835" t="s">
        <v>4731</v>
      </c>
      <c r="H592" s="835" t="s">
        <v>4736</v>
      </c>
      <c r="I592" s="849">
        <v>2.5174999833106995</v>
      </c>
      <c r="J592" s="849">
        <v>200</v>
      </c>
      <c r="K592" s="850">
        <v>503.5</v>
      </c>
    </row>
    <row r="593" spans="1:11" ht="14.45" customHeight="1" x14ac:dyDescent="0.2">
      <c r="A593" s="831" t="s">
        <v>567</v>
      </c>
      <c r="B593" s="832" t="s">
        <v>568</v>
      </c>
      <c r="C593" s="835" t="s">
        <v>585</v>
      </c>
      <c r="D593" s="863" t="s">
        <v>586</v>
      </c>
      <c r="E593" s="835" t="s">
        <v>4479</v>
      </c>
      <c r="F593" s="863" t="s">
        <v>4480</v>
      </c>
      <c r="G593" s="835" t="s">
        <v>4737</v>
      </c>
      <c r="H593" s="835" t="s">
        <v>4739</v>
      </c>
      <c r="I593" s="849">
        <v>21.234999656677246</v>
      </c>
      <c r="J593" s="849">
        <v>12</v>
      </c>
      <c r="K593" s="850">
        <v>254.81999969482422</v>
      </c>
    </row>
    <row r="594" spans="1:11" ht="14.45" customHeight="1" x14ac:dyDescent="0.2">
      <c r="A594" s="831" t="s">
        <v>567</v>
      </c>
      <c r="B594" s="832" t="s">
        <v>568</v>
      </c>
      <c r="C594" s="835" t="s">
        <v>585</v>
      </c>
      <c r="D594" s="863" t="s">
        <v>586</v>
      </c>
      <c r="E594" s="835" t="s">
        <v>4742</v>
      </c>
      <c r="F594" s="863" t="s">
        <v>4743</v>
      </c>
      <c r="G594" s="835" t="s">
        <v>4744</v>
      </c>
      <c r="H594" s="835" t="s">
        <v>4745</v>
      </c>
      <c r="I594" s="849">
        <v>10.163333257039389</v>
      </c>
      <c r="J594" s="849">
        <v>300</v>
      </c>
      <c r="K594" s="850">
        <v>3049</v>
      </c>
    </row>
    <row r="595" spans="1:11" ht="14.45" customHeight="1" x14ac:dyDescent="0.2">
      <c r="A595" s="831" t="s">
        <v>567</v>
      </c>
      <c r="B595" s="832" t="s">
        <v>568</v>
      </c>
      <c r="C595" s="835" t="s">
        <v>585</v>
      </c>
      <c r="D595" s="863" t="s">
        <v>586</v>
      </c>
      <c r="E595" s="835" t="s">
        <v>4742</v>
      </c>
      <c r="F595" s="863" t="s">
        <v>4743</v>
      </c>
      <c r="G595" s="835" t="s">
        <v>4744</v>
      </c>
      <c r="H595" s="835" t="s">
        <v>4746</v>
      </c>
      <c r="I595" s="849">
        <v>10.164999961853027</v>
      </c>
      <c r="J595" s="849">
        <v>200</v>
      </c>
      <c r="K595" s="850">
        <v>2033</v>
      </c>
    </row>
    <row r="596" spans="1:11" ht="14.45" customHeight="1" x14ac:dyDescent="0.2">
      <c r="A596" s="831" t="s">
        <v>567</v>
      </c>
      <c r="B596" s="832" t="s">
        <v>568</v>
      </c>
      <c r="C596" s="835" t="s">
        <v>585</v>
      </c>
      <c r="D596" s="863" t="s">
        <v>586</v>
      </c>
      <c r="E596" s="835" t="s">
        <v>4753</v>
      </c>
      <c r="F596" s="863" t="s">
        <v>4754</v>
      </c>
      <c r="G596" s="835" t="s">
        <v>4761</v>
      </c>
      <c r="H596" s="835" t="s">
        <v>4765</v>
      </c>
      <c r="I596" s="849">
        <v>0.55000001192092896</v>
      </c>
      <c r="J596" s="849">
        <v>100</v>
      </c>
      <c r="K596" s="850">
        <v>55</v>
      </c>
    </row>
    <row r="597" spans="1:11" ht="14.45" customHeight="1" x14ac:dyDescent="0.2">
      <c r="A597" s="831" t="s">
        <v>567</v>
      </c>
      <c r="B597" s="832" t="s">
        <v>568</v>
      </c>
      <c r="C597" s="835" t="s">
        <v>585</v>
      </c>
      <c r="D597" s="863" t="s">
        <v>586</v>
      </c>
      <c r="E597" s="835" t="s">
        <v>4753</v>
      </c>
      <c r="F597" s="863" t="s">
        <v>4754</v>
      </c>
      <c r="G597" s="835" t="s">
        <v>4769</v>
      </c>
      <c r="H597" s="835" t="s">
        <v>4770</v>
      </c>
      <c r="I597" s="849">
        <v>1.7999999523162842</v>
      </c>
      <c r="J597" s="849">
        <v>200</v>
      </c>
      <c r="K597" s="850">
        <v>360</v>
      </c>
    </row>
    <row r="598" spans="1:11" ht="14.45" customHeight="1" x14ac:dyDescent="0.2">
      <c r="A598" s="831" t="s">
        <v>567</v>
      </c>
      <c r="B598" s="832" t="s">
        <v>568</v>
      </c>
      <c r="C598" s="835" t="s">
        <v>585</v>
      </c>
      <c r="D598" s="863" t="s">
        <v>586</v>
      </c>
      <c r="E598" s="835" t="s">
        <v>4753</v>
      </c>
      <c r="F598" s="863" t="s">
        <v>4754</v>
      </c>
      <c r="G598" s="835" t="s">
        <v>4769</v>
      </c>
      <c r="H598" s="835" t="s">
        <v>4771</v>
      </c>
      <c r="I598" s="849">
        <v>1.8049999475479126</v>
      </c>
      <c r="J598" s="849">
        <v>300</v>
      </c>
      <c r="K598" s="850">
        <v>542</v>
      </c>
    </row>
    <row r="599" spans="1:11" ht="14.45" customHeight="1" x14ac:dyDescent="0.2">
      <c r="A599" s="831" t="s">
        <v>567</v>
      </c>
      <c r="B599" s="832" t="s">
        <v>568</v>
      </c>
      <c r="C599" s="835" t="s">
        <v>585</v>
      </c>
      <c r="D599" s="863" t="s">
        <v>586</v>
      </c>
      <c r="E599" s="835" t="s">
        <v>4772</v>
      </c>
      <c r="F599" s="863" t="s">
        <v>4773</v>
      </c>
      <c r="G599" s="835" t="s">
        <v>4783</v>
      </c>
      <c r="H599" s="835" t="s">
        <v>4784</v>
      </c>
      <c r="I599" s="849">
        <v>0.62999999523162842</v>
      </c>
      <c r="J599" s="849">
        <v>200</v>
      </c>
      <c r="K599" s="850">
        <v>126</v>
      </c>
    </row>
    <row r="600" spans="1:11" ht="14.45" customHeight="1" x14ac:dyDescent="0.2">
      <c r="A600" s="831" t="s">
        <v>567</v>
      </c>
      <c r="B600" s="832" t="s">
        <v>568</v>
      </c>
      <c r="C600" s="835" t="s">
        <v>585</v>
      </c>
      <c r="D600" s="863" t="s">
        <v>586</v>
      </c>
      <c r="E600" s="835" t="s">
        <v>4772</v>
      </c>
      <c r="F600" s="863" t="s">
        <v>4773</v>
      </c>
      <c r="G600" s="835" t="s">
        <v>4785</v>
      </c>
      <c r="H600" s="835" t="s">
        <v>4786</v>
      </c>
      <c r="I600" s="849">
        <v>0.62999999523162842</v>
      </c>
      <c r="J600" s="849">
        <v>200</v>
      </c>
      <c r="K600" s="850">
        <v>126</v>
      </c>
    </row>
    <row r="601" spans="1:11" ht="14.45" customHeight="1" x14ac:dyDescent="0.2">
      <c r="A601" s="831" t="s">
        <v>567</v>
      </c>
      <c r="B601" s="832" t="s">
        <v>568</v>
      </c>
      <c r="C601" s="835" t="s">
        <v>585</v>
      </c>
      <c r="D601" s="863" t="s">
        <v>586</v>
      </c>
      <c r="E601" s="835" t="s">
        <v>4772</v>
      </c>
      <c r="F601" s="863" t="s">
        <v>4773</v>
      </c>
      <c r="G601" s="835" t="s">
        <v>4783</v>
      </c>
      <c r="H601" s="835" t="s">
        <v>4790</v>
      </c>
      <c r="I601" s="849">
        <v>0.62999999523162842</v>
      </c>
      <c r="J601" s="849">
        <v>400</v>
      </c>
      <c r="K601" s="850">
        <v>252</v>
      </c>
    </row>
    <row r="602" spans="1:11" ht="14.45" customHeight="1" thickBot="1" x14ac:dyDescent="0.25">
      <c r="A602" s="839" t="s">
        <v>567</v>
      </c>
      <c r="B602" s="840" t="s">
        <v>568</v>
      </c>
      <c r="C602" s="843" t="s">
        <v>585</v>
      </c>
      <c r="D602" s="864" t="s">
        <v>586</v>
      </c>
      <c r="E602" s="843" t="s">
        <v>4772</v>
      </c>
      <c r="F602" s="864" t="s">
        <v>4773</v>
      </c>
      <c r="G602" s="843" t="s">
        <v>4785</v>
      </c>
      <c r="H602" s="843" t="s">
        <v>4791</v>
      </c>
      <c r="I602" s="851">
        <v>0.62999999523162842</v>
      </c>
      <c r="J602" s="851">
        <v>400</v>
      </c>
      <c r="K602" s="852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FC75DD5-90C7-4C33-93C1-2967C842E4D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50.75555555555556</v>
      </c>
      <c r="D6" s="491"/>
      <c r="E6" s="491"/>
      <c r="F6" s="490"/>
      <c r="G6" s="492">
        <f ca="1">SUM(Tabulka[05 h_vram])/2</f>
        <v>63286.3</v>
      </c>
      <c r="H6" s="491">
        <f ca="1">SUM(Tabulka[06 h_naduv])/2</f>
        <v>1930.5</v>
      </c>
      <c r="I6" s="491">
        <f ca="1">SUM(Tabulka[07 h_nadzk])/2</f>
        <v>32</v>
      </c>
      <c r="J6" s="490">
        <f ca="1">SUM(Tabulka[08 h_oon])/2</f>
        <v>631.5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647668</v>
      </c>
      <c r="N6" s="491">
        <f ca="1">SUM(Tabulka[12 m_oc])/2</f>
        <v>647668</v>
      </c>
      <c r="O6" s="490">
        <f ca="1">SUM(Tabulka[13 m_sk])/2</f>
        <v>19850443</v>
      </c>
      <c r="P6" s="489">
        <f ca="1">SUM(Tabulka[14_vzsk])/2</f>
        <v>59930</v>
      </c>
      <c r="Q6" s="489">
        <f ca="1">SUM(Tabulka[15_vzpl])/2</f>
        <v>35067.44868035191</v>
      </c>
      <c r="R6" s="488">
        <f ca="1">IF(Q6=0,0,P6/Q6)</f>
        <v>1.7089923064057533</v>
      </c>
      <c r="S6" s="487">
        <f ca="1">Q6-P6</f>
        <v>-24862.55131964809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7.4222222222222234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10064.799999999999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152484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5323188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8" s="471">
        <f ca="1">IF(Tabulka[[#This Row],[15_vzpl]]=0,"",Tabulka[[#This Row],[14_vzsk]]/Tabulka[[#This Row],[15_vzpl]])</f>
        <v>1.889561855670103</v>
      </c>
      <c r="S8" s="470">
        <f ca="1">IF(Tabulka[[#This Row],[15_vzpl]]-Tabulka[[#This Row],[14_vzsk]]=0,"",Tabulka[[#This Row],[15_vzpl]]-Tabulka[[#This Row],[14_vzsk]])</f>
        <v>-15182.551319648093</v>
      </c>
    </row>
    <row r="9" spans="1:19" x14ac:dyDescent="0.25">
      <c r="A9" s="469">
        <v>99</v>
      </c>
      <c r="B9" s="468" t="s">
        <v>4918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1.9333333333333336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855347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9" s="471">
        <f ca="1">IF(Tabulka[[#This Row],[15_vzpl]]=0,"",Tabulka[[#This Row],[14_vzsk]]/Tabulka[[#This Row],[15_vzpl]])</f>
        <v>1.889561855670103</v>
      </c>
      <c r="S9" s="470">
        <f ca="1">IF(Tabulka[[#This Row],[15_vzpl]]-Tabulka[[#This Row],[14_vzsk]]=0,"",Tabulka[[#This Row],[15_vzpl]]-Tabulka[[#This Row],[14_vzsk]])</f>
        <v>-15182.551319648093</v>
      </c>
    </row>
    <row r="10" spans="1:19" x14ac:dyDescent="0.25">
      <c r="A10" s="469">
        <v>101</v>
      </c>
      <c r="B10" s="468" t="s">
        <v>4919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5.4888888888888889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7351.2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132972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132972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4467841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 t="s">
        <v>4906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41.777777777777779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51073.5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487885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487885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14163867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1" s="471">
        <f ca="1">IF(Tabulka[[#This Row],[15_vzpl]]=0,"",Tabulka[[#This Row],[14_vzsk]]/Tabulka[[#This Row],[15_vzpl]])</f>
        <v>1.5377777777777777</v>
      </c>
      <c r="S11" s="470">
        <f ca="1">IF(Tabulka[[#This Row],[15_vzpl]]-Tabulka[[#This Row],[14_vzsk]]=0,"",Tabulka[[#This Row],[15_vzpl]]-Tabulka[[#This Row],[14_vzsk]])</f>
        <v>-9680</v>
      </c>
    </row>
    <row r="12" spans="1:19" x14ac:dyDescent="0.25">
      <c r="A12" s="469">
        <v>303</v>
      </c>
      <c r="B12" s="468" t="s">
        <v>4920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6.8888888888888893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87108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87108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2339114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2" s="471">
        <f ca="1">IF(Tabulka[[#This Row],[15_vzpl]]=0,"",Tabulka[[#This Row],[14_vzsk]]/Tabulka[[#This Row],[15_vzpl]])</f>
        <v>1.5377777777777777</v>
      </c>
      <c r="S12" s="470">
        <f ca="1">IF(Tabulka[[#This Row],[15_vzpl]]-Tabulka[[#This Row],[14_vzsk]]=0,"",Tabulka[[#This Row],[15_vzpl]]-Tabulka[[#This Row],[14_vzsk]])</f>
        <v>-9680</v>
      </c>
    </row>
    <row r="13" spans="1:19" x14ac:dyDescent="0.25">
      <c r="A13" s="469">
        <v>304</v>
      </c>
      <c r="B13" s="468" t="s">
        <v>4921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6.1111111111111107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7611.5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97206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2679170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305</v>
      </c>
      <c r="B14" s="468" t="s">
        <v>4922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3301348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424</v>
      </c>
      <c r="B15" s="468" t="s">
        <v>4923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633621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4924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100698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3215838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4925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7.7777777777777777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58495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58495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1994776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4907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363388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4926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363388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59CD0C0-FD95-470B-9AB8-1586EFA61B7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4917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9.1999999999999993</v>
      </c>
      <c r="F4" s="498"/>
      <c r="G4" s="498"/>
      <c r="H4" s="498"/>
      <c r="I4" s="498">
        <v>1573.6</v>
      </c>
      <c r="J4" s="498">
        <v>242.5</v>
      </c>
      <c r="K4" s="498"/>
      <c r="L4" s="498"/>
      <c r="M4" s="498"/>
      <c r="N4" s="498"/>
      <c r="O4" s="498"/>
      <c r="P4" s="498"/>
      <c r="Q4" s="498">
        <v>678687</v>
      </c>
      <c r="R4" s="498">
        <v>12300</v>
      </c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473.6</v>
      </c>
      <c r="J5">
        <v>59</v>
      </c>
      <c r="Q5">
        <v>135885</v>
      </c>
      <c r="R5">
        <v>12300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1100</v>
      </c>
      <c r="J6">
        <v>183.5</v>
      </c>
      <c r="Q6">
        <v>542802</v>
      </c>
    </row>
    <row r="7" spans="1:19" x14ac:dyDescent="0.25">
      <c r="A7" s="503" t="s">
        <v>214</v>
      </c>
      <c r="B7" s="502">
        <v>4</v>
      </c>
      <c r="C7">
        <v>1</v>
      </c>
      <c r="D7" t="s">
        <v>4906</v>
      </c>
      <c r="E7">
        <v>40</v>
      </c>
      <c r="I7">
        <v>5774.5</v>
      </c>
      <c r="J7">
        <v>38</v>
      </c>
      <c r="O7">
        <v>10000</v>
      </c>
      <c r="P7">
        <v>10000</v>
      </c>
      <c r="Q7">
        <v>1480845</v>
      </c>
      <c r="R7">
        <v>11200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6</v>
      </c>
      <c r="I8">
        <v>813</v>
      </c>
      <c r="J8">
        <v>17.5</v>
      </c>
      <c r="Q8">
        <v>241573</v>
      </c>
      <c r="R8">
        <v>11200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912</v>
      </c>
      <c r="O9">
        <v>10000</v>
      </c>
      <c r="P9">
        <v>10000</v>
      </c>
      <c r="Q9">
        <v>277779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1129.5</v>
      </c>
      <c r="Q10">
        <v>352023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282</v>
      </c>
      <c r="Q11">
        <v>63387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1601.5</v>
      </c>
      <c r="J12">
        <v>20.5</v>
      </c>
      <c r="Q12">
        <v>350395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7</v>
      </c>
      <c r="I13">
        <v>1036.5</v>
      </c>
      <c r="Q13">
        <v>195688</v>
      </c>
    </row>
    <row r="14" spans="1:19" x14ac:dyDescent="0.25">
      <c r="A14" s="505" t="s">
        <v>221</v>
      </c>
      <c r="B14" s="504">
        <v>11</v>
      </c>
      <c r="C14">
        <v>1</v>
      </c>
      <c r="D14" t="s">
        <v>4907</v>
      </c>
      <c r="E14">
        <v>2</v>
      </c>
      <c r="I14">
        <v>348</v>
      </c>
      <c r="Q14">
        <v>51533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348</v>
      </c>
      <c r="Q15">
        <v>51533</v>
      </c>
    </row>
    <row r="16" spans="1:19" x14ac:dyDescent="0.25">
      <c r="A16" s="501" t="s">
        <v>210</v>
      </c>
      <c r="B16" s="500">
        <v>2019</v>
      </c>
      <c r="C16" t="s">
        <v>4908</v>
      </c>
      <c r="E16">
        <v>51.2</v>
      </c>
      <c r="I16">
        <v>7696.1</v>
      </c>
      <c r="J16">
        <v>280.5</v>
      </c>
      <c r="O16">
        <v>10000</v>
      </c>
      <c r="P16">
        <v>10000</v>
      </c>
      <c r="Q16">
        <v>2211065</v>
      </c>
      <c r="R16">
        <v>23500</v>
      </c>
      <c r="S16">
        <v>3896.383186705767</v>
      </c>
    </row>
    <row r="17" spans="3:19" x14ac:dyDescent="0.25">
      <c r="C17">
        <v>2</v>
      </c>
      <c r="D17" t="s">
        <v>272</v>
      </c>
      <c r="E17">
        <v>9.1999999999999993</v>
      </c>
      <c r="I17">
        <v>1183.2</v>
      </c>
      <c r="J17">
        <v>234.5</v>
      </c>
      <c r="O17">
        <v>4235</v>
      </c>
      <c r="P17">
        <v>4235</v>
      </c>
      <c r="Q17">
        <v>679118</v>
      </c>
      <c r="R17">
        <v>1100</v>
      </c>
      <c r="S17">
        <v>1896.3831867057672</v>
      </c>
    </row>
    <row r="18" spans="3:19" x14ac:dyDescent="0.25">
      <c r="C18">
        <v>2</v>
      </c>
      <c r="D18">
        <v>99</v>
      </c>
      <c r="E18">
        <v>2.8</v>
      </c>
      <c r="I18">
        <v>384</v>
      </c>
      <c r="J18">
        <v>61</v>
      </c>
      <c r="Q18">
        <v>126215</v>
      </c>
      <c r="R18">
        <v>1100</v>
      </c>
      <c r="S18">
        <v>1896.3831867057672</v>
      </c>
    </row>
    <row r="19" spans="3:19" x14ac:dyDescent="0.25">
      <c r="C19">
        <v>2</v>
      </c>
      <c r="D19">
        <v>101</v>
      </c>
      <c r="E19">
        <v>6.4</v>
      </c>
      <c r="I19">
        <v>799.2</v>
      </c>
      <c r="J19">
        <v>173.5</v>
      </c>
      <c r="O19">
        <v>4235</v>
      </c>
      <c r="P19">
        <v>4235</v>
      </c>
      <c r="Q19">
        <v>552903</v>
      </c>
    </row>
    <row r="20" spans="3:19" x14ac:dyDescent="0.25">
      <c r="C20">
        <v>2</v>
      </c>
      <c r="D20" t="s">
        <v>4906</v>
      </c>
      <c r="E20">
        <v>41</v>
      </c>
      <c r="I20">
        <v>5564.5</v>
      </c>
      <c r="J20">
        <v>40</v>
      </c>
      <c r="Q20">
        <v>1469800</v>
      </c>
      <c r="R20">
        <v>950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972</v>
      </c>
      <c r="Q21">
        <v>240156</v>
      </c>
      <c r="R21">
        <v>950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832</v>
      </c>
      <c r="J22">
        <v>20</v>
      </c>
      <c r="Q22">
        <v>278245</v>
      </c>
    </row>
    <row r="23" spans="3:19" x14ac:dyDescent="0.25">
      <c r="C23">
        <v>2</v>
      </c>
      <c r="D23">
        <v>305</v>
      </c>
      <c r="E23">
        <v>7</v>
      </c>
      <c r="I23">
        <v>985</v>
      </c>
      <c r="Q23">
        <v>347872</v>
      </c>
    </row>
    <row r="24" spans="3:19" x14ac:dyDescent="0.25">
      <c r="C24">
        <v>2</v>
      </c>
      <c r="D24">
        <v>424</v>
      </c>
      <c r="E24">
        <v>2</v>
      </c>
      <c r="I24">
        <v>240</v>
      </c>
      <c r="J24">
        <v>20</v>
      </c>
      <c r="Q24">
        <v>69253</v>
      </c>
    </row>
    <row r="25" spans="3:19" x14ac:dyDescent="0.25">
      <c r="C25">
        <v>2</v>
      </c>
      <c r="D25">
        <v>636</v>
      </c>
      <c r="E25">
        <v>11</v>
      </c>
      <c r="I25">
        <v>1542.5</v>
      </c>
      <c r="Q25">
        <v>319003</v>
      </c>
    </row>
    <row r="26" spans="3:19" x14ac:dyDescent="0.25">
      <c r="C26">
        <v>2</v>
      </c>
      <c r="D26">
        <v>642</v>
      </c>
      <c r="E26">
        <v>8</v>
      </c>
      <c r="I26">
        <v>993</v>
      </c>
      <c r="Q26">
        <v>215271</v>
      </c>
    </row>
    <row r="27" spans="3:19" x14ac:dyDescent="0.25">
      <c r="C27">
        <v>2</v>
      </c>
      <c r="D27" t="s">
        <v>4907</v>
      </c>
      <c r="E27">
        <v>2</v>
      </c>
      <c r="I27">
        <v>288</v>
      </c>
      <c r="Q27">
        <v>49481</v>
      </c>
    </row>
    <row r="28" spans="3:19" x14ac:dyDescent="0.25">
      <c r="C28">
        <v>2</v>
      </c>
      <c r="D28">
        <v>30</v>
      </c>
      <c r="E28">
        <v>2</v>
      </c>
      <c r="I28">
        <v>288</v>
      </c>
      <c r="Q28">
        <v>49481</v>
      </c>
    </row>
    <row r="29" spans="3:19" x14ac:dyDescent="0.25">
      <c r="C29" t="s">
        <v>4909</v>
      </c>
      <c r="E29">
        <v>52.2</v>
      </c>
      <c r="I29">
        <v>7035.7</v>
      </c>
      <c r="J29">
        <v>274.5</v>
      </c>
      <c r="O29">
        <v>4235</v>
      </c>
      <c r="P29">
        <v>4235</v>
      </c>
      <c r="Q29">
        <v>2198399</v>
      </c>
      <c r="R29">
        <v>2050</v>
      </c>
      <c r="S29">
        <v>3896.383186705767</v>
      </c>
    </row>
    <row r="30" spans="3:19" x14ac:dyDescent="0.25">
      <c r="C30">
        <v>3</v>
      </c>
      <c r="D30" t="s">
        <v>272</v>
      </c>
      <c r="E30">
        <v>7.2</v>
      </c>
      <c r="I30">
        <v>1136</v>
      </c>
      <c r="J30">
        <v>181.5</v>
      </c>
      <c r="L30">
        <v>55</v>
      </c>
      <c r="Q30">
        <v>540295</v>
      </c>
      <c r="S30">
        <v>1896.3831867057672</v>
      </c>
    </row>
    <row r="31" spans="3:19" x14ac:dyDescent="0.25">
      <c r="C31">
        <v>3</v>
      </c>
      <c r="D31">
        <v>99</v>
      </c>
      <c r="E31">
        <v>1.8</v>
      </c>
      <c r="I31">
        <v>296</v>
      </c>
      <c r="J31">
        <v>34</v>
      </c>
      <c r="Q31">
        <v>85620</v>
      </c>
      <c r="S31">
        <v>1896.3831867057672</v>
      </c>
    </row>
    <row r="32" spans="3:19" x14ac:dyDescent="0.25">
      <c r="C32">
        <v>3</v>
      </c>
      <c r="D32">
        <v>101</v>
      </c>
      <c r="E32">
        <v>5.4</v>
      </c>
      <c r="I32">
        <v>840</v>
      </c>
      <c r="J32">
        <v>147.5</v>
      </c>
      <c r="L32">
        <v>55</v>
      </c>
      <c r="Q32">
        <v>454675</v>
      </c>
    </row>
    <row r="33" spans="3:19" x14ac:dyDescent="0.25">
      <c r="C33">
        <v>3</v>
      </c>
      <c r="D33" t="s">
        <v>4906</v>
      </c>
      <c r="E33">
        <v>42</v>
      </c>
      <c r="I33">
        <v>5748.5</v>
      </c>
      <c r="J33">
        <v>20</v>
      </c>
      <c r="O33">
        <v>10000</v>
      </c>
      <c r="P33">
        <v>10000</v>
      </c>
      <c r="Q33">
        <v>1489834</v>
      </c>
      <c r="R33">
        <v>12200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931.5</v>
      </c>
      <c r="O34">
        <v>5000</v>
      </c>
      <c r="P34">
        <v>5000</v>
      </c>
      <c r="Q34">
        <v>234462</v>
      </c>
      <c r="R34">
        <v>12200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828</v>
      </c>
      <c r="O35">
        <v>5000</v>
      </c>
      <c r="P35">
        <v>5000</v>
      </c>
      <c r="Q35">
        <v>272731</v>
      </c>
    </row>
    <row r="36" spans="3:19" x14ac:dyDescent="0.25">
      <c r="C36">
        <v>3</v>
      </c>
      <c r="D36">
        <v>305</v>
      </c>
      <c r="E36">
        <v>7</v>
      </c>
      <c r="I36">
        <v>972</v>
      </c>
      <c r="Q36">
        <v>352151</v>
      </c>
    </row>
    <row r="37" spans="3:19" x14ac:dyDescent="0.25">
      <c r="C37">
        <v>3</v>
      </c>
      <c r="D37">
        <v>424</v>
      </c>
      <c r="E37">
        <v>2</v>
      </c>
      <c r="I37">
        <v>264</v>
      </c>
      <c r="Q37">
        <v>65608</v>
      </c>
    </row>
    <row r="38" spans="3:19" x14ac:dyDescent="0.25">
      <c r="C38">
        <v>3</v>
      </c>
      <c r="D38">
        <v>636</v>
      </c>
      <c r="E38">
        <v>12</v>
      </c>
      <c r="I38">
        <v>1631</v>
      </c>
      <c r="Q38">
        <v>342382</v>
      </c>
    </row>
    <row r="39" spans="3:19" x14ac:dyDescent="0.25">
      <c r="C39">
        <v>3</v>
      </c>
      <c r="D39">
        <v>642</v>
      </c>
      <c r="E39">
        <v>8</v>
      </c>
      <c r="I39">
        <v>1122</v>
      </c>
      <c r="J39">
        <v>20</v>
      </c>
      <c r="Q39">
        <v>222500</v>
      </c>
    </row>
    <row r="40" spans="3:19" x14ac:dyDescent="0.25">
      <c r="C40">
        <v>3</v>
      </c>
      <c r="D40" t="s">
        <v>4907</v>
      </c>
      <c r="E40">
        <v>2</v>
      </c>
      <c r="I40">
        <v>280</v>
      </c>
      <c r="Q40">
        <v>50051</v>
      </c>
    </row>
    <row r="41" spans="3:19" x14ac:dyDescent="0.25">
      <c r="C41">
        <v>3</v>
      </c>
      <c r="D41">
        <v>30</v>
      </c>
      <c r="E41">
        <v>2</v>
      </c>
      <c r="I41">
        <v>280</v>
      </c>
      <c r="Q41">
        <v>50051</v>
      </c>
    </row>
    <row r="42" spans="3:19" x14ac:dyDescent="0.25">
      <c r="C42" t="s">
        <v>4910</v>
      </c>
      <c r="E42">
        <v>51.2</v>
      </c>
      <c r="I42">
        <v>7164.5</v>
      </c>
      <c r="J42">
        <v>201.5</v>
      </c>
      <c r="L42">
        <v>55</v>
      </c>
      <c r="O42">
        <v>10000</v>
      </c>
      <c r="P42">
        <v>10000</v>
      </c>
      <c r="Q42">
        <v>2080180</v>
      </c>
      <c r="R42">
        <v>12200</v>
      </c>
      <c r="S42">
        <v>3896.383186705767</v>
      </c>
    </row>
    <row r="43" spans="3:19" x14ac:dyDescent="0.25">
      <c r="C43">
        <v>4</v>
      </c>
      <c r="D43" t="s">
        <v>272</v>
      </c>
      <c r="E43">
        <v>7.2</v>
      </c>
      <c r="I43">
        <v>1228</v>
      </c>
      <c r="J43">
        <v>183.5</v>
      </c>
      <c r="L43">
        <v>39.5</v>
      </c>
      <c r="O43">
        <v>750</v>
      </c>
      <c r="P43">
        <v>750</v>
      </c>
      <c r="Q43">
        <v>541959</v>
      </c>
      <c r="R43">
        <v>13650</v>
      </c>
      <c r="S43">
        <v>1896.3831867057672</v>
      </c>
    </row>
    <row r="44" spans="3:19" x14ac:dyDescent="0.25">
      <c r="C44">
        <v>4</v>
      </c>
      <c r="D44">
        <v>99</v>
      </c>
      <c r="E44">
        <v>1.8</v>
      </c>
      <c r="I44">
        <v>312</v>
      </c>
      <c r="J44">
        <v>34</v>
      </c>
      <c r="Q44">
        <v>84132</v>
      </c>
      <c r="R44">
        <v>13650</v>
      </c>
      <c r="S44">
        <v>1896.3831867057672</v>
      </c>
    </row>
    <row r="45" spans="3:19" x14ac:dyDescent="0.25">
      <c r="C45">
        <v>4</v>
      </c>
      <c r="D45">
        <v>101</v>
      </c>
      <c r="E45">
        <v>5.4</v>
      </c>
      <c r="I45">
        <v>916</v>
      </c>
      <c r="J45">
        <v>149.5</v>
      </c>
      <c r="L45">
        <v>39.5</v>
      </c>
      <c r="O45">
        <v>750</v>
      </c>
      <c r="P45">
        <v>750</v>
      </c>
      <c r="Q45">
        <v>457827</v>
      </c>
    </row>
    <row r="46" spans="3:19" x14ac:dyDescent="0.25">
      <c r="C46">
        <v>4</v>
      </c>
      <c r="D46" t="s">
        <v>4906</v>
      </c>
      <c r="E46">
        <v>42</v>
      </c>
      <c r="I46">
        <v>6449</v>
      </c>
      <c r="O46">
        <v>750</v>
      </c>
      <c r="P46">
        <v>750</v>
      </c>
      <c r="Q46">
        <v>1521008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975</v>
      </c>
      <c r="Q47">
        <v>236068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992</v>
      </c>
      <c r="O48">
        <v>750</v>
      </c>
      <c r="P48">
        <v>750</v>
      </c>
      <c r="Q48">
        <v>285531</v>
      </c>
    </row>
    <row r="49" spans="3:19" x14ac:dyDescent="0.25">
      <c r="C49">
        <v>4</v>
      </c>
      <c r="D49">
        <v>305</v>
      </c>
      <c r="E49">
        <v>7</v>
      </c>
      <c r="I49">
        <v>1136</v>
      </c>
      <c r="Q49">
        <v>359189</v>
      </c>
    </row>
    <row r="50" spans="3:19" x14ac:dyDescent="0.25">
      <c r="C50">
        <v>4</v>
      </c>
      <c r="D50">
        <v>424</v>
      </c>
      <c r="E50">
        <v>2</v>
      </c>
      <c r="I50">
        <v>276</v>
      </c>
      <c r="Q50">
        <v>70170</v>
      </c>
    </row>
    <row r="51" spans="3:19" x14ac:dyDescent="0.25">
      <c r="C51">
        <v>4</v>
      </c>
      <c r="D51">
        <v>636</v>
      </c>
      <c r="E51">
        <v>12</v>
      </c>
      <c r="I51">
        <v>1924</v>
      </c>
      <c r="Q51">
        <v>359347</v>
      </c>
    </row>
    <row r="52" spans="3:19" x14ac:dyDescent="0.25">
      <c r="C52">
        <v>4</v>
      </c>
      <c r="D52">
        <v>642</v>
      </c>
      <c r="E52">
        <v>8</v>
      </c>
      <c r="I52">
        <v>1146</v>
      </c>
      <c r="Q52">
        <v>210703</v>
      </c>
    </row>
    <row r="53" spans="3:19" x14ac:dyDescent="0.25">
      <c r="C53">
        <v>4</v>
      </c>
      <c r="D53" t="s">
        <v>4907</v>
      </c>
      <c r="E53">
        <v>2</v>
      </c>
      <c r="I53">
        <v>312</v>
      </c>
      <c r="Q53">
        <v>50550</v>
      </c>
    </row>
    <row r="54" spans="3:19" x14ac:dyDescent="0.25">
      <c r="C54">
        <v>4</v>
      </c>
      <c r="D54">
        <v>30</v>
      </c>
      <c r="E54">
        <v>2</v>
      </c>
      <c r="I54">
        <v>312</v>
      </c>
      <c r="Q54">
        <v>50550</v>
      </c>
    </row>
    <row r="55" spans="3:19" x14ac:dyDescent="0.25">
      <c r="C55" t="s">
        <v>4911</v>
      </c>
      <c r="E55">
        <v>51.2</v>
      </c>
      <c r="I55">
        <v>7989</v>
      </c>
      <c r="J55">
        <v>183.5</v>
      </c>
      <c r="L55">
        <v>39.5</v>
      </c>
      <c r="O55">
        <v>1500</v>
      </c>
      <c r="P55">
        <v>1500</v>
      </c>
      <c r="Q55">
        <v>2113517</v>
      </c>
      <c r="R55">
        <v>13650</v>
      </c>
      <c r="S55">
        <v>3896.383186705767</v>
      </c>
    </row>
    <row r="56" spans="3:19" x14ac:dyDescent="0.25">
      <c r="C56">
        <v>5</v>
      </c>
      <c r="D56" t="s">
        <v>272</v>
      </c>
      <c r="E56">
        <v>7.2</v>
      </c>
      <c r="I56">
        <v>1180</v>
      </c>
      <c r="J56">
        <v>188</v>
      </c>
      <c r="L56">
        <v>63.5</v>
      </c>
      <c r="O56">
        <v>750</v>
      </c>
      <c r="P56">
        <v>750</v>
      </c>
      <c r="Q56">
        <v>557218</v>
      </c>
      <c r="S56">
        <v>1896.3831867057672</v>
      </c>
    </row>
    <row r="57" spans="3:19" x14ac:dyDescent="0.25">
      <c r="C57">
        <v>5</v>
      </c>
      <c r="D57">
        <v>99</v>
      </c>
      <c r="E57">
        <v>1.8</v>
      </c>
      <c r="I57">
        <v>320</v>
      </c>
      <c r="J57">
        <v>34</v>
      </c>
      <c r="Q57">
        <v>85786</v>
      </c>
      <c r="S57">
        <v>1896.3831867057672</v>
      </c>
    </row>
    <row r="58" spans="3:19" x14ac:dyDescent="0.25">
      <c r="C58">
        <v>5</v>
      </c>
      <c r="D58">
        <v>101</v>
      </c>
      <c r="E58">
        <v>5.4</v>
      </c>
      <c r="I58">
        <v>860</v>
      </c>
      <c r="J58">
        <v>154</v>
      </c>
      <c r="L58">
        <v>63.5</v>
      </c>
      <c r="O58">
        <v>750</v>
      </c>
      <c r="P58">
        <v>750</v>
      </c>
      <c r="Q58">
        <v>471432</v>
      </c>
    </row>
    <row r="59" spans="3:19" x14ac:dyDescent="0.25">
      <c r="C59">
        <v>5</v>
      </c>
      <c r="D59" t="s">
        <v>4906</v>
      </c>
      <c r="E59">
        <v>43</v>
      </c>
      <c r="I59">
        <v>6660</v>
      </c>
      <c r="Q59">
        <v>1592806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1104</v>
      </c>
      <c r="Q60">
        <v>257482</v>
      </c>
      <c r="S60">
        <v>2000</v>
      </c>
    </row>
    <row r="61" spans="3:19" x14ac:dyDescent="0.25">
      <c r="C61">
        <v>5</v>
      </c>
      <c r="D61">
        <v>304</v>
      </c>
      <c r="E61">
        <v>7</v>
      </c>
      <c r="I61">
        <v>995.5</v>
      </c>
      <c r="Q61">
        <v>326778</v>
      </c>
    </row>
    <row r="62" spans="3:19" x14ac:dyDescent="0.25">
      <c r="C62">
        <v>5</v>
      </c>
      <c r="D62">
        <v>305</v>
      </c>
      <c r="E62">
        <v>7</v>
      </c>
      <c r="I62">
        <v>1192.5</v>
      </c>
      <c r="Q62">
        <v>360045</v>
      </c>
    </row>
    <row r="63" spans="3:19" x14ac:dyDescent="0.25">
      <c r="C63">
        <v>5</v>
      </c>
      <c r="D63">
        <v>424</v>
      </c>
      <c r="E63">
        <v>2</v>
      </c>
      <c r="I63">
        <v>288</v>
      </c>
      <c r="Q63">
        <v>72095</v>
      </c>
    </row>
    <row r="64" spans="3:19" x14ac:dyDescent="0.25">
      <c r="C64">
        <v>5</v>
      </c>
      <c r="D64">
        <v>636</v>
      </c>
      <c r="E64">
        <v>12</v>
      </c>
      <c r="I64">
        <v>1784</v>
      </c>
      <c r="Q64">
        <v>347026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229380</v>
      </c>
    </row>
    <row r="66" spans="3:19" x14ac:dyDescent="0.25">
      <c r="C66">
        <v>5</v>
      </c>
      <c r="D66" t="s">
        <v>4907</v>
      </c>
      <c r="E66">
        <v>2</v>
      </c>
      <c r="I66">
        <v>328</v>
      </c>
      <c r="Q66">
        <v>50708</v>
      </c>
    </row>
    <row r="67" spans="3:19" x14ac:dyDescent="0.25">
      <c r="C67">
        <v>5</v>
      </c>
      <c r="D67">
        <v>30</v>
      </c>
      <c r="E67">
        <v>2</v>
      </c>
      <c r="I67">
        <v>328</v>
      </c>
      <c r="Q67">
        <v>50708</v>
      </c>
    </row>
    <row r="68" spans="3:19" x14ac:dyDescent="0.25">
      <c r="C68" t="s">
        <v>4912</v>
      </c>
      <c r="E68">
        <v>52.2</v>
      </c>
      <c r="I68">
        <v>8168</v>
      </c>
      <c r="J68">
        <v>188</v>
      </c>
      <c r="L68">
        <v>63.5</v>
      </c>
      <c r="O68">
        <v>750</v>
      </c>
      <c r="P68">
        <v>750</v>
      </c>
      <c r="Q68">
        <v>2200732</v>
      </c>
      <c r="S68">
        <v>3896.383186705767</v>
      </c>
    </row>
    <row r="69" spans="3:19" x14ac:dyDescent="0.25">
      <c r="C69">
        <v>6</v>
      </c>
      <c r="D69" t="s">
        <v>272</v>
      </c>
      <c r="E69">
        <v>7.2</v>
      </c>
      <c r="I69">
        <v>984</v>
      </c>
      <c r="J69">
        <v>199</v>
      </c>
      <c r="L69">
        <v>39.5</v>
      </c>
      <c r="O69">
        <v>750</v>
      </c>
      <c r="P69">
        <v>750</v>
      </c>
      <c r="Q69">
        <v>552883</v>
      </c>
      <c r="R69">
        <v>4700</v>
      </c>
      <c r="S69">
        <v>1896.3831867057672</v>
      </c>
    </row>
    <row r="70" spans="3:19" x14ac:dyDescent="0.25">
      <c r="C70">
        <v>6</v>
      </c>
      <c r="D70">
        <v>99</v>
      </c>
      <c r="E70">
        <v>1.8</v>
      </c>
      <c r="I70">
        <v>192</v>
      </c>
      <c r="J70">
        <v>34</v>
      </c>
      <c r="Q70">
        <v>83494</v>
      </c>
      <c r="R70">
        <v>4700</v>
      </c>
      <c r="S70">
        <v>1896.3831867057672</v>
      </c>
    </row>
    <row r="71" spans="3:19" x14ac:dyDescent="0.25">
      <c r="C71">
        <v>6</v>
      </c>
      <c r="D71">
        <v>101</v>
      </c>
      <c r="E71">
        <v>5.4</v>
      </c>
      <c r="I71">
        <v>792</v>
      </c>
      <c r="J71">
        <v>165</v>
      </c>
      <c r="L71">
        <v>39.5</v>
      </c>
      <c r="O71">
        <v>750</v>
      </c>
      <c r="P71">
        <v>750</v>
      </c>
      <c r="Q71">
        <v>469389</v>
      </c>
    </row>
    <row r="72" spans="3:19" x14ac:dyDescent="0.25">
      <c r="C72">
        <v>6</v>
      </c>
      <c r="D72" t="s">
        <v>4906</v>
      </c>
      <c r="E72">
        <v>42</v>
      </c>
      <c r="I72">
        <v>5938</v>
      </c>
      <c r="Q72">
        <v>1559070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960</v>
      </c>
      <c r="Q73">
        <v>264893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868</v>
      </c>
      <c r="Q74">
        <v>307218</v>
      </c>
    </row>
    <row r="75" spans="3:19" x14ac:dyDescent="0.25">
      <c r="C75">
        <v>6</v>
      </c>
      <c r="D75">
        <v>305</v>
      </c>
      <c r="E75">
        <v>7</v>
      </c>
      <c r="I75">
        <v>1052</v>
      </c>
      <c r="Q75">
        <v>342780</v>
      </c>
    </row>
    <row r="76" spans="3:19" x14ac:dyDescent="0.25">
      <c r="C76">
        <v>6</v>
      </c>
      <c r="D76">
        <v>424</v>
      </c>
      <c r="E76">
        <v>2</v>
      </c>
      <c r="I76">
        <v>264</v>
      </c>
      <c r="Q76">
        <v>69199</v>
      </c>
    </row>
    <row r="77" spans="3:19" x14ac:dyDescent="0.25">
      <c r="C77">
        <v>6</v>
      </c>
      <c r="D77">
        <v>636</v>
      </c>
      <c r="E77">
        <v>12</v>
      </c>
      <c r="I77">
        <v>1678</v>
      </c>
      <c r="Q77">
        <v>359664</v>
      </c>
    </row>
    <row r="78" spans="3:19" x14ac:dyDescent="0.25">
      <c r="C78">
        <v>6</v>
      </c>
      <c r="D78">
        <v>642</v>
      </c>
      <c r="E78">
        <v>8</v>
      </c>
      <c r="I78">
        <v>1116</v>
      </c>
      <c r="Q78">
        <v>215316</v>
      </c>
    </row>
    <row r="79" spans="3:19" x14ac:dyDescent="0.25">
      <c r="C79">
        <v>6</v>
      </c>
      <c r="D79" t="s">
        <v>4907</v>
      </c>
      <c r="E79">
        <v>1</v>
      </c>
      <c r="I79">
        <v>160</v>
      </c>
      <c r="Q79">
        <v>25770</v>
      </c>
    </row>
    <row r="80" spans="3:19" x14ac:dyDescent="0.25">
      <c r="C80">
        <v>6</v>
      </c>
      <c r="D80">
        <v>30</v>
      </c>
      <c r="E80">
        <v>1</v>
      </c>
      <c r="I80">
        <v>160</v>
      </c>
      <c r="Q80">
        <v>25770</v>
      </c>
    </row>
    <row r="81" spans="3:19" x14ac:dyDescent="0.25">
      <c r="C81" t="s">
        <v>4913</v>
      </c>
      <c r="E81">
        <v>50.2</v>
      </c>
      <c r="I81">
        <v>7082</v>
      </c>
      <c r="J81">
        <v>199</v>
      </c>
      <c r="L81">
        <v>39.5</v>
      </c>
      <c r="O81">
        <v>750</v>
      </c>
      <c r="P81">
        <v>750</v>
      </c>
      <c r="Q81">
        <v>2137723</v>
      </c>
      <c r="R81">
        <v>4700</v>
      </c>
      <c r="S81">
        <v>3896.383186705767</v>
      </c>
    </row>
    <row r="82" spans="3:19" x14ac:dyDescent="0.25">
      <c r="C82">
        <v>7</v>
      </c>
      <c r="D82" t="s">
        <v>272</v>
      </c>
      <c r="E82">
        <v>7.2</v>
      </c>
      <c r="I82">
        <v>1044</v>
      </c>
      <c r="J82">
        <v>195.5</v>
      </c>
      <c r="L82">
        <v>39.5</v>
      </c>
      <c r="O82">
        <v>144499</v>
      </c>
      <c r="P82">
        <v>144499</v>
      </c>
      <c r="Q82">
        <v>770789</v>
      </c>
      <c r="R82">
        <v>500</v>
      </c>
      <c r="S82">
        <v>1896.3831867057672</v>
      </c>
    </row>
    <row r="83" spans="3:19" x14ac:dyDescent="0.25">
      <c r="C83">
        <v>7</v>
      </c>
      <c r="D83">
        <v>99</v>
      </c>
      <c r="E83">
        <v>1.8</v>
      </c>
      <c r="I83">
        <v>272</v>
      </c>
      <c r="J83">
        <v>34</v>
      </c>
      <c r="O83">
        <v>19512</v>
      </c>
      <c r="P83">
        <v>19512</v>
      </c>
      <c r="Q83">
        <v>102335</v>
      </c>
      <c r="R83">
        <v>500</v>
      </c>
      <c r="S83">
        <v>1896.3831867057672</v>
      </c>
    </row>
    <row r="84" spans="3:19" x14ac:dyDescent="0.25">
      <c r="C84">
        <v>7</v>
      </c>
      <c r="D84">
        <v>101</v>
      </c>
      <c r="E84">
        <v>5.4</v>
      </c>
      <c r="I84">
        <v>772</v>
      </c>
      <c r="J84">
        <v>161.5</v>
      </c>
      <c r="L84">
        <v>39.5</v>
      </c>
      <c r="O84">
        <v>124987</v>
      </c>
      <c r="P84">
        <v>124987</v>
      </c>
      <c r="Q84">
        <v>668454</v>
      </c>
    </row>
    <row r="85" spans="3:19" x14ac:dyDescent="0.25">
      <c r="C85">
        <v>7</v>
      </c>
      <c r="D85" t="s">
        <v>4906</v>
      </c>
      <c r="E85">
        <v>42</v>
      </c>
      <c r="I85">
        <v>4768</v>
      </c>
      <c r="L85">
        <v>126</v>
      </c>
      <c r="O85">
        <v>449081</v>
      </c>
      <c r="P85">
        <v>449081</v>
      </c>
      <c r="Q85">
        <v>2017069</v>
      </c>
      <c r="S85">
        <v>2000</v>
      </c>
    </row>
    <row r="86" spans="3:19" x14ac:dyDescent="0.25">
      <c r="C86">
        <v>7</v>
      </c>
      <c r="D86">
        <v>303</v>
      </c>
      <c r="E86">
        <v>7</v>
      </c>
      <c r="I86">
        <v>750</v>
      </c>
      <c r="O86">
        <v>81108</v>
      </c>
      <c r="P86">
        <v>81108</v>
      </c>
      <c r="Q86">
        <v>339604</v>
      </c>
      <c r="S86">
        <v>2000</v>
      </c>
    </row>
    <row r="87" spans="3:19" x14ac:dyDescent="0.25">
      <c r="C87">
        <v>7</v>
      </c>
      <c r="D87">
        <v>304</v>
      </c>
      <c r="E87">
        <v>6</v>
      </c>
      <c r="I87">
        <v>720</v>
      </c>
      <c r="O87">
        <v>81456</v>
      </c>
      <c r="P87">
        <v>81456</v>
      </c>
      <c r="Q87">
        <v>361369</v>
      </c>
    </row>
    <row r="88" spans="3:19" x14ac:dyDescent="0.25">
      <c r="C88">
        <v>7</v>
      </c>
      <c r="D88">
        <v>305</v>
      </c>
      <c r="E88">
        <v>7</v>
      </c>
      <c r="I88">
        <v>908</v>
      </c>
      <c r="O88">
        <v>126328</v>
      </c>
      <c r="P88">
        <v>126328</v>
      </c>
      <c r="Q88">
        <v>494478</v>
      </c>
    </row>
    <row r="89" spans="3:19" x14ac:dyDescent="0.25">
      <c r="C89">
        <v>7</v>
      </c>
      <c r="D89">
        <v>424</v>
      </c>
      <c r="E89">
        <v>2</v>
      </c>
      <c r="I89">
        <v>204</v>
      </c>
      <c r="O89">
        <v>14050</v>
      </c>
      <c r="P89">
        <v>14050</v>
      </c>
      <c r="Q89">
        <v>86616</v>
      </c>
    </row>
    <row r="90" spans="3:19" x14ac:dyDescent="0.25">
      <c r="C90">
        <v>7</v>
      </c>
      <c r="D90">
        <v>636</v>
      </c>
      <c r="E90">
        <v>12</v>
      </c>
      <c r="I90">
        <v>1382</v>
      </c>
      <c r="O90">
        <v>94698</v>
      </c>
      <c r="P90">
        <v>94698</v>
      </c>
      <c r="Q90">
        <v>458594</v>
      </c>
    </row>
    <row r="91" spans="3:19" x14ac:dyDescent="0.25">
      <c r="C91">
        <v>7</v>
      </c>
      <c r="D91">
        <v>642</v>
      </c>
      <c r="E91">
        <v>8</v>
      </c>
      <c r="I91">
        <v>804</v>
      </c>
      <c r="L91">
        <v>126</v>
      </c>
      <c r="O91">
        <v>51441</v>
      </c>
      <c r="P91">
        <v>51441</v>
      </c>
      <c r="Q91">
        <v>276408</v>
      </c>
    </row>
    <row r="92" spans="3:19" x14ac:dyDescent="0.25">
      <c r="C92">
        <v>7</v>
      </c>
      <c r="D92" t="s">
        <v>4907</v>
      </c>
      <c r="E92">
        <v>1</v>
      </c>
      <c r="I92">
        <v>112</v>
      </c>
      <c r="O92">
        <v>7299</v>
      </c>
      <c r="P92">
        <v>7299</v>
      </c>
      <c r="Q92">
        <v>33698</v>
      </c>
    </row>
    <row r="93" spans="3:19" x14ac:dyDescent="0.25">
      <c r="C93">
        <v>7</v>
      </c>
      <c r="D93">
        <v>30</v>
      </c>
      <c r="E93">
        <v>1</v>
      </c>
      <c r="I93">
        <v>112</v>
      </c>
      <c r="O93">
        <v>7299</v>
      </c>
      <c r="P93">
        <v>7299</v>
      </c>
      <c r="Q93">
        <v>33698</v>
      </c>
    </row>
    <row r="94" spans="3:19" x14ac:dyDescent="0.25">
      <c r="C94" t="s">
        <v>4914</v>
      </c>
      <c r="E94">
        <v>50.2</v>
      </c>
      <c r="I94">
        <v>5924</v>
      </c>
      <c r="J94">
        <v>195.5</v>
      </c>
      <c r="L94">
        <v>165.5</v>
      </c>
      <c r="O94">
        <v>600879</v>
      </c>
      <c r="P94">
        <v>600879</v>
      </c>
      <c r="Q94">
        <v>2821556</v>
      </c>
      <c r="R94">
        <v>500</v>
      </c>
      <c r="S94">
        <v>3896.383186705767</v>
      </c>
    </row>
    <row r="95" spans="3:19" x14ac:dyDescent="0.25">
      <c r="C95">
        <v>8</v>
      </c>
      <c r="D95" t="s">
        <v>272</v>
      </c>
      <c r="E95">
        <v>7.2</v>
      </c>
      <c r="I95">
        <v>896</v>
      </c>
      <c r="J95">
        <v>206</v>
      </c>
      <c r="L95">
        <v>32.5</v>
      </c>
      <c r="Q95">
        <v>561176</v>
      </c>
      <c r="S95">
        <v>1896.3831867057672</v>
      </c>
    </row>
    <row r="96" spans="3:19" x14ac:dyDescent="0.25">
      <c r="C96">
        <v>8</v>
      </c>
      <c r="D96">
        <v>99</v>
      </c>
      <c r="E96">
        <v>1.8</v>
      </c>
      <c r="I96">
        <v>248</v>
      </c>
      <c r="J96">
        <v>34</v>
      </c>
      <c r="Q96">
        <v>85089</v>
      </c>
      <c r="S96">
        <v>1896.3831867057672</v>
      </c>
    </row>
    <row r="97" spans="3:19" x14ac:dyDescent="0.25">
      <c r="C97">
        <v>8</v>
      </c>
      <c r="D97">
        <v>101</v>
      </c>
      <c r="E97">
        <v>5.4</v>
      </c>
      <c r="I97">
        <v>648</v>
      </c>
      <c r="J97">
        <v>172</v>
      </c>
      <c r="L97">
        <v>32.5</v>
      </c>
      <c r="Q97">
        <v>476087</v>
      </c>
    </row>
    <row r="98" spans="3:19" x14ac:dyDescent="0.25">
      <c r="C98">
        <v>8</v>
      </c>
      <c r="D98" t="s">
        <v>4906</v>
      </c>
      <c r="E98">
        <v>42</v>
      </c>
      <c r="I98">
        <v>4424</v>
      </c>
      <c r="J98">
        <v>31</v>
      </c>
      <c r="L98">
        <v>174</v>
      </c>
      <c r="O98">
        <v>18054</v>
      </c>
      <c r="P98">
        <v>18054</v>
      </c>
      <c r="Q98">
        <v>1541473</v>
      </c>
      <c r="S98">
        <v>2000</v>
      </c>
    </row>
    <row r="99" spans="3:19" x14ac:dyDescent="0.25">
      <c r="C99">
        <v>8</v>
      </c>
      <c r="D99">
        <v>303</v>
      </c>
      <c r="E99">
        <v>7</v>
      </c>
      <c r="I99">
        <v>816</v>
      </c>
      <c r="O99">
        <v>1000</v>
      </c>
      <c r="P99">
        <v>1000</v>
      </c>
      <c r="Q99">
        <v>260438</v>
      </c>
      <c r="S99">
        <v>2000</v>
      </c>
    </row>
    <row r="100" spans="3:19" x14ac:dyDescent="0.25">
      <c r="C100">
        <v>8</v>
      </c>
      <c r="D100">
        <v>304</v>
      </c>
      <c r="E100">
        <v>6</v>
      </c>
      <c r="I100">
        <v>564</v>
      </c>
      <c r="Q100">
        <v>285177</v>
      </c>
    </row>
    <row r="101" spans="3:19" x14ac:dyDescent="0.25">
      <c r="C101">
        <v>8</v>
      </c>
      <c r="D101">
        <v>305</v>
      </c>
      <c r="E101">
        <v>7</v>
      </c>
      <c r="I101">
        <v>816</v>
      </c>
      <c r="J101">
        <v>8</v>
      </c>
      <c r="O101">
        <v>3000</v>
      </c>
      <c r="P101">
        <v>3000</v>
      </c>
      <c r="Q101">
        <v>361423</v>
      </c>
    </row>
    <row r="102" spans="3:19" x14ac:dyDescent="0.25">
      <c r="C102">
        <v>8</v>
      </c>
      <c r="D102">
        <v>424</v>
      </c>
      <c r="E102">
        <v>2</v>
      </c>
      <c r="I102">
        <v>264</v>
      </c>
      <c r="O102">
        <v>1000</v>
      </c>
      <c r="P102">
        <v>1000</v>
      </c>
      <c r="Q102">
        <v>69889</v>
      </c>
    </row>
    <row r="103" spans="3:19" x14ac:dyDescent="0.25">
      <c r="C103">
        <v>8</v>
      </c>
      <c r="D103">
        <v>636</v>
      </c>
      <c r="E103">
        <v>12</v>
      </c>
      <c r="I103">
        <v>1010</v>
      </c>
      <c r="J103">
        <v>23</v>
      </c>
      <c r="O103">
        <v>6000</v>
      </c>
      <c r="P103">
        <v>6000</v>
      </c>
      <c r="Q103">
        <v>336953</v>
      </c>
    </row>
    <row r="104" spans="3:19" x14ac:dyDescent="0.25">
      <c r="C104">
        <v>8</v>
      </c>
      <c r="D104">
        <v>642</v>
      </c>
      <c r="E104">
        <v>8</v>
      </c>
      <c r="I104">
        <v>954</v>
      </c>
      <c r="L104">
        <v>174</v>
      </c>
      <c r="O104">
        <v>7054</v>
      </c>
      <c r="P104">
        <v>7054</v>
      </c>
      <c r="Q104">
        <v>227593</v>
      </c>
    </row>
    <row r="105" spans="3:19" x14ac:dyDescent="0.25">
      <c r="C105">
        <v>8</v>
      </c>
      <c r="D105" t="s">
        <v>4907</v>
      </c>
      <c r="E105">
        <v>1</v>
      </c>
      <c r="I105">
        <v>152</v>
      </c>
      <c r="Q105">
        <v>25827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25827</v>
      </c>
    </row>
    <row r="107" spans="3:19" x14ac:dyDescent="0.25">
      <c r="C107" t="s">
        <v>4915</v>
      </c>
      <c r="E107">
        <v>50.2</v>
      </c>
      <c r="I107">
        <v>5472</v>
      </c>
      <c r="J107">
        <v>237</v>
      </c>
      <c r="L107">
        <v>206.5</v>
      </c>
      <c r="O107">
        <v>18054</v>
      </c>
      <c r="P107">
        <v>18054</v>
      </c>
      <c r="Q107">
        <v>2128476</v>
      </c>
      <c r="S107">
        <v>3896.383186705767</v>
      </c>
    </row>
    <row r="108" spans="3:19" x14ac:dyDescent="0.25">
      <c r="C108">
        <v>9</v>
      </c>
      <c r="D108" t="s">
        <v>272</v>
      </c>
      <c r="E108">
        <v>5.2</v>
      </c>
      <c r="I108">
        <v>840</v>
      </c>
      <c r="J108">
        <v>133</v>
      </c>
      <c r="K108">
        <v>32</v>
      </c>
      <c r="L108">
        <v>62</v>
      </c>
      <c r="O108">
        <v>1500</v>
      </c>
      <c r="P108">
        <v>1500</v>
      </c>
      <c r="Q108">
        <v>441063</v>
      </c>
      <c r="S108">
        <v>1896.3831867057672</v>
      </c>
    </row>
    <row r="109" spans="3:19" x14ac:dyDescent="0.25">
      <c r="C109">
        <v>9</v>
      </c>
      <c r="D109">
        <v>99</v>
      </c>
      <c r="E109">
        <v>1</v>
      </c>
      <c r="I109">
        <v>216</v>
      </c>
      <c r="J109">
        <v>34</v>
      </c>
      <c r="Q109">
        <v>66791</v>
      </c>
      <c r="S109">
        <v>1896.3831867057672</v>
      </c>
    </row>
    <row r="110" spans="3:19" x14ac:dyDescent="0.25">
      <c r="C110">
        <v>9</v>
      </c>
      <c r="D110">
        <v>101</v>
      </c>
      <c r="E110">
        <v>4.2</v>
      </c>
      <c r="I110">
        <v>624</v>
      </c>
      <c r="J110">
        <v>99</v>
      </c>
      <c r="K110">
        <v>32</v>
      </c>
      <c r="L110">
        <v>62</v>
      </c>
      <c r="O110">
        <v>1500</v>
      </c>
      <c r="P110">
        <v>1500</v>
      </c>
      <c r="Q110">
        <v>374272</v>
      </c>
    </row>
    <row r="111" spans="3:19" x14ac:dyDescent="0.25">
      <c r="C111">
        <v>9</v>
      </c>
      <c r="D111" t="s">
        <v>4906</v>
      </c>
      <c r="E111">
        <v>42</v>
      </c>
      <c r="I111">
        <v>5747</v>
      </c>
      <c r="J111">
        <v>38</v>
      </c>
      <c r="Q111">
        <v>1491962</v>
      </c>
      <c r="R111">
        <v>3330</v>
      </c>
      <c r="S111">
        <v>2000</v>
      </c>
    </row>
    <row r="112" spans="3:19" x14ac:dyDescent="0.25">
      <c r="C112">
        <v>9</v>
      </c>
      <c r="D112">
        <v>303</v>
      </c>
      <c r="E112">
        <v>7</v>
      </c>
      <c r="I112">
        <v>1044</v>
      </c>
      <c r="Q112">
        <v>264438</v>
      </c>
      <c r="R112">
        <v>3330</v>
      </c>
      <c r="S112">
        <v>2000</v>
      </c>
    </row>
    <row r="113" spans="3:19" x14ac:dyDescent="0.25">
      <c r="C113">
        <v>9</v>
      </c>
      <c r="D113">
        <v>304</v>
      </c>
      <c r="E113">
        <v>6</v>
      </c>
      <c r="I113">
        <v>900</v>
      </c>
      <c r="Q113">
        <v>284342</v>
      </c>
    </row>
    <row r="114" spans="3:19" x14ac:dyDescent="0.25">
      <c r="C114">
        <v>9</v>
      </c>
      <c r="D114">
        <v>305</v>
      </c>
      <c r="E114">
        <v>7</v>
      </c>
      <c r="I114">
        <v>972</v>
      </c>
      <c r="Q114">
        <v>331387</v>
      </c>
    </row>
    <row r="115" spans="3:19" x14ac:dyDescent="0.25">
      <c r="C115">
        <v>9</v>
      </c>
      <c r="D115">
        <v>424</v>
      </c>
      <c r="E115">
        <v>2</v>
      </c>
      <c r="I115">
        <v>336</v>
      </c>
      <c r="Q115">
        <v>67404</v>
      </c>
    </row>
    <row r="116" spans="3:19" x14ac:dyDescent="0.25">
      <c r="C116">
        <v>9</v>
      </c>
      <c r="D116">
        <v>636</v>
      </c>
      <c r="E116">
        <v>13</v>
      </c>
      <c r="I116">
        <v>1500.5</v>
      </c>
      <c r="J116">
        <v>38</v>
      </c>
      <c r="Q116">
        <v>342474</v>
      </c>
    </row>
    <row r="117" spans="3:19" x14ac:dyDescent="0.25">
      <c r="C117">
        <v>9</v>
      </c>
      <c r="D117">
        <v>642</v>
      </c>
      <c r="E117">
        <v>7</v>
      </c>
      <c r="I117">
        <v>994.5</v>
      </c>
      <c r="Q117">
        <v>201917</v>
      </c>
    </row>
    <row r="118" spans="3:19" x14ac:dyDescent="0.25">
      <c r="C118">
        <v>9</v>
      </c>
      <c r="D118" t="s">
        <v>4907</v>
      </c>
      <c r="E118">
        <v>1</v>
      </c>
      <c r="I118">
        <v>168</v>
      </c>
      <c r="Q118">
        <v>25770</v>
      </c>
    </row>
    <row r="119" spans="3:19" x14ac:dyDescent="0.25">
      <c r="C119">
        <v>9</v>
      </c>
      <c r="D119">
        <v>30</v>
      </c>
      <c r="E119">
        <v>1</v>
      </c>
      <c r="I119">
        <v>168</v>
      </c>
      <c r="Q119">
        <v>25770</v>
      </c>
    </row>
    <row r="120" spans="3:19" x14ac:dyDescent="0.25">
      <c r="C120" t="s">
        <v>4916</v>
      </c>
      <c r="E120">
        <v>48.2</v>
      </c>
      <c r="I120">
        <v>6755</v>
      </c>
      <c r="J120">
        <v>171</v>
      </c>
      <c r="K120">
        <v>32</v>
      </c>
      <c r="L120">
        <v>62</v>
      </c>
      <c r="O120">
        <v>1500</v>
      </c>
      <c r="P120">
        <v>1500</v>
      </c>
      <c r="Q120">
        <v>1958795</v>
      </c>
      <c r="R120">
        <v>3330</v>
      </c>
      <c r="S120">
        <v>3896.383186705767</v>
      </c>
    </row>
  </sheetData>
  <hyperlinks>
    <hyperlink ref="A2" location="Obsah!A1" display="Zpět na Obsah  KL 01  1.-4.měsíc" xr:uid="{D3F5489A-875F-4A5A-99D9-55F2848DFBC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4931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175792.30999999997</v>
      </c>
      <c r="C3" s="344">
        <f t="shared" ref="C3:Z3" si="0">SUBTOTAL(9,C6:C1048576)</f>
        <v>6</v>
      </c>
      <c r="D3" s="344"/>
      <c r="E3" s="344">
        <f>SUBTOTAL(9,E6:E1048576)/4</f>
        <v>195844.65999999997</v>
      </c>
      <c r="F3" s="344"/>
      <c r="G3" s="344">
        <f t="shared" si="0"/>
        <v>8</v>
      </c>
      <c r="H3" s="344">
        <f>SUBTOTAL(9,H6:H1048576)/4</f>
        <v>220765.62999999995</v>
      </c>
      <c r="I3" s="347">
        <f>IF(B3&lt;&gt;0,H3/B3,"")</f>
        <v>1.2558321237146266</v>
      </c>
      <c r="J3" s="345">
        <f>IF(E3&lt;&gt;0,H3/E3,"")</f>
        <v>1.1272486571755389</v>
      </c>
      <c r="K3" s="346">
        <f t="shared" si="0"/>
        <v>75548.680000000008</v>
      </c>
      <c r="L3" s="346"/>
      <c r="M3" s="344">
        <f t="shared" si="0"/>
        <v>17.514090655967355</v>
      </c>
      <c r="N3" s="344">
        <f t="shared" si="0"/>
        <v>61271.359999999979</v>
      </c>
      <c r="O3" s="344"/>
      <c r="P3" s="344">
        <f t="shared" si="0"/>
        <v>3</v>
      </c>
      <c r="Q3" s="344">
        <f t="shared" si="0"/>
        <v>36635.659999999996</v>
      </c>
      <c r="R3" s="347">
        <f>IF(K3&lt;&gt;0,Q3/K3,"")</f>
        <v>0.48492786372971697</v>
      </c>
      <c r="S3" s="347">
        <f>IF(N3&lt;&gt;0,Q3/N3,"")</f>
        <v>0.59792470739999914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4927</v>
      </c>
      <c r="B6" s="871">
        <v>175792.31</v>
      </c>
      <c r="C6" s="872">
        <v>1</v>
      </c>
      <c r="D6" s="872">
        <v>0.89761094328535673</v>
      </c>
      <c r="E6" s="871">
        <v>195844.66000000003</v>
      </c>
      <c r="F6" s="872">
        <v>1.1140684140278949</v>
      </c>
      <c r="G6" s="872">
        <v>1</v>
      </c>
      <c r="H6" s="871">
        <v>220765.62999999995</v>
      </c>
      <c r="I6" s="872">
        <v>1.2558321237146264</v>
      </c>
      <c r="J6" s="872">
        <v>1.1272486571755385</v>
      </c>
      <c r="K6" s="871">
        <v>37774.340000000004</v>
      </c>
      <c r="L6" s="872">
        <v>1</v>
      </c>
      <c r="M6" s="872">
        <v>1.2330178406354948</v>
      </c>
      <c r="N6" s="871">
        <v>30635.679999999989</v>
      </c>
      <c r="O6" s="872">
        <v>0.81101827325110076</v>
      </c>
      <c r="P6" s="872">
        <v>1</v>
      </c>
      <c r="Q6" s="871">
        <v>18317.829999999998</v>
      </c>
      <c r="R6" s="872">
        <v>0.48492786372971697</v>
      </c>
      <c r="S6" s="872">
        <v>0.59792470739999914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4928</v>
      </c>
      <c r="B7" s="874">
        <v>63967.650000000009</v>
      </c>
      <c r="C7" s="875">
        <v>1</v>
      </c>
      <c r="D7" s="875">
        <v>0.86319496697149267</v>
      </c>
      <c r="E7" s="874">
        <v>74105.680000000008</v>
      </c>
      <c r="F7" s="875">
        <v>1.15848682888929</v>
      </c>
      <c r="G7" s="875">
        <v>1</v>
      </c>
      <c r="H7" s="874">
        <v>72677.650000000009</v>
      </c>
      <c r="I7" s="875">
        <v>1.1361625759270506</v>
      </c>
      <c r="J7" s="875">
        <v>0.98072981720159647</v>
      </c>
      <c r="K7" s="874">
        <v>4603.33</v>
      </c>
      <c r="L7" s="875">
        <v>1</v>
      </c>
      <c r="M7" s="875">
        <v>15.18749587594853</v>
      </c>
      <c r="N7" s="874">
        <v>303.10000000000002</v>
      </c>
      <c r="O7" s="875">
        <v>6.5843639278522298E-2</v>
      </c>
      <c r="P7" s="875">
        <v>1</v>
      </c>
      <c r="Q7" s="874">
        <v>718.81999999999994</v>
      </c>
      <c r="R7" s="875">
        <v>0.15615217679375581</v>
      </c>
      <c r="S7" s="875">
        <v>2.371560541075552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4929</v>
      </c>
      <c r="B8" s="874">
        <v>111824.66</v>
      </c>
      <c r="C8" s="875">
        <v>1</v>
      </c>
      <c r="D8" s="875">
        <v>0.91884010432697971</v>
      </c>
      <c r="E8" s="874">
        <v>121701.98000000001</v>
      </c>
      <c r="F8" s="875">
        <v>1.0883286387814639</v>
      </c>
      <c r="G8" s="875">
        <v>1</v>
      </c>
      <c r="H8" s="874">
        <v>148087.97999999995</v>
      </c>
      <c r="I8" s="875">
        <v>1.3242873262480739</v>
      </c>
      <c r="J8" s="875">
        <v>1.2168083050086773</v>
      </c>
      <c r="K8" s="874">
        <v>33171.01</v>
      </c>
      <c r="L8" s="875">
        <v>1</v>
      </c>
      <c r="M8" s="875">
        <v>1.0935769393833301</v>
      </c>
      <c r="N8" s="874">
        <v>30332.579999999991</v>
      </c>
      <c r="O8" s="875">
        <v>0.91443040172729106</v>
      </c>
      <c r="P8" s="875">
        <v>1</v>
      </c>
      <c r="Q8" s="874">
        <v>17599.009999999998</v>
      </c>
      <c r="R8" s="875">
        <v>0.53055393851438337</v>
      </c>
      <c r="S8" s="875">
        <v>0.58020155225833092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4930</v>
      </c>
      <c r="B9" s="877"/>
      <c r="C9" s="878"/>
      <c r="D9" s="878"/>
      <c r="E9" s="877">
        <v>37</v>
      </c>
      <c r="F9" s="878"/>
      <c r="G9" s="878">
        <v>1</v>
      </c>
      <c r="H9" s="877"/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585</v>
      </c>
      <c r="B11" s="871">
        <v>175792.30999999997</v>
      </c>
      <c r="C11" s="872">
        <v>1</v>
      </c>
      <c r="D11" s="872">
        <v>0.89778055669527934</v>
      </c>
      <c r="E11" s="871">
        <v>195807.65999999997</v>
      </c>
      <c r="F11" s="872">
        <v>1.1138579383819462</v>
      </c>
      <c r="G11" s="872">
        <v>1</v>
      </c>
      <c r="H11" s="871">
        <v>220765.62999999995</v>
      </c>
      <c r="I11" s="872">
        <v>1.2558321237146266</v>
      </c>
      <c r="J11" s="873">
        <v>1.1274616631443324</v>
      </c>
    </row>
    <row r="12" spans="1:28" ht="14.45" customHeight="1" x14ac:dyDescent="0.25">
      <c r="A12" s="880" t="s">
        <v>4932</v>
      </c>
      <c r="B12" s="874">
        <v>122</v>
      </c>
      <c r="C12" s="875">
        <v>1</v>
      </c>
      <c r="D12" s="875"/>
      <c r="E12" s="874"/>
      <c r="F12" s="875"/>
      <c r="G12" s="875"/>
      <c r="H12" s="874">
        <v>1315</v>
      </c>
      <c r="I12" s="875">
        <v>10.778688524590164</v>
      </c>
      <c r="J12" s="876"/>
    </row>
    <row r="13" spans="1:28" ht="14.45" customHeight="1" x14ac:dyDescent="0.25">
      <c r="A13" s="880" t="s">
        <v>4933</v>
      </c>
      <c r="B13" s="874">
        <v>175670.30999999997</v>
      </c>
      <c r="C13" s="875">
        <v>1</v>
      </c>
      <c r="D13" s="875">
        <v>0.89715749628998165</v>
      </c>
      <c r="E13" s="874">
        <v>195807.65999999997</v>
      </c>
      <c r="F13" s="875">
        <v>1.1146314935062163</v>
      </c>
      <c r="G13" s="875">
        <v>1</v>
      </c>
      <c r="H13" s="874">
        <v>219450.62999999995</v>
      </c>
      <c r="I13" s="875">
        <v>1.249218664212524</v>
      </c>
      <c r="J13" s="876">
        <v>1.1207458891036233</v>
      </c>
    </row>
    <row r="14" spans="1:28" ht="14.45" customHeight="1" x14ac:dyDescent="0.25">
      <c r="A14" s="882" t="s">
        <v>588</v>
      </c>
      <c r="B14" s="883"/>
      <c r="C14" s="884"/>
      <c r="D14" s="884"/>
      <c r="E14" s="883">
        <v>37</v>
      </c>
      <c r="F14" s="884"/>
      <c r="G14" s="884">
        <v>1</v>
      </c>
      <c r="H14" s="883"/>
      <c r="I14" s="884"/>
      <c r="J14" s="885"/>
    </row>
    <row r="15" spans="1:28" ht="14.45" customHeight="1" thickBot="1" x14ac:dyDescent="0.3">
      <c r="A15" s="881" t="s">
        <v>4933</v>
      </c>
      <c r="B15" s="877"/>
      <c r="C15" s="878"/>
      <c r="D15" s="878"/>
      <c r="E15" s="877">
        <v>37</v>
      </c>
      <c r="F15" s="878"/>
      <c r="G15" s="878">
        <v>1</v>
      </c>
      <c r="H15" s="877"/>
      <c r="I15" s="878"/>
      <c r="J15" s="879"/>
    </row>
    <row r="16" spans="1:28" ht="14.45" customHeight="1" x14ac:dyDescent="0.2">
      <c r="A16" s="804" t="s">
        <v>301</v>
      </c>
    </row>
    <row r="17" spans="1:1" ht="14.45" customHeight="1" x14ac:dyDescent="0.2">
      <c r="A17" s="805" t="s">
        <v>2909</v>
      </c>
    </row>
    <row r="18" spans="1:1" ht="14.45" customHeight="1" x14ac:dyDescent="0.2">
      <c r="A18" s="804" t="s">
        <v>4934</v>
      </c>
    </row>
    <row r="19" spans="1:1" ht="14.45" customHeight="1" x14ac:dyDescent="0.2">
      <c r="A19" s="804" t="s">
        <v>4935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F422EE9-D2E8-4A77-94D9-F50725F0190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4943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1796</v>
      </c>
      <c r="C3" s="404">
        <f t="shared" si="0"/>
        <v>1813</v>
      </c>
      <c r="D3" s="438">
        <f t="shared" si="0"/>
        <v>2235</v>
      </c>
      <c r="E3" s="346">
        <f t="shared" si="0"/>
        <v>175792.31</v>
      </c>
      <c r="F3" s="344">
        <f t="shared" si="0"/>
        <v>195844.66</v>
      </c>
      <c r="G3" s="405">
        <f t="shared" si="0"/>
        <v>220765.63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4936</v>
      </c>
      <c r="B6" s="225"/>
      <c r="C6" s="225"/>
      <c r="D6" s="225">
        <v>15</v>
      </c>
      <c r="E6" s="887"/>
      <c r="F6" s="887"/>
      <c r="G6" s="888">
        <v>662</v>
      </c>
    </row>
    <row r="7" spans="1:7" ht="14.45" customHeight="1" x14ac:dyDescent="0.2">
      <c r="A7" s="857" t="s">
        <v>4937</v>
      </c>
      <c r="B7" s="849"/>
      <c r="C7" s="849"/>
      <c r="D7" s="849">
        <v>1</v>
      </c>
      <c r="E7" s="889"/>
      <c r="F7" s="889"/>
      <c r="G7" s="890">
        <v>38</v>
      </c>
    </row>
    <row r="8" spans="1:7" ht="14.45" customHeight="1" x14ac:dyDescent="0.2">
      <c r="A8" s="857" t="s">
        <v>2911</v>
      </c>
      <c r="B8" s="849"/>
      <c r="C8" s="849"/>
      <c r="D8" s="849">
        <v>1</v>
      </c>
      <c r="E8" s="889"/>
      <c r="F8" s="889"/>
      <c r="G8" s="890">
        <v>61</v>
      </c>
    </row>
    <row r="9" spans="1:7" ht="14.45" customHeight="1" x14ac:dyDescent="0.2">
      <c r="A9" s="857" t="s">
        <v>4932</v>
      </c>
      <c r="B9" s="849">
        <v>1</v>
      </c>
      <c r="C9" s="849"/>
      <c r="D9" s="849">
        <v>10</v>
      </c>
      <c r="E9" s="889">
        <v>122</v>
      </c>
      <c r="F9" s="889"/>
      <c r="G9" s="890">
        <v>1315</v>
      </c>
    </row>
    <row r="10" spans="1:7" ht="14.45" customHeight="1" x14ac:dyDescent="0.2">
      <c r="A10" s="857" t="s">
        <v>2912</v>
      </c>
      <c r="B10" s="849">
        <v>824</v>
      </c>
      <c r="C10" s="849">
        <v>750</v>
      </c>
      <c r="D10" s="849">
        <v>1233</v>
      </c>
      <c r="E10" s="889">
        <v>81647.650000000009</v>
      </c>
      <c r="F10" s="889">
        <v>91692.67</v>
      </c>
      <c r="G10" s="890">
        <v>141373.98000000001</v>
      </c>
    </row>
    <row r="11" spans="1:7" ht="14.45" customHeight="1" x14ac:dyDescent="0.2">
      <c r="A11" s="857" t="s">
        <v>2913</v>
      </c>
      <c r="B11" s="849">
        <v>2</v>
      </c>
      <c r="C11" s="849">
        <v>6</v>
      </c>
      <c r="D11" s="849">
        <v>4</v>
      </c>
      <c r="E11" s="889">
        <v>74</v>
      </c>
      <c r="F11" s="889">
        <v>259</v>
      </c>
      <c r="G11" s="890">
        <v>152</v>
      </c>
    </row>
    <row r="12" spans="1:7" ht="14.45" customHeight="1" x14ac:dyDescent="0.2">
      <c r="A12" s="857" t="s">
        <v>4938</v>
      </c>
      <c r="B12" s="849"/>
      <c r="C12" s="849">
        <v>1</v>
      </c>
      <c r="D12" s="849"/>
      <c r="E12" s="889"/>
      <c r="F12" s="889">
        <v>37</v>
      </c>
      <c r="G12" s="890"/>
    </row>
    <row r="13" spans="1:7" ht="14.45" customHeight="1" x14ac:dyDescent="0.2">
      <c r="A13" s="857" t="s">
        <v>2914</v>
      </c>
      <c r="B13" s="849">
        <v>22</v>
      </c>
      <c r="C13" s="849">
        <v>87</v>
      </c>
      <c r="D13" s="849">
        <v>123</v>
      </c>
      <c r="E13" s="889">
        <v>1515.66</v>
      </c>
      <c r="F13" s="889">
        <v>10371.99</v>
      </c>
      <c r="G13" s="890">
        <v>6274.99</v>
      </c>
    </row>
    <row r="14" spans="1:7" ht="14.45" customHeight="1" x14ac:dyDescent="0.2">
      <c r="A14" s="857" t="s">
        <v>2915</v>
      </c>
      <c r="B14" s="849"/>
      <c r="C14" s="849"/>
      <c r="D14" s="849">
        <v>8</v>
      </c>
      <c r="E14" s="889"/>
      <c r="F14" s="889"/>
      <c r="G14" s="890">
        <v>327</v>
      </c>
    </row>
    <row r="15" spans="1:7" ht="14.45" customHeight="1" x14ac:dyDescent="0.2">
      <c r="A15" s="857" t="s">
        <v>4939</v>
      </c>
      <c r="B15" s="849"/>
      <c r="C15" s="849">
        <v>3</v>
      </c>
      <c r="D15" s="849"/>
      <c r="E15" s="889"/>
      <c r="F15" s="889">
        <v>111</v>
      </c>
      <c r="G15" s="890"/>
    </row>
    <row r="16" spans="1:7" ht="14.45" customHeight="1" x14ac:dyDescent="0.2">
      <c r="A16" s="857" t="s">
        <v>2916</v>
      </c>
      <c r="B16" s="849">
        <v>4</v>
      </c>
      <c r="C16" s="849">
        <v>55</v>
      </c>
      <c r="D16" s="849">
        <v>52</v>
      </c>
      <c r="E16" s="889">
        <v>577.33000000000004</v>
      </c>
      <c r="F16" s="889">
        <v>2035</v>
      </c>
      <c r="G16" s="890">
        <v>1956</v>
      </c>
    </row>
    <row r="17" spans="1:7" ht="14.45" customHeight="1" x14ac:dyDescent="0.2">
      <c r="A17" s="857" t="s">
        <v>2917</v>
      </c>
      <c r="B17" s="849">
        <v>15</v>
      </c>
      <c r="C17" s="849">
        <v>57</v>
      </c>
      <c r="D17" s="849">
        <v>160</v>
      </c>
      <c r="E17" s="889">
        <v>741</v>
      </c>
      <c r="F17" s="889">
        <v>10181.99</v>
      </c>
      <c r="G17" s="890">
        <v>14448.66</v>
      </c>
    </row>
    <row r="18" spans="1:7" ht="14.45" customHeight="1" x14ac:dyDescent="0.2">
      <c r="A18" s="857" t="s">
        <v>4940</v>
      </c>
      <c r="B18" s="849">
        <v>739</v>
      </c>
      <c r="C18" s="849">
        <v>31</v>
      </c>
      <c r="D18" s="849"/>
      <c r="E18" s="889">
        <v>74633</v>
      </c>
      <c r="F18" s="889">
        <v>2367.34</v>
      </c>
      <c r="G18" s="890"/>
    </row>
    <row r="19" spans="1:7" ht="14.45" customHeight="1" x14ac:dyDescent="0.2">
      <c r="A19" s="857" t="s">
        <v>4941</v>
      </c>
      <c r="B19" s="849"/>
      <c r="C19" s="849"/>
      <c r="D19" s="849">
        <v>1</v>
      </c>
      <c r="E19" s="889"/>
      <c r="F19" s="889"/>
      <c r="G19" s="890">
        <v>122</v>
      </c>
    </row>
    <row r="20" spans="1:7" ht="14.45" customHeight="1" x14ac:dyDescent="0.2">
      <c r="A20" s="857" t="s">
        <v>2919</v>
      </c>
      <c r="B20" s="849">
        <v>2</v>
      </c>
      <c r="C20" s="849">
        <v>394</v>
      </c>
      <c r="D20" s="849">
        <v>101</v>
      </c>
      <c r="E20" s="889">
        <v>74</v>
      </c>
      <c r="F20" s="889">
        <v>38418.009999999995</v>
      </c>
      <c r="G20" s="890">
        <v>11089</v>
      </c>
    </row>
    <row r="21" spans="1:7" ht="14.45" customHeight="1" x14ac:dyDescent="0.2">
      <c r="A21" s="857" t="s">
        <v>4942</v>
      </c>
      <c r="B21" s="849"/>
      <c r="C21" s="849"/>
      <c r="D21" s="849">
        <v>1</v>
      </c>
      <c r="E21" s="889"/>
      <c r="F21" s="889"/>
      <c r="G21" s="890">
        <v>38</v>
      </c>
    </row>
    <row r="22" spans="1:7" ht="14.45" customHeight="1" thickBot="1" x14ac:dyDescent="0.25">
      <c r="A22" s="893" t="s">
        <v>2920</v>
      </c>
      <c r="B22" s="851">
        <v>187</v>
      </c>
      <c r="C22" s="851">
        <v>429</v>
      </c>
      <c r="D22" s="851">
        <v>525</v>
      </c>
      <c r="E22" s="891">
        <v>16407.669999999998</v>
      </c>
      <c r="F22" s="891">
        <v>40370.660000000003</v>
      </c>
      <c r="G22" s="892">
        <v>42908</v>
      </c>
    </row>
    <row r="23" spans="1:7" ht="14.45" customHeight="1" x14ac:dyDescent="0.2">
      <c r="A23" s="804" t="s">
        <v>301</v>
      </c>
    </row>
    <row r="24" spans="1:7" ht="14.45" customHeight="1" x14ac:dyDescent="0.2">
      <c r="A24" s="805" t="s">
        <v>2909</v>
      </c>
    </row>
    <row r="25" spans="1:7" ht="14.45" customHeight="1" x14ac:dyDescent="0.2">
      <c r="A25" s="804" t="s">
        <v>4934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4980A91-5BCE-45B4-BE78-0A54B2F25F1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5019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2129.6000000000004</v>
      </c>
      <c r="H3" s="208">
        <f t="shared" si="0"/>
        <v>213566.65</v>
      </c>
      <c r="I3" s="78"/>
      <c r="J3" s="78"/>
      <c r="K3" s="208">
        <f t="shared" si="0"/>
        <v>2107.3000000000002</v>
      </c>
      <c r="L3" s="208">
        <f t="shared" si="0"/>
        <v>226480.34</v>
      </c>
      <c r="M3" s="78"/>
      <c r="N3" s="78"/>
      <c r="O3" s="208">
        <f t="shared" si="0"/>
        <v>2465.9299999999998</v>
      </c>
      <c r="P3" s="208">
        <f t="shared" si="0"/>
        <v>239083.46000000002</v>
      </c>
      <c r="Q3" s="79">
        <f>IF(L3=0,0,P3/L3)</f>
        <v>1.0556477440823342</v>
      </c>
      <c r="R3" s="209">
        <f>IF(O3=0,0,P3/O3)</f>
        <v>96.954682411909516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4944</v>
      </c>
      <c r="C6" s="825" t="s">
        <v>588</v>
      </c>
      <c r="D6" s="825" t="s">
        <v>4945</v>
      </c>
      <c r="E6" s="825" t="s">
        <v>4946</v>
      </c>
      <c r="F6" s="825" t="s">
        <v>4947</v>
      </c>
      <c r="G6" s="225"/>
      <c r="H6" s="225"/>
      <c r="I6" s="825"/>
      <c r="J6" s="825"/>
      <c r="K6" s="225">
        <v>1</v>
      </c>
      <c r="L6" s="225">
        <v>37</v>
      </c>
      <c r="M6" s="825">
        <v>1</v>
      </c>
      <c r="N6" s="825">
        <v>37</v>
      </c>
      <c r="O6" s="225"/>
      <c r="P6" s="225"/>
      <c r="Q6" s="830"/>
      <c r="R6" s="848"/>
    </row>
    <row r="7" spans="1:18" ht="14.45" customHeight="1" x14ac:dyDescent="0.2">
      <c r="A7" s="831" t="s">
        <v>4948</v>
      </c>
      <c r="B7" s="832" t="s">
        <v>4949</v>
      </c>
      <c r="C7" s="832" t="s">
        <v>585</v>
      </c>
      <c r="D7" s="832" t="s">
        <v>4950</v>
      </c>
      <c r="E7" s="832" t="s">
        <v>4951</v>
      </c>
      <c r="F7" s="832" t="s">
        <v>4952</v>
      </c>
      <c r="G7" s="849">
        <v>14.2</v>
      </c>
      <c r="H7" s="849">
        <v>1537.15</v>
      </c>
      <c r="I7" s="832">
        <v>5.0714285714285712</v>
      </c>
      <c r="J7" s="832">
        <v>108.25000000000001</v>
      </c>
      <c r="K7" s="849">
        <v>2.8</v>
      </c>
      <c r="L7" s="849">
        <v>303.10000000000002</v>
      </c>
      <c r="M7" s="832">
        <v>1</v>
      </c>
      <c r="N7" s="832">
        <v>108.25000000000001</v>
      </c>
      <c r="O7" s="849">
        <v>4</v>
      </c>
      <c r="P7" s="849">
        <v>435.4</v>
      </c>
      <c r="Q7" s="837">
        <v>1.4364896073903</v>
      </c>
      <c r="R7" s="850">
        <v>108.85</v>
      </c>
    </row>
    <row r="8" spans="1:18" ht="14.45" customHeight="1" x14ac:dyDescent="0.2">
      <c r="A8" s="831" t="s">
        <v>4948</v>
      </c>
      <c r="B8" s="832" t="s">
        <v>4949</v>
      </c>
      <c r="C8" s="832" t="s">
        <v>585</v>
      </c>
      <c r="D8" s="832" t="s">
        <v>4950</v>
      </c>
      <c r="E8" s="832" t="s">
        <v>4953</v>
      </c>
      <c r="F8" s="832" t="s">
        <v>1270</v>
      </c>
      <c r="G8" s="849">
        <v>1</v>
      </c>
      <c r="H8" s="849">
        <v>61.4</v>
      </c>
      <c r="I8" s="832"/>
      <c r="J8" s="832">
        <v>61.4</v>
      </c>
      <c r="K8" s="849"/>
      <c r="L8" s="849"/>
      <c r="M8" s="832"/>
      <c r="N8" s="832"/>
      <c r="O8" s="849">
        <v>1</v>
      </c>
      <c r="P8" s="849">
        <v>50.6</v>
      </c>
      <c r="Q8" s="837"/>
      <c r="R8" s="850">
        <v>50.6</v>
      </c>
    </row>
    <row r="9" spans="1:18" ht="14.45" customHeight="1" x14ac:dyDescent="0.2">
      <c r="A9" s="831" t="s">
        <v>4948</v>
      </c>
      <c r="B9" s="832" t="s">
        <v>4949</v>
      </c>
      <c r="C9" s="832" t="s">
        <v>585</v>
      </c>
      <c r="D9" s="832" t="s">
        <v>4950</v>
      </c>
      <c r="E9" s="832" t="s">
        <v>4954</v>
      </c>
      <c r="F9" s="832" t="s">
        <v>1270</v>
      </c>
      <c r="G9" s="849">
        <v>2</v>
      </c>
      <c r="H9" s="849">
        <v>153.69999999999999</v>
      </c>
      <c r="I9" s="832"/>
      <c r="J9" s="832">
        <v>76.849999999999994</v>
      </c>
      <c r="K9" s="849"/>
      <c r="L9" s="849"/>
      <c r="M9" s="832"/>
      <c r="N9" s="832"/>
      <c r="O9" s="849">
        <v>1.8</v>
      </c>
      <c r="P9" s="849">
        <v>91.17</v>
      </c>
      <c r="Q9" s="837"/>
      <c r="R9" s="850">
        <v>50.65</v>
      </c>
    </row>
    <row r="10" spans="1:18" ht="14.45" customHeight="1" x14ac:dyDescent="0.2">
      <c r="A10" s="831" t="s">
        <v>4948</v>
      </c>
      <c r="B10" s="832" t="s">
        <v>4949</v>
      </c>
      <c r="C10" s="832" t="s">
        <v>585</v>
      </c>
      <c r="D10" s="832" t="s">
        <v>4950</v>
      </c>
      <c r="E10" s="832" t="s">
        <v>4955</v>
      </c>
      <c r="F10" s="832" t="s">
        <v>4956</v>
      </c>
      <c r="G10" s="849">
        <v>0.4</v>
      </c>
      <c r="H10" s="849">
        <v>31.2</v>
      </c>
      <c r="I10" s="832"/>
      <c r="J10" s="832">
        <v>78</v>
      </c>
      <c r="K10" s="849"/>
      <c r="L10" s="849"/>
      <c r="M10" s="832"/>
      <c r="N10" s="832"/>
      <c r="O10" s="849">
        <v>0.6</v>
      </c>
      <c r="P10" s="849">
        <v>28.26</v>
      </c>
      <c r="Q10" s="837"/>
      <c r="R10" s="850">
        <v>47.1</v>
      </c>
    </row>
    <row r="11" spans="1:18" ht="14.45" customHeight="1" x14ac:dyDescent="0.2">
      <c r="A11" s="831" t="s">
        <v>4948</v>
      </c>
      <c r="B11" s="832" t="s">
        <v>4949</v>
      </c>
      <c r="C11" s="832" t="s">
        <v>585</v>
      </c>
      <c r="D11" s="832" t="s">
        <v>4950</v>
      </c>
      <c r="E11" s="832" t="s">
        <v>4957</v>
      </c>
      <c r="F11" s="832" t="s">
        <v>4958</v>
      </c>
      <c r="G11" s="849">
        <v>27</v>
      </c>
      <c r="H11" s="849">
        <v>2819.88</v>
      </c>
      <c r="I11" s="832"/>
      <c r="J11" s="832">
        <v>104.44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4948</v>
      </c>
      <c r="B12" s="832" t="s">
        <v>4949</v>
      </c>
      <c r="C12" s="832" t="s">
        <v>585</v>
      </c>
      <c r="D12" s="832" t="s">
        <v>4950</v>
      </c>
      <c r="E12" s="832" t="s">
        <v>4959</v>
      </c>
      <c r="F12" s="832" t="s">
        <v>4960</v>
      </c>
      <c r="G12" s="849"/>
      <c r="H12" s="849"/>
      <c r="I12" s="832"/>
      <c r="J12" s="832"/>
      <c r="K12" s="849"/>
      <c r="L12" s="849"/>
      <c r="M12" s="832"/>
      <c r="N12" s="832"/>
      <c r="O12" s="849">
        <v>1.17</v>
      </c>
      <c r="P12" s="849">
        <v>113.39</v>
      </c>
      <c r="Q12" s="837"/>
      <c r="R12" s="850">
        <v>96.914529914529922</v>
      </c>
    </row>
    <row r="13" spans="1:18" ht="14.45" customHeight="1" x14ac:dyDescent="0.2">
      <c r="A13" s="831" t="s">
        <v>4948</v>
      </c>
      <c r="B13" s="832" t="s">
        <v>4949</v>
      </c>
      <c r="C13" s="832" t="s">
        <v>585</v>
      </c>
      <c r="D13" s="832" t="s">
        <v>4945</v>
      </c>
      <c r="E13" s="832" t="s">
        <v>4961</v>
      </c>
      <c r="F13" s="832" t="s">
        <v>4962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18</v>
      </c>
      <c r="Q13" s="837"/>
      <c r="R13" s="850">
        <v>18</v>
      </c>
    </row>
    <row r="14" spans="1:18" ht="14.45" customHeight="1" x14ac:dyDescent="0.2">
      <c r="A14" s="831" t="s">
        <v>4948</v>
      </c>
      <c r="B14" s="832" t="s">
        <v>4949</v>
      </c>
      <c r="C14" s="832" t="s">
        <v>585</v>
      </c>
      <c r="D14" s="832" t="s">
        <v>4945</v>
      </c>
      <c r="E14" s="832" t="s">
        <v>4963</v>
      </c>
      <c r="F14" s="832" t="s">
        <v>4964</v>
      </c>
      <c r="G14" s="849"/>
      <c r="H14" s="849"/>
      <c r="I14" s="832"/>
      <c r="J14" s="832"/>
      <c r="K14" s="849"/>
      <c r="L14" s="849"/>
      <c r="M14" s="832"/>
      <c r="N14" s="832"/>
      <c r="O14" s="849">
        <v>26</v>
      </c>
      <c r="P14" s="849">
        <v>3926</v>
      </c>
      <c r="Q14" s="837"/>
      <c r="R14" s="850">
        <v>151</v>
      </c>
    </row>
    <row r="15" spans="1:18" ht="14.45" customHeight="1" x14ac:dyDescent="0.2">
      <c r="A15" s="831" t="s">
        <v>4948</v>
      </c>
      <c r="B15" s="832" t="s">
        <v>4949</v>
      </c>
      <c r="C15" s="832" t="s">
        <v>585</v>
      </c>
      <c r="D15" s="832" t="s">
        <v>4945</v>
      </c>
      <c r="E15" s="832" t="s">
        <v>4965</v>
      </c>
      <c r="F15" s="832" t="s">
        <v>4966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84</v>
      </c>
      <c r="Q15" s="837"/>
      <c r="R15" s="850">
        <v>84</v>
      </c>
    </row>
    <row r="16" spans="1:18" ht="14.45" customHeight="1" x14ac:dyDescent="0.2">
      <c r="A16" s="831" t="s">
        <v>4948</v>
      </c>
      <c r="B16" s="832" t="s">
        <v>4949</v>
      </c>
      <c r="C16" s="832" t="s">
        <v>585</v>
      </c>
      <c r="D16" s="832" t="s">
        <v>4945</v>
      </c>
      <c r="E16" s="832" t="s">
        <v>4946</v>
      </c>
      <c r="F16" s="832" t="s">
        <v>4947</v>
      </c>
      <c r="G16" s="849">
        <v>238</v>
      </c>
      <c r="H16" s="849">
        <v>8806</v>
      </c>
      <c r="I16" s="832">
        <v>1.1226415094339623</v>
      </c>
      <c r="J16" s="832">
        <v>37</v>
      </c>
      <c r="K16" s="849">
        <v>212</v>
      </c>
      <c r="L16" s="849">
        <v>7844</v>
      </c>
      <c r="M16" s="832">
        <v>1</v>
      </c>
      <c r="N16" s="832">
        <v>37</v>
      </c>
      <c r="O16" s="849">
        <v>268</v>
      </c>
      <c r="P16" s="849">
        <v>10184</v>
      </c>
      <c r="Q16" s="837">
        <v>1.298317185109638</v>
      </c>
      <c r="R16" s="850">
        <v>38</v>
      </c>
    </row>
    <row r="17" spans="1:18" ht="14.45" customHeight="1" x14ac:dyDescent="0.2">
      <c r="A17" s="831" t="s">
        <v>4948</v>
      </c>
      <c r="B17" s="832" t="s">
        <v>4949</v>
      </c>
      <c r="C17" s="832" t="s">
        <v>585</v>
      </c>
      <c r="D17" s="832" t="s">
        <v>4945</v>
      </c>
      <c r="E17" s="832" t="s">
        <v>4967</v>
      </c>
      <c r="F17" s="832" t="s">
        <v>4968</v>
      </c>
      <c r="G17" s="849"/>
      <c r="H17" s="849"/>
      <c r="I17" s="832"/>
      <c r="J17" s="832"/>
      <c r="K17" s="849">
        <v>1</v>
      </c>
      <c r="L17" s="849">
        <v>5</v>
      </c>
      <c r="M17" s="832">
        <v>1</v>
      </c>
      <c r="N17" s="832">
        <v>5</v>
      </c>
      <c r="O17" s="849">
        <v>1</v>
      </c>
      <c r="P17" s="849">
        <v>5</v>
      </c>
      <c r="Q17" s="837">
        <v>1</v>
      </c>
      <c r="R17" s="850">
        <v>5</v>
      </c>
    </row>
    <row r="18" spans="1:18" ht="14.45" customHeight="1" x14ac:dyDescent="0.2">
      <c r="A18" s="831" t="s">
        <v>4948</v>
      </c>
      <c r="B18" s="832" t="s">
        <v>4949</v>
      </c>
      <c r="C18" s="832" t="s">
        <v>585</v>
      </c>
      <c r="D18" s="832" t="s">
        <v>4945</v>
      </c>
      <c r="E18" s="832" t="s">
        <v>4969</v>
      </c>
      <c r="F18" s="832" t="s">
        <v>4970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0</v>
      </c>
      <c r="Q18" s="837"/>
      <c r="R18" s="850">
        <v>0</v>
      </c>
    </row>
    <row r="19" spans="1:18" ht="14.45" customHeight="1" x14ac:dyDescent="0.2">
      <c r="A19" s="831" t="s">
        <v>4948</v>
      </c>
      <c r="B19" s="832" t="s">
        <v>4949</v>
      </c>
      <c r="C19" s="832" t="s">
        <v>585</v>
      </c>
      <c r="D19" s="832" t="s">
        <v>4945</v>
      </c>
      <c r="E19" s="832" t="s">
        <v>4971</v>
      </c>
      <c r="F19" s="832" t="s">
        <v>4972</v>
      </c>
      <c r="G19" s="849">
        <v>20</v>
      </c>
      <c r="H19" s="849">
        <v>9400</v>
      </c>
      <c r="I19" s="832">
        <v>0.55437603208303843</v>
      </c>
      <c r="J19" s="832">
        <v>470</v>
      </c>
      <c r="K19" s="849">
        <v>36</v>
      </c>
      <c r="L19" s="849">
        <v>16956</v>
      </c>
      <c r="M19" s="832">
        <v>1</v>
      </c>
      <c r="N19" s="832">
        <v>471</v>
      </c>
      <c r="O19" s="849">
        <v>23</v>
      </c>
      <c r="P19" s="849">
        <v>10902</v>
      </c>
      <c r="Q19" s="837">
        <v>0.64295824486907294</v>
      </c>
      <c r="R19" s="850">
        <v>474</v>
      </c>
    </row>
    <row r="20" spans="1:18" ht="14.45" customHeight="1" x14ac:dyDescent="0.2">
      <c r="A20" s="831" t="s">
        <v>4948</v>
      </c>
      <c r="B20" s="832" t="s">
        <v>4949</v>
      </c>
      <c r="C20" s="832" t="s">
        <v>585</v>
      </c>
      <c r="D20" s="832" t="s">
        <v>4945</v>
      </c>
      <c r="E20" s="832" t="s">
        <v>4973</v>
      </c>
      <c r="F20" s="832" t="s">
        <v>4974</v>
      </c>
      <c r="G20" s="849">
        <v>116</v>
      </c>
      <c r="H20" s="849">
        <v>3866.6499999999996</v>
      </c>
      <c r="I20" s="832">
        <v>0.84670920668844751</v>
      </c>
      <c r="J20" s="832">
        <v>33.333189655172411</v>
      </c>
      <c r="K20" s="849">
        <v>137</v>
      </c>
      <c r="L20" s="849">
        <v>4566.68</v>
      </c>
      <c r="M20" s="832">
        <v>1</v>
      </c>
      <c r="N20" s="832">
        <v>33.333430656934311</v>
      </c>
      <c r="O20" s="849">
        <v>131</v>
      </c>
      <c r="P20" s="849">
        <v>4366.6499999999996</v>
      </c>
      <c r="Q20" s="837">
        <v>0.95619793810820974</v>
      </c>
      <c r="R20" s="850">
        <v>33.333206106870229</v>
      </c>
    </row>
    <row r="21" spans="1:18" ht="14.45" customHeight="1" x14ac:dyDescent="0.2">
      <c r="A21" s="831" t="s">
        <v>4948</v>
      </c>
      <c r="B21" s="832" t="s">
        <v>4949</v>
      </c>
      <c r="C21" s="832" t="s">
        <v>585</v>
      </c>
      <c r="D21" s="832" t="s">
        <v>4945</v>
      </c>
      <c r="E21" s="832" t="s">
        <v>4975</v>
      </c>
      <c r="F21" s="832" t="s">
        <v>4976</v>
      </c>
      <c r="G21" s="849"/>
      <c r="H21" s="849"/>
      <c r="I21" s="832"/>
      <c r="J21" s="832"/>
      <c r="K21" s="849"/>
      <c r="L21" s="849"/>
      <c r="M21" s="832"/>
      <c r="N21" s="832"/>
      <c r="O21" s="849">
        <v>0</v>
      </c>
      <c r="P21" s="849">
        <v>0</v>
      </c>
      <c r="Q21" s="837"/>
      <c r="R21" s="850"/>
    </row>
    <row r="22" spans="1:18" ht="14.45" customHeight="1" x14ac:dyDescent="0.2">
      <c r="A22" s="831" t="s">
        <v>4948</v>
      </c>
      <c r="B22" s="832" t="s">
        <v>4949</v>
      </c>
      <c r="C22" s="832" t="s">
        <v>585</v>
      </c>
      <c r="D22" s="832" t="s">
        <v>4945</v>
      </c>
      <c r="E22" s="832" t="s">
        <v>4977</v>
      </c>
      <c r="F22" s="832" t="s">
        <v>4978</v>
      </c>
      <c r="G22" s="849">
        <v>89</v>
      </c>
      <c r="H22" s="849">
        <v>3293</v>
      </c>
      <c r="I22" s="832">
        <v>1.0595238095238095</v>
      </c>
      <c r="J22" s="832">
        <v>37</v>
      </c>
      <c r="K22" s="849">
        <v>84</v>
      </c>
      <c r="L22" s="849">
        <v>3108</v>
      </c>
      <c r="M22" s="832">
        <v>1</v>
      </c>
      <c r="N22" s="832">
        <v>37</v>
      </c>
      <c r="O22" s="849">
        <v>113</v>
      </c>
      <c r="P22" s="849">
        <v>4294</v>
      </c>
      <c r="Q22" s="837">
        <v>1.3815958815958815</v>
      </c>
      <c r="R22" s="850">
        <v>38</v>
      </c>
    </row>
    <row r="23" spans="1:18" ht="14.45" customHeight="1" x14ac:dyDescent="0.2">
      <c r="A23" s="831" t="s">
        <v>4948</v>
      </c>
      <c r="B23" s="832" t="s">
        <v>4949</v>
      </c>
      <c r="C23" s="832" t="s">
        <v>585</v>
      </c>
      <c r="D23" s="832" t="s">
        <v>4945</v>
      </c>
      <c r="E23" s="832" t="s">
        <v>4979</v>
      </c>
      <c r="F23" s="832" t="s">
        <v>4980</v>
      </c>
      <c r="G23" s="849">
        <v>38</v>
      </c>
      <c r="H23" s="849">
        <v>5054</v>
      </c>
      <c r="I23" s="832">
        <v>1.2666666666666666</v>
      </c>
      <c r="J23" s="832">
        <v>133</v>
      </c>
      <c r="K23" s="849">
        <v>30</v>
      </c>
      <c r="L23" s="849">
        <v>3990</v>
      </c>
      <c r="M23" s="832">
        <v>1</v>
      </c>
      <c r="N23" s="832">
        <v>133</v>
      </c>
      <c r="O23" s="849">
        <v>32</v>
      </c>
      <c r="P23" s="849">
        <v>4288</v>
      </c>
      <c r="Q23" s="837">
        <v>1.07468671679198</v>
      </c>
      <c r="R23" s="850">
        <v>134</v>
      </c>
    </row>
    <row r="24" spans="1:18" ht="14.45" customHeight="1" x14ac:dyDescent="0.2">
      <c r="A24" s="831" t="s">
        <v>4948</v>
      </c>
      <c r="B24" s="832" t="s">
        <v>4949</v>
      </c>
      <c r="C24" s="832" t="s">
        <v>585</v>
      </c>
      <c r="D24" s="832" t="s">
        <v>4945</v>
      </c>
      <c r="E24" s="832" t="s">
        <v>4981</v>
      </c>
      <c r="F24" s="832" t="s">
        <v>4982</v>
      </c>
      <c r="G24" s="849">
        <v>1</v>
      </c>
      <c r="H24" s="849">
        <v>32</v>
      </c>
      <c r="I24" s="832"/>
      <c r="J24" s="832">
        <v>32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5" customHeight="1" x14ac:dyDescent="0.2">
      <c r="A25" s="831" t="s">
        <v>4948</v>
      </c>
      <c r="B25" s="832" t="s">
        <v>4949</v>
      </c>
      <c r="C25" s="832" t="s">
        <v>585</v>
      </c>
      <c r="D25" s="832" t="s">
        <v>4945</v>
      </c>
      <c r="E25" s="832" t="s">
        <v>4983</v>
      </c>
      <c r="F25" s="832" t="s">
        <v>4984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707</v>
      </c>
      <c r="Q25" s="837"/>
      <c r="R25" s="850">
        <v>707</v>
      </c>
    </row>
    <row r="26" spans="1:18" ht="14.45" customHeight="1" x14ac:dyDescent="0.2">
      <c r="A26" s="831" t="s">
        <v>4948</v>
      </c>
      <c r="B26" s="832" t="s">
        <v>4949</v>
      </c>
      <c r="C26" s="832" t="s">
        <v>585</v>
      </c>
      <c r="D26" s="832" t="s">
        <v>4945</v>
      </c>
      <c r="E26" s="832" t="s">
        <v>4985</v>
      </c>
      <c r="F26" s="832" t="s">
        <v>4986</v>
      </c>
      <c r="G26" s="849">
        <v>83</v>
      </c>
      <c r="H26" s="849">
        <v>10956</v>
      </c>
      <c r="I26" s="832">
        <v>5.9285714285714288</v>
      </c>
      <c r="J26" s="832">
        <v>132</v>
      </c>
      <c r="K26" s="849">
        <v>14</v>
      </c>
      <c r="L26" s="849">
        <v>1848</v>
      </c>
      <c r="M26" s="832">
        <v>1</v>
      </c>
      <c r="N26" s="832">
        <v>132</v>
      </c>
      <c r="O26" s="849"/>
      <c r="P26" s="849"/>
      <c r="Q26" s="837"/>
      <c r="R26" s="850"/>
    </row>
    <row r="27" spans="1:18" ht="14.45" customHeight="1" x14ac:dyDescent="0.2">
      <c r="A27" s="831" t="s">
        <v>4948</v>
      </c>
      <c r="B27" s="832" t="s">
        <v>4949</v>
      </c>
      <c r="C27" s="832" t="s">
        <v>585</v>
      </c>
      <c r="D27" s="832" t="s">
        <v>4945</v>
      </c>
      <c r="E27" s="832" t="s">
        <v>4987</v>
      </c>
      <c r="F27" s="832" t="s">
        <v>4988</v>
      </c>
      <c r="G27" s="849">
        <v>96</v>
      </c>
      <c r="H27" s="849">
        <v>22560</v>
      </c>
      <c r="I27" s="832">
        <v>0.64156523717438285</v>
      </c>
      <c r="J27" s="832">
        <v>235</v>
      </c>
      <c r="K27" s="849">
        <v>149</v>
      </c>
      <c r="L27" s="849">
        <v>35164</v>
      </c>
      <c r="M27" s="832">
        <v>1</v>
      </c>
      <c r="N27" s="832">
        <v>236</v>
      </c>
      <c r="O27" s="849">
        <v>132</v>
      </c>
      <c r="P27" s="849">
        <v>31284</v>
      </c>
      <c r="Q27" s="837">
        <v>0.88965987942213631</v>
      </c>
      <c r="R27" s="850">
        <v>237</v>
      </c>
    </row>
    <row r="28" spans="1:18" ht="14.45" customHeight="1" x14ac:dyDescent="0.2">
      <c r="A28" s="831" t="s">
        <v>4948</v>
      </c>
      <c r="B28" s="832" t="s">
        <v>4949</v>
      </c>
      <c r="C28" s="832" t="s">
        <v>585</v>
      </c>
      <c r="D28" s="832" t="s">
        <v>4945</v>
      </c>
      <c r="E28" s="832" t="s">
        <v>4989</v>
      </c>
      <c r="F28" s="832" t="s">
        <v>4990</v>
      </c>
      <c r="G28" s="849"/>
      <c r="H28" s="849"/>
      <c r="I28" s="832"/>
      <c r="J28" s="832"/>
      <c r="K28" s="849">
        <v>2</v>
      </c>
      <c r="L28" s="849">
        <v>446</v>
      </c>
      <c r="M28" s="832">
        <v>1</v>
      </c>
      <c r="N28" s="832">
        <v>223</v>
      </c>
      <c r="O28" s="849"/>
      <c r="P28" s="849"/>
      <c r="Q28" s="837"/>
      <c r="R28" s="850"/>
    </row>
    <row r="29" spans="1:18" ht="14.45" customHeight="1" x14ac:dyDescent="0.2">
      <c r="A29" s="831" t="s">
        <v>4948</v>
      </c>
      <c r="B29" s="832" t="s">
        <v>4949</v>
      </c>
      <c r="C29" s="832" t="s">
        <v>585</v>
      </c>
      <c r="D29" s="832" t="s">
        <v>4945</v>
      </c>
      <c r="E29" s="832" t="s">
        <v>4991</v>
      </c>
      <c r="F29" s="832" t="s">
        <v>4992</v>
      </c>
      <c r="G29" s="849"/>
      <c r="H29" s="849"/>
      <c r="I29" s="832"/>
      <c r="J29" s="832"/>
      <c r="K29" s="849"/>
      <c r="L29" s="849"/>
      <c r="M29" s="832"/>
      <c r="N29" s="832"/>
      <c r="O29" s="849">
        <v>40</v>
      </c>
      <c r="P29" s="849">
        <v>2440</v>
      </c>
      <c r="Q29" s="837"/>
      <c r="R29" s="850">
        <v>61</v>
      </c>
    </row>
    <row r="30" spans="1:18" ht="14.45" customHeight="1" x14ac:dyDescent="0.2">
      <c r="A30" s="831" t="s">
        <v>4948</v>
      </c>
      <c r="B30" s="832" t="s">
        <v>4949</v>
      </c>
      <c r="C30" s="832" t="s">
        <v>585</v>
      </c>
      <c r="D30" s="832" t="s">
        <v>4945</v>
      </c>
      <c r="E30" s="832" t="s">
        <v>4993</v>
      </c>
      <c r="F30" s="832" t="s">
        <v>4994</v>
      </c>
      <c r="G30" s="849"/>
      <c r="H30" s="849"/>
      <c r="I30" s="832"/>
      <c r="J30" s="832"/>
      <c r="K30" s="849">
        <v>1</v>
      </c>
      <c r="L30" s="849">
        <v>178</v>
      </c>
      <c r="M30" s="832">
        <v>1</v>
      </c>
      <c r="N30" s="832">
        <v>178</v>
      </c>
      <c r="O30" s="849">
        <v>1</v>
      </c>
      <c r="P30" s="849">
        <v>179</v>
      </c>
      <c r="Q30" s="837">
        <v>1.0056179775280898</v>
      </c>
      <c r="R30" s="850">
        <v>179</v>
      </c>
    </row>
    <row r="31" spans="1:18" ht="14.45" customHeight="1" x14ac:dyDescent="0.2">
      <c r="A31" s="831" t="s">
        <v>4948</v>
      </c>
      <c r="B31" s="832" t="s">
        <v>4995</v>
      </c>
      <c r="C31" s="832" t="s">
        <v>585</v>
      </c>
      <c r="D31" s="832" t="s">
        <v>4950</v>
      </c>
      <c r="E31" s="832" t="s">
        <v>4951</v>
      </c>
      <c r="F31" s="832" t="s">
        <v>4952</v>
      </c>
      <c r="G31" s="849">
        <v>58.2</v>
      </c>
      <c r="H31" s="849">
        <v>6300.2099999999991</v>
      </c>
      <c r="I31" s="832">
        <v>1.1235588163434904</v>
      </c>
      <c r="J31" s="832">
        <v>108.25103092783503</v>
      </c>
      <c r="K31" s="849">
        <v>51.79999999999999</v>
      </c>
      <c r="L31" s="849">
        <v>5607.3700000000008</v>
      </c>
      <c r="M31" s="832">
        <v>1</v>
      </c>
      <c r="N31" s="832">
        <v>108.25038610038614</v>
      </c>
      <c r="O31" s="849">
        <v>26.799999999999997</v>
      </c>
      <c r="P31" s="849">
        <v>2912.1499999999996</v>
      </c>
      <c r="Q31" s="837">
        <v>0.51934329284495218</v>
      </c>
      <c r="R31" s="850">
        <v>108.66231343283582</v>
      </c>
    </row>
    <row r="32" spans="1:18" ht="14.45" customHeight="1" x14ac:dyDescent="0.2">
      <c r="A32" s="831" t="s">
        <v>4948</v>
      </c>
      <c r="B32" s="832" t="s">
        <v>4995</v>
      </c>
      <c r="C32" s="832" t="s">
        <v>585</v>
      </c>
      <c r="D32" s="832" t="s">
        <v>4950</v>
      </c>
      <c r="E32" s="832" t="s">
        <v>4953</v>
      </c>
      <c r="F32" s="832" t="s">
        <v>1270</v>
      </c>
      <c r="G32" s="849">
        <v>22.900000000000002</v>
      </c>
      <c r="H32" s="849">
        <v>1406.0800000000002</v>
      </c>
      <c r="I32" s="832">
        <v>1.1425692531467622</v>
      </c>
      <c r="J32" s="832">
        <v>61.400873362445417</v>
      </c>
      <c r="K32" s="849">
        <v>21.199999999999996</v>
      </c>
      <c r="L32" s="849">
        <v>1230.6300000000001</v>
      </c>
      <c r="M32" s="832">
        <v>1</v>
      </c>
      <c r="N32" s="832">
        <v>58.048584905660391</v>
      </c>
      <c r="O32" s="849">
        <v>11.600000000000001</v>
      </c>
      <c r="P32" s="849">
        <v>587.81999999999994</v>
      </c>
      <c r="Q32" s="837">
        <v>0.47765778503693224</v>
      </c>
      <c r="R32" s="850">
        <v>50.674137931034473</v>
      </c>
    </row>
    <row r="33" spans="1:18" ht="14.45" customHeight="1" x14ac:dyDescent="0.2">
      <c r="A33" s="831" t="s">
        <v>4948</v>
      </c>
      <c r="B33" s="832" t="s">
        <v>4995</v>
      </c>
      <c r="C33" s="832" t="s">
        <v>585</v>
      </c>
      <c r="D33" s="832" t="s">
        <v>4950</v>
      </c>
      <c r="E33" s="832" t="s">
        <v>4996</v>
      </c>
      <c r="F33" s="832" t="s">
        <v>3252</v>
      </c>
      <c r="G33" s="849"/>
      <c r="H33" s="849"/>
      <c r="I33" s="832"/>
      <c r="J33" s="832"/>
      <c r="K33" s="849"/>
      <c r="L33" s="849"/>
      <c r="M33" s="832"/>
      <c r="N33" s="832"/>
      <c r="O33" s="849">
        <v>2</v>
      </c>
      <c r="P33" s="849">
        <v>78</v>
      </c>
      <c r="Q33" s="837"/>
      <c r="R33" s="850">
        <v>39</v>
      </c>
    </row>
    <row r="34" spans="1:18" ht="14.45" customHeight="1" x14ac:dyDescent="0.2">
      <c r="A34" s="831" t="s">
        <v>4948</v>
      </c>
      <c r="B34" s="832" t="s">
        <v>4995</v>
      </c>
      <c r="C34" s="832" t="s">
        <v>585</v>
      </c>
      <c r="D34" s="832" t="s">
        <v>4950</v>
      </c>
      <c r="E34" s="832" t="s">
        <v>4954</v>
      </c>
      <c r="F34" s="832" t="s">
        <v>1270</v>
      </c>
      <c r="G34" s="849">
        <v>1.2</v>
      </c>
      <c r="H34" s="849">
        <v>92.22</v>
      </c>
      <c r="I34" s="832"/>
      <c r="J34" s="832">
        <v>76.850000000000009</v>
      </c>
      <c r="K34" s="849"/>
      <c r="L34" s="849"/>
      <c r="M34" s="832"/>
      <c r="N34" s="832"/>
      <c r="O34" s="849">
        <v>3.2</v>
      </c>
      <c r="P34" s="849">
        <v>162.07999999999998</v>
      </c>
      <c r="Q34" s="837"/>
      <c r="R34" s="850">
        <v>50.649999999999991</v>
      </c>
    </row>
    <row r="35" spans="1:18" ht="14.45" customHeight="1" x14ac:dyDescent="0.2">
      <c r="A35" s="831" t="s">
        <v>4948</v>
      </c>
      <c r="B35" s="832" t="s">
        <v>4995</v>
      </c>
      <c r="C35" s="832" t="s">
        <v>585</v>
      </c>
      <c r="D35" s="832" t="s">
        <v>4950</v>
      </c>
      <c r="E35" s="832" t="s">
        <v>4997</v>
      </c>
      <c r="F35" s="832" t="s">
        <v>1892</v>
      </c>
      <c r="G35" s="849"/>
      <c r="H35" s="849"/>
      <c r="I35" s="832"/>
      <c r="J35" s="832"/>
      <c r="K35" s="849"/>
      <c r="L35" s="849"/>
      <c r="M35" s="832"/>
      <c r="N35" s="832"/>
      <c r="O35" s="849">
        <v>7.3</v>
      </c>
      <c r="P35" s="849">
        <v>1292.0999999999999</v>
      </c>
      <c r="Q35" s="837"/>
      <c r="R35" s="850">
        <v>177</v>
      </c>
    </row>
    <row r="36" spans="1:18" ht="14.45" customHeight="1" x14ac:dyDescent="0.2">
      <c r="A36" s="831" t="s">
        <v>4948</v>
      </c>
      <c r="B36" s="832" t="s">
        <v>4995</v>
      </c>
      <c r="C36" s="832" t="s">
        <v>585</v>
      </c>
      <c r="D36" s="832" t="s">
        <v>4950</v>
      </c>
      <c r="E36" s="832" t="s">
        <v>4955</v>
      </c>
      <c r="F36" s="832" t="s">
        <v>4956</v>
      </c>
      <c r="G36" s="849"/>
      <c r="H36" s="849"/>
      <c r="I36" s="832"/>
      <c r="J36" s="832"/>
      <c r="K36" s="849">
        <v>1</v>
      </c>
      <c r="L36" s="849">
        <v>78</v>
      </c>
      <c r="M36" s="832">
        <v>1</v>
      </c>
      <c r="N36" s="832">
        <v>78</v>
      </c>
      <c r="O36" s="849"/>
      <c r="P36" s="849"/>
      <c r="Q36" s="837"/>
      <c r="R36" s="850"/>
    </row>
    <row r="37" spans="1:18" ht="14.45" customHeight="1" x14ac:dyDescent="0.2">
      <c r="A37" s="831" t="s">
        <v>4948</v>
      </c>
      <c r="B37" s="832" t="s">
        <v>4995</v>
      </c>
      <c r="C37" s="832" t="s">
        <v>585</v>
      </c>
      <c r="D37" s="832" t="s">
        <v>4950</v>
      </c>
      <c r="E37" s="832" t="s">
        <v>4998</v>
      </c>
      <c r="F37" s="832" t="s">
        <v>4960</v>
      </c>
      <c r="G37" s="849"/>
      <c r="H37" s="849"/>
      <c r="I37" s="832"/>
      <c r="J37" s="832"/>
      <c r="K37" s="849"/>
      <c r="L37" s="849"/>
      <c r="M37" s="832"/>
      <c r="N37" s="832"/>
      <c r="O37" s="849">
        <v>150</v>
      </c>
      <c r="P37" s="849">
        <v>365.99999999999989</v>
      </c>
      <c r="Q37" s="837"/>
      <c r="R37" s="850">
        <v>2.4399999999999991</v>
      </c>
    </row>
    <row r="38" spans="1:18" ht="14.45" customHeight="1" x14ac:dyDescent="0.2">
      <c r="A38" s="831" t="s">
        <v>4948</v>
      </c>
      <c r="B38" s="832" t="s">
        <v>4995</v>
      </c>
      <c r="C38" s="832" t="s">
        <v>585</v>
      </c>
      <c r="D38" s="832" t="s">
        <v>4950</v>
      </c>
      <c r="E38" s="832" t="s">
        <v>4999</v>
      </c>
      <c r="F38" s="832" t="s">
        <v>5000</v>
      </c>
      <c r="G38" s="849">
        <v>2.7</v>
      </c>
      <c r="H38" s="849">
        <v>4066.74</v>
      </c>
      <c r="I38" s="832">
        <v>5.3999999999999995</v>
      </c>
      <c r="J38" s="832">
        <v>1506.1999999999998</v>
      </c>
      <c r="K38" s="849">
        <v>0.5</v>
      </c>
      <c r="L38" s="849">
        <v>753.1</v>
      </c>
      <c r="M38" s="832">
        <v>1</v>
      </c>
      <c r="N38" s="832">
        <v>1506.2</v>
      </c>
      <c r="O38" s="849">
        <v>1</v>
      </c>
      <c r="P38" s="849">
        <v>1199.9000000000001</v>
      </c>
      <c r="Q38" s="837">
        <v>1.5932811047669633</v>
      </c>
      <c r="R38" s="850">
        <v>1199.9000000000001</v>
      </c>
    </row>
    <row r="39" spans="1:18" ht="14.45" customHeight="1" x14ac:dyDescent="0.2">
      <c r="A39" s="831" t="s">
        <v>4948</v>
      </c>
      <c r="B39" s="832" t="s">
        <v>4995</v>
      </c>
      <c r="C39" s="832" t="s">
        <v>585</v>
      </c>
      <c r="D39" s="832" t="s">
        <v>4950</v>
      </c>
      <c r="E39" s="832" t="s">
        <v>4957</v>
      </c>
      <c r="F39" s="832" t="s">
        <v>4958</v>
      </c>
      <c r="G39" s="849">
        <v>204</v>
      </c>
      <c r="H39" s="849">
        <v>21305.759999999998</v>
      </c>
      <c r="I39" s="832">
        <v>0.94009216589861744</v>
      </c>
      <c r="J39" s="832">
        <v>104.44</v>
      </c>
      <c r="K39" s="849">
        <v>217</v>
      </c>
      <c r="L39" s="849">
        <v>22663.48</v>
      </c>
      <c r="M39" s="832">
        <v>1</v>
      </c>
      <c r="N39" s="832">
        <v>104.44</v>
      </c>
      <c r="O39" s="849">
        <v>6</v>
      </c>
      <c r="P39" s="849">
        <v>626.64</v>
      </c>
      <c r="Q39" s="837">
        <v>2.7649769585253454E-2</v>
      </c>
      <c r="R39" s="850">
        <v>104.44</v>
      </c>
    </row>
    <row r="40" spans="1:18" ht="14.45" customHeight="1" x14ac:dyDescent="0.2">
      <c r="A40" s="831" t="s">
        <v>4948</v>
      </c>
      <c r="B40" s="832" t="s">
        <v>4995</v>
      </c>
      <c r="C40" s="832" t="s">
        <v>585</v>
      </c>
      <c r="D40" s="832" t="s">
        <v>4950</v>
      </c>
      <c r="E40" s="832" t="s">
        <v>5001</v>
      </c>
      <c r="F40" s="832" t="s">
        <v>4958</v>
      </c>
      <c r="G40" s="849"/>
      <c r="H40" s="849"/>
      <c r="I40" s="832"/>
      <c r="J40" s="832"/>
      <c r="K40" s="849"/>
      <c r="L40" s="849"/>
      <c r="M40" s="832"/>
      <c r="N40" s="832"/>
      <c r="O40" s="849">
        <v>12.899999999999999</v>
      </c>
      <c r="P40" s="849">
        <v>10227.11</v>
      </c>
      <c r="Q40" s="837"/>
      <c r="R40" s="850">
        <v>792.79922480620166</v>
      </c>
    </row>
    <row r="41" spans="1:18" ht="14.45" customHeight="1" x14ac:dyDescent="0.2">
      <c r="A41" s="831" t="s">
        <v>4948</v>
      </c>
      <c r="B41" s="832" t="s">
        <v>4995</v>
      </c>
      <c r="C41" s="832" t="s">
        <v>585</v>
      </c>
      <c r="D41" s="832" t="s">
        <v>4950</v>
      </c>
      <c r="E41" s="832" t="s">
        <v>4959</v>
      </c>
      <c r="F41" s="832" t="s">
        <v>4960</v>
      </c>
      <c r="G41" s="849"/>
      <c r="H41" s="849"/>
      <c r="I41" s="832"/>
      <c r="J41" s="832"/>
      <c r="K41" s="849"/>
      <c r="L41" s="849"/>
      <c r="M41" s="832"/>
      <c r="N41" s="832"/>
      <c r="O41" s="849">
        <v>1.51</v>
      </c>
      <c r="P41" s="849">
        <v>141.13</v>
      </c>
      <c r="Q41" s="837"/>
      <c r="R41" s="850">
        <v>93.463576158940398</v>
      </c>
    </row>
    <row r="42" spans="1:18" ht="14.45" customHeight="1" x14ac:dyDescent="0.2">
      <c r="A42" s="831" t="s">
        <v>4948</v>
      </c>
      <c r="B42" s="832" t="s">
        <v>4995</v>
      </c>
      <c r="C42" s="832" t="s">
        <v>585</v>
      </c>
      <c r="D42" s="832" t="s">
        <v>4950</v>
      </c>
      <c r="E42" s="832" t="s">
        <v>5002</v>
      </c>
      <c r="F42" s="832" t="s">
        <v>4960</v>
      </c>
      <c r="G42" s="849"/>
      <c r="H42" s="849"/>
      <c r="I42" s="832"/>
      <c r="J42" s="832"/>
      <c r="K42" s="849"/>
      <c r="L42" s="849"/>
      <c r="M42" s="832"/>
      <c r="N42" s="832"/>
      <c r="O42" s="849">
        <v>0.05</v>
      </c>
      <c r="P42" s="849">
        <v>6.08</v>
      </c>
      <c r="Q42" s="837"/>
      <c r="R42" s="850">
        <v>121.6</v>
      </c>
    </row>
    <row r="43" spans="1:18" ht="14.45" customHeight="1" x14ac:dyDescent="0.2">
      <c r="A43" s="831" t="s">
        <v>4948</v>
      </c>
      <c r="B43" s="832" t="s">
        <v>4995</v>
      </c>
      <c r="C43" s="832" t="s">
        <v>585</v>
      </c>
      <c r="D43" s="832" t="s">
        <v>4945</v>
      </c>
      <c r="E43" s="832" t="s">
        <v>5003</v>
      </c>
      <c r="F43" s="832" t="s">
        <v>5004</v>
      </c>
      <c r="G43" s="849">
        <v>71</v>
      </c>
      <c r="H43" s="849">
        <v>8662</v>
      </c>
      <c r="I43" s="832">
        <v>1.145312706597911</v>
      </c>
      <c r="J43" s="832">
        <v>122</v>
      </c>
      <c r="K43" s="849">
        <v>62</v>
      </c>
      <c r="L43" s="849">
        <v>7563</v>
      </c>
      <c r="M43" s="832">
        <v>1</v>
      </c>
      <c r="N43" s="832">
        <v>121.98387096774194</v>
      </c>
      <c r="O43" s="849">
        <v>80</v>
      </c>
      <c r="P43" s="849">
        <v>9760</v>
      </c>
      <c r="Q43" s="837">
        <v>1.2904931905328574</v>
      </c>
      <c r="R43" s="850">
        <v>122</v>
      </c>
    </row>
    <row r="44" spans="1:18" ht="14.45" customHeight="1" x14ac:dyDescent="0.2">
      <c r="A44" s="831" t="s">
        <v>4948</v>
      </c>
      <c r="B44" s="832" t="s">
        <v>4995</v>
      </c>
      <c r="C44" s="832" t="s">
        <v>585</v>
      </c>
      <c r="D44" s="832" t="s">
        <v>4945</v>
      </c>
      <c r="E44" s="832" t="s">
        <v>4963</v>
      </c>
      <c r="F44" s="832" t="s">
        <v>4964</v>
      </c>
      <c r="G44" s="849"/>
      <c r="H44" s="849"/>
      <c r="I44" s="832"/>
      <c r="J44" s="832"/>
      <c r="K44" s="849"/>
      <c r="L44" s="849"/>
      <c r="M44" s="832"/>
      <c r="N44" s="832"/>
      <c r="O44" s="849">
        <v>122</v>
      </c>
      <c r="P44" s="849">
        <v>18422</v>
      </c>
      <c r="Q44" s="837"/>
      <c r="R44" s="850">
        <v>151</v>
      </c>
    </row>
    <row r="45" spans="1:18" ht="14.45" customHeight="1" x14ac:dyDescent="0.2">
      <c r="A45" s="831" t="s">
        <v>4948</v>
      </c>
      <c r="B45" s="832" t="s">
        <v>4995</v>
      </c>
      <c r="C45" s="832" t="s">
        <v>585</v>
      </c>
      <c r="D45" s="832" t="s">
        <v>4945</v>
      </c>
      <c r="E45" s="832" t="s">
        <v>5005</v>
      </c>
      <c r="F45" s="832" t="s">
        <v>5006</v>
      </c>
      <c r="G45" s="849"/>
      <c r="H45" s="849"/>
      <c r="I45" s="832"/>
      <c r="J45" s="832"/>
      <c r="K45" s="849"/>
      <c r="L45" s="849"/>
      <c r="M45" s="832"/>
      <c r="N45" s="832"/>
      <c r="O45" s="849">
        <v>2</v>
      </c>
      <c r="P45" s="849">
        <v>398</v>
      </c>
      <c r="Q45" s="837"/>
      <c r="R45" s="850">
        <v>199</v>
      </c>
    </row>
    <row r="46" spans="1:18" ht="14.45" customHeight="1" x14ac:dyDescent="0.2">
      <c r="A46" s="831" t="s">
        <v>4948</v>
      </c>
      <c r="B46" s="832" t="s">
        <v>4995</v>
      </c>
      <c r="C46" s="832" t="s">
        <v>585</v>
      </c>
      <c r="D46" s="832" t="s">
        <v>4945</v>
      </c>
      <c r="E46" s="832" t="s">
        <v>4965</v>
      </c>
      <c r="F46" s="832" t="s">
        <v>4966</v>
      </c>
      <c r="G46" s="849">
        <v>11</v>
      </c>
      <c r="H46" s="849">
        <v>913</v>
      </c>
      <c r="I46" s="832">
        <v>0.6470588235294118</v>
      </c>
      <c r="J46" s="832">
        <v>83</v>
      </c>
      <c r="K46" s="849">
        <v>17</v>
      </c>
      <c r="L46" s="849">
        <v>1411</v>
      </c>
      <c r="M46" s="832">
        <v>1</v>
      </c>
      <c r="N46" s="832">
        <v>83</v>
      </c>
      <c r="O46" s="849">
        <v>23</v>
      </c>
      <c r="P46" s="849">
        <v>1932</v>
      </c>
      <c r="Q46" s="837">
        <v>1.3692416725726435</v>
      </c>
      <c r="R46" s="850">
        <v>84</v>
      </c>
    </row>
    <row r="47" spans="1:18" ht="14.45" customHeight="1" x14ac:dyDescent="0.2">
      <c r="A47" s="831" t="s">
        <v>4948</v>
      </c>
      <c r="B47" s="832" t="s">
        <v>4995</v>
      </c>
      <c r="C47" s="832" t="s">
        <v>585</v>
      </c>
      <c r="D47" s="832" t="s">
        <v>4945</v>
      </c>
      <c r="E47" s="832" t="s">
        <v>5007</v>
      </c>
      <c r="F47" s="832" t="s">
        <v>5008</v>
      </c>
      <c r="G47" s="849"/>
      <c r="H47" s="849"/>
      <c r="I47" s="832"/>
      <c r="J47" s="832"/>
      <c r="K47" s="849"/>
      <c r="L47" s="849"/>
      <c r="M47" s="832"/>
      <c r="N47" s="832"/>
      <c r="O47" s="849">
        <v>2</v>
      </c>
      <c r="P47" s="849">
        <v>214</v>
      </c>
      <c r="Q47" s="837"/>
      <c r="R47" s="850">
        <v>107</v>
      </c>
    </row>
    <row r="48" spans="1:18" ht="14.45" customHeight="1" x14ac:dyDescent="0.2">
      <c r="A48" s="831" t="s">
        <v>4948</v>
      </c>
      <c r="B48" s="832" t="s">
        <v>4995</v>
      </c>
      <c r="C48" s="832" t="s">
        <v>585</v>
      </c>
      <c r="D48" s="832" t="s">
        <v>4945</v>
      </c>
      <c r="E48" s="832" t="s">
        <v>4946</v>
      </c>
      <c r="F48" s="832" t="s">
        <v>4947</v>
      </c>
      <c r="G48" s="849">
        <v>271</v>
      </c>
      <c r="H48" s="849">
        <v>10027</v>
      </c>
      <c r="I48" s="832">
        <v>0.97833935018050544</v>
      </c>
      <c r="J48" s="832">
        <v>37</v>
      </c>
      <c r="K48" s="849">
        <v>277</v>
      </c>
      <c r="L48" s="849">
        <v>10249</v>
      </c>
      <c r="M48" s="832">
        <v>1</v>
      </c>
      <c r="N48" s="832">
        <v>37</v>
      </c>
      <c r="O48" s="849">
        <v>342</v>
      </c>
      <c r="P48" s="849">
        <v>12996</v>
      </c>
      <c r="Q48" s="837">
        <v>1.2680261488925748</v>
      </c>
      <c r="R48" s="850">
        <v>38</v>
      </c>
    </row>
    <row r="49" spans="1:18" ht="14.45" customHeight="1" x14ac:dyDescent="0.2">
      <c r="A49" s="831" t="s">
        <v>4948</v>
      </c>
      <c r="B49" s="832" t="s">
        <v>4995</v>
      </c>
      <c r="C49" s="832" t="s">
        <v>585</v>
      </c>
      <c r="D49" s="832" t="s">
        <v>4945</v>
      </c>
      <c r="E49" s="832" t="s">
        <v>5009</v>
      </c>
      <c r="F49" s="832" t="s">
        <v>5010</v>
      </c>
      <c r="G49" s="849"/>
      <c r="H49" s="849"/>
      <c r="I49" s="832"/>
      <c r="J49" s="832"/>
      <c r="K49" s="849">
        <v>1</v>
      </c>
      <c r="L49" s="849">
        <v>5</v>
      </c>
      <c r="M49" s="832">
        <v>1</v>
      </c>
      <c r="N49" s="832">
        <v>5</v>
      </c>
      <c r="O49" s="849"/>
      <c r="P49" s="849"/>
      <c r="Q49" s="837"/>
      <c r="R49" s="850"/>
    </row>
    <row r="50" spans="1:18" ht="14.45" customHeight="1" x14ac:dyDescent="0.2">
      <c r="A50" s="831" t="s">
        <v>4948</v>
      </c>
      <c r="B50" s="832" t="s">
        <v>4995</v>
      </c>
      <c r="C50" s="832" t="s">
        <v>585</v>
      </c>
      <c r="D50" s="832" t="s">
        <v>4945</v>
      </c>
      <c r="E50" s="832" t="s">
        <v>4967</v>
      </c>
      <c r="F50" s="832" t="s">
        <v>4968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5</v>
      </c>
      <c r="Q50" s="837"/>
      <c r="R50" s="850">
        <v>5</v>
      </c>
    </row>
    <row r="51" spans="1:18" ht="14.45" customHeight="1" x14ac:dyDescent="0.2">
      <c r="A51" s="831" t="s">
        <v>4948</v>
      </c>
      <c r="B51" s="832" t="s">
        <v>4995</v>
      </c>
      <c r="C51" s="832" t="s">
        <v>585</v>
      </c>
      <c r="D51" s="832" t="s">
        <v>4945</v>
      </c>
      <c r="E51" s="832" t="s">
        <v>5011</v>
      </c>
      <c r="F51" s="832" t="s">
        <v>5012</v>
      </c>
      <c r="G51" s="849"/>
      <c r="H51" s="849"/>
      <c r="I51" s="832"/>
      <c r="J51" s="832"/>
      <c r="K51" s="849">
        <v>12</v>
      </c>
      <c r="L51" s="849">
        <v>8424</v>
      </c>
      <c r="M51" s="832">
        <v>1</v>
      </c>
      <c r="N51" s="832">
        <v>702</v>
      </c>
      <c r="O51" s="849">
        <v>2</v>
      </c>
      <c r="P51" s="849">
        <v>1414</v>
      </c>
      <c r="Q51" s="837">
        <v>0.16785375118708451</v>
      </c>
      <c r="R51" s="850">
        <v>707</v>
      </c>
    </row>
    <row r="52" spans="1:18" ht="14.45" customHeight="1" x14ac:dyDescent="0.2">
      <c r="A52" s="831" t="s">
        <v>4948</v>
      </c>
      <c r="B52" s="832" t="s">
        <v>4995</v>
      </c>
      <c r="C52" s="832" t="s">
        <v>585</v>
      </c>
      <c r="D52" s="832" t="s">
        <v>4945</v>
      </c>
      <c r="E52" s="832" t="s">
        <v>5013</v>
      </c>
      <c r="F52" s="832" t="s">
        <v>5014</v>
      </c>
      <c r="G52" s="849">
        <v>8</v>
      </c>
      <c r="H52" s="849">
        <v>3552</v>
      </c>
      <c r="I52" s="832">
        <v>1.3303370786516855</v>
      </c>
      <c r="J52" s="832">
        <v>444</v>
      </c>
      <c r="K52" s="849">
        <v>6</v>
      </c>
      <c r="L52" s="849">
        <v>2670</v>
      </c>
      <c r="M52" s="832">
        <v>1</v>
      </c>
      <c r="N52" s="832">
        <v>445</v>
      </c>
      <c r="O52" s="849">
        <v>13</v>
      </c>
      <c r="P52" s="849">
        <v>5850</v>
      </c>
      <c r="Q52" s="837">
        <v>2.191011235955056</v>
      </c>
      <c r="R52" s="850">
        <v>450</v>
      </c>
    </row>
    <row r="53" spans="1:18" ht="14.45" customHeight="1" x14ac:dyDescent="0.2">
      <c r="A53" s="831" t="s">
        <v>4948</v>
      </c>
      <c r="B53" s="832" t="s">
        <v>4995</v>
      </c>
      <c r="C53" s="832" t="s">
        <v>585</v>
      </c>
      <c r="D53" s="832" t="s">
        <v>4945</v>
      </c>
      <c r="E53" s="832" t="s">
        <v>5015</v>
      </c>
      <c r="F53" s="832" t="s">
        <v>5016</v>
      </c>
      <c r="G53" s="849">
        <v>13</v>
      </c>
      <c r="H53" s="849">
        <v>2899</v>
      </c>
      <c r="I53" s="832">
        <v>0.8125</v>
      </c>
      <c r="J53" s="832">
        <v>223</v>
      </c>
      <c r="K53" s="849">
        <v>16</v>
      </c>
      <c r="L53" s="849">
        <v>3568</v>
      </c>
      <c r="M53" s="832">
        <v>1</v>
      </c>
      <c r="N53" s="832">
        <v>223</v>
      </c>
      <c r="O53" s="849">
        <v>25</v>
      </c>
      <c r="P53" s="849">
        <v>5650</v>
      </c>
      <c r="Q53" s="837">
        <v>1.5835201793721974</v>
      </c>
      <c r="R53" s="850">
        <v>226</v>
      </c>
    </row>
    <row r="54" spans="1:18" ht="14.45" customHeight="1" x14ac:dyDescent="0.2">
      <c r="A54" s="831" t="s">
        <v>4948</v>
      </c>
      <c r="B54" s="832" t="s">
        <v>4995</v>
      </c>
      <c r="C54" s="832" t="s">
        <v>585</v>
      </c>
      <c r="D54" s="832" t="s">
        <v>4945</v>
      </c>
      <c r="E54" s="832" t="s">
        <v>4971</v>
      </c>
      <c r="F54" s="832" t="s">
        <v>4972</v>
      </c>
      <c r="G54" s="849"/>
      <c r="H54" s="849"/>
      <c r="I54" s="832"/>
      <c r="J54" s="832"/>
      <c r="K54" s="849"/>
      <c r="L54" s="849"/>
      <c r="M54" s="832"/>
      <c r="N54" s="832"/>
      <c r="O54" s="849">
        <v>0</v>
      </c>
      <c r="P54" s="849">
        <v>0</v>
      </c>
      <c r="Q54" s="837"/>
      <c r="R54" s="850"/>
    </row>
    <row r="55" spans="1:18" ht="14.45" customHeight="1" x14ac:dyDescent="0.2">
      <c r="A55" s="831" t="s">
        <v>4948</v>
      </c>
      <c r="B55" s="832" t="s">
        <v>4995</v>
      </c>
      <c r="C55" s="832" t="s">
        <v>585</v>
      </c>
      <c r="D55" s="832" t="s">
        <v>4945</v>
      </c>
      <c r="E55" s="832" t="s">
        <v>4973</v>
      </c>
      <c r="F55" s="832" t="s">
        <v>4974</v>
      </c>
      <c r="G55" s="849">
        <v>143</v>
      </c>
      <c r="H55" s="849">
        <v>4766.6600000000008</v>
      </c>
      <c r="I55" s="832">
        <v>0.86666860606765861</v>
      </c>
      <c r="J55" s="832">
        <v>33.333286713286718</v>
      </c>
      <c r="K55" s="849">
        <v>165</v>
      </c>
      <c r="L55" s="849">
        <v>5499.98</v>
      </c>
      <c r="M55" s="832">
        <v>1</v>
      </c>
      <c r="N55" s="832">
        <v>33.333212121212121</v>
      </c>
      <c r="O55" s="849">
        <v>276</v>
      </c>
      <c r="P55" s="849">
        <v>9199.98</v>
      </c>
      <c r="Q55" s="837">
        <v>1.6727297190171602</v>
      </c>
      <c r="R55" s="850">
        <v>33.333260869565216</v>
      </c>
    </row>
    <row r="56" spans="1:18" ht="14.45" customHeight="1" x14ac:dyDescent="0.2">
      <c r="A56" s="831" t="s">
        <v>4948</v>
      </c>
      <c r="B56" s="832" t="s">
        <v>4995</v>
      </c>
      <c r="C56" s="832" t="s">
        <v>585</v>
      </c>
      <c r="D56" s="832" t="s">
        <v>4945</v>
      </c>
      <c r="E56" s="832" t="s">
        <v>4975</v>
      </c>
      <c r="F56" s="832" t="s">
        <v>4976</v>
      </c>
      <c r="G56" s="849">
        <v>33</v>
      </c>
      <c r="H56" s="849">
        <v>11715</v>
      </c>
      <c r="I56" s="832">
        <v>0.89189189189189189</v>
      </c>
      <c r="J56" s="832">
        <v>355</v>
      </c>
      <c r="K56" s="849">
        <v>37</v>
      </c>
      <c r="L56" s="849">
        <v>13135</v>
      </c>
      <c r="M56" s="832">
        <v>1</v>
      </c>
      <c r="N56" s="832">
        <v>355</v>
      </c>
      <c r="O56" s="849">
        <v>57</v>
      </c>
      <c r="P56" s="849">
        <v>20406</v>
      </c>
      <c r="Q56" s="837">
        <v>1.5535591929958128</v>
      </c>
      <c r="R56" s="850">
        <v>358</v>
      </c>
    </row>
    <row r="57" spans="1:18" ht="14.45" customHeight="1" x14ac:dyDescent="0.2">
      <c r="A57" s="831" t="s">
        <v>4948</v>
      </c>
      <c r="B57" s="832" t="s">
        <v>4995</v>
      </c>
      <c r="C57" s="832" t="s">
        <v>585</v>
      </c>
      <c r="D57" s="832" t="s">
        <v>4945</v>
      </c>
      <c r="E57" s="832" t="s">
        <v>4977</v>
      </c>
      <c r="F57" s="832" t="s">
        <v>4978</v>
      </c>
      <c r="G57" s="849">
        <v>103</v>
      </c>
      <c r="H57" s="849">
        <v>3811</v>
      </c>
      <c r="I57" s="832">
        <v>0.88793103448275867</v>
      </c>
      <c r="J57" s="832">
        <v>37</v>
      </c>
      <c r="K57" s="849">
        <v>116</v>
      </c>
      <c r="L57" s="849">
        <v>4292</v>
      </c>
      <c r="M57" s="832">
        <v>1</v>
      </c>
      <c r="N57" s="832">
        <v>37</v>
      </c>
      <c r="O57" s="849">
        <v>156</v>
      </c>
      <c r="P57" s="849">
        <v>5928</v>
      </c>
      <c r="Q57" s="837">
        <v>1.3811742777260019</v>
      </c>
      <c r="R57" s="850">
        <v>38</v>
      </c>
    </row>
    <row r="58" spans="1:18" ht="14.45" customHeight="1" x14ac:dyDescent="0.2">
      <c r="A58" s="831" t="s">
        <v>4948</v>
      </c>
      <c r="B58" s="832" t="s">
        <v>4995</v>
      </c>
      <c r="C58" s="832" t="s">
        <v>585</v>
      </c>
      <c r="D58" s="832" t="s">
        <v>4945</v>
      </c>
      <c r="E58" s="832" t="s">
        <v>4981</v>
      </c>
      <c r="F58" s="832" t="s">
        <v>4982</v>
      </c>
      <c r="G58" s="849">
        <v>5</v>
      </c>
      <c r="H58" s="849">
        <v>160</v>
      </c>
      <c r="I58" s="832">
        <v>0.83333333333333337</v>
      </c>
      <c r="J58" s="832">
        <v>32</v>
      </c>
      <c r="K58" s="849">
        <v>6</v>
      </c>
      <c r="L58" s="849">
        <v>192</v>
      </c>
      <c r="M58" s="832">
        <v>1</v>
      </c>
      <c r="N58" s="832">
        <v>32</v>
      </c>
      <c r="O58" s="849"/>
      <c r="P58" s="849"/>
      <c r="Q58" s="837"/>
      <c r="R58" s="850"/>
    </row>
    <row r="59" spans="1:18" ht="14.45" customHeight="1" x14ac:dyDescent="0.2">
      <c r="A59" s="831" t="s">
        <v>4948</v>
      </c>
      <c r="B59" s="832" t="s">
        <v>4995</v>
      </c>
      <c r="C59" s="832" t="s">
        <v>585</v>
      </c>
      <c r="D59" s="832" t="s">
        <v>4945</v>
      </c>
      <c r="E59" s="832" t="s">
        <v>4985</v>
      </c>
      <c r="F59" s="832" t="s">
        <v>4986</v>
      </c>
      <c r="G59" s="849">
        <v>346</v>
      </c>
      <c r="H59" s="849">
        <v>45672</v>
      </c>
      <c r="I59" s="832">
        <v>1.3007518796992481</v>
      </c>
      <c r="J59" s="832">
        <v>132</v>
      </c>
      <c r="K59" s="849">
        <v>266</v>
      </c>
      <c r="L59" s="849">
        <v>35112</v>
      </c>
      <c r="M59" s="832">
        <v>1</v>
      </c>
      <c r="N59" s="832">
        <v>132</v>
      </c>
      <c r="O59" s="849">
        <v>66</v>
      </c>
      <c r="P59" s="849">
        <v>8910</v>
      </c>
      <c r="Q59" s="837">
        <v>0.25375939849624063</v>
      </c>
      <c r="R59" s="850">
        <v>135</v>
      </c>
    </row>
    <row r="60" spans="1:18" ht="14.45" customHeight="1" x14ac:dyDescent="0.2">
      <c r="A60" s="831" t="s">
        <v>4948</v>
      </c>
      <c r="B60" s="832" t="s">
        <v>4995</v>
      </c>
      <c r="C60" s="832" t="s">
        <v>585</v>
      </c>
      <c r="D60" s="832" t="s">
        <v>4945</v>
      </c>
      <c r="E60" s="832" t="s">
        <v>4987</v>
      </c>
      <c r="F60" s="832" t="s">
        <v>4988</v>
      </c>
      <c r="G60" s="849"/>
      <c r="H60" s="849"/>
      <c r="I60" s="832"/>
      <c r="J60" s="832"/>
      <c r="K60" s="849"/>
      <c r="L60" s="849"/>
      <c r="M60" s="832"/>
      <c r="N60" s="832"/>
      <c r="O60" s="849">
        <v>0</v>
      </c>
      <c r="P60" s="849">
        <v>0</v>
      </c>
      <c r="Q60" s="837"/>
      <c r="R60" s="850"/>
    </row>
    <row r="61" spans="1:18" ht="14.45" customHeight="1" x14ac:dyDescent="0.2">
      <c r="A61" s="831" t="s">
        <v>4948</v>
      </c>
      <c r="B61" s="832" t="s">
        <v>4995</v>
      </c>
      <c r="C61" s="832" t="s">
        <v>585</v>
      </c>
      <c r="D61" s="832" t="s">
        <v>4945</v>
      </c>
      <c r="E61" s="832" t="s">
        <v>5017</v>
      </c>
      <c r="F61" s="832" t="s">
        <v>5018</v>
      </c>
      <c r="G61" s="849"/>
      <c r="H61" s="849"/>
      <c r="I61" s="832"/>
      <c r="J61" s="832"/>
      <c r="K61" s="849">
        <v>1</v>
      </c>
      <c r="L61" s="849">
        <v>74</v>
      </c>
      <c r="M61" s="832">
        <v>1</v>
      </c>
      <c r="N61" s="832">
        <v>74</v>
      </c>
      <c r="O61" s="849"/>
      <c r="P61" s="849"/>
      <c r="Q61" s="837"/>
      <c r="R61" s="850"/>
    </row>
    <row r="62" spans="1:18" ht="14.45" customHeight="1" x14ac:dyDescent="0.2">
      <c r="A62" s="831" t="s">
        <v>4948</v>
      </c>
      <c r="B62" s="832" t="s">
        <v>4995</v>
      </c>
      <c r="C62" s="832" t="s">
        <v>585</v>
      </c>
      <c r="D62" s="832" t="s">
        <v>4945</v>
      </c>
      <c r="E62" s="832" t="s">
        <v>4989</v>
      </c>
      <c r="F62" s="832" t="s">
        <v>4990</v>
      </c>
      <c r="G62" s="849"/>
      <c r="H62" s="849"/>
      <c r="I62" s="832"/>
      <c r="J62" s="832"/>
      <c r="K62" s="849">
        <v>7</v>
      </c>
      <c r="L62" s="849">
        <v>1561</v>
      </c>
      <c r="M62" s="832">
        <v>1</v>
      </c>
      <c r="N62" s="832">
        <v>223</v>
      </c>
      <c r="O62" s="849">
        <v>2</v>
      </c>
      <c r="P62" s="849">
        <v>452</v>
      </c>
      <c r="Q62" s="837">
        <v>0.28955797565663038</v>
      </c>
      <c r="R62" s="850">
        <v>226</v>
      </c>
    </row>
    <row r="63" spans="1:18" ht="14.45" customHeight="1" x14ac:dyDescent="0.2">
      <c r="A63" s="831" t="s">
        <v>4948</v>
      </c>
      <c r="B63" s="832" t="s">
        <v>4995</v>
      </c>
      <c r="C63" s="832" t="s">
        <v>585</v>
      </c>
      <c r="D63" s="832" t="s">
        <v>4945</v>
      </c>
      <c r="E63" s="832" t="s">
        <v>4991</v>
      </c>
      <c r="F63" s="832" t="s">
        <v>4992</v>
      </c>
      <c r="G63" s="849"/>
      <c r="H63" s="849"/>
      <c r="I63" s="832"/>
      <c r="J63" s="832"/>
      <c r="K63" s="849"/>
      <c r="L63" s="849"/>
      <c r="M63" s="832"/>
      <c r="N63" s="832"/>
      <c r="O63" s="849">
        <v>53</v>
      </c>
      <c r="P63" s="849">
        <v>3233</v>
      </c>
      <c r="Q63" s="837"/>
      <c r="R63" s="850">
        <v>61</v>
      </c>
    </row>
    <row r="64" spans="1:18" ht="14.45" customHeight="1" x14ac:dyDescent="0.2">
      <c r="A64" s="831" t="s">
        <v>4948</v>
      </c>
      <c r="B64" s="832" t="s">
        <v>4995</v>
      </c>
      <c r="C64" s="832" t="s">
        <v>585</v>
      </c>
      <c r="D64" s="832" t="s">
        <v>4945</v>
      </c>
      <c r="E64" s="832" t="s">
        <v>4993</v>
      </c>
      <c r="F64" s="832" t="s">
        <v>4994</v>
      </c>
      <c r="G64" s="849">
        <v>111</v>
      </c>
      <c r="H64" s="849">
        <v>19647</v>
      </c>
      <c r="I64" s="832">
        <v>0.70303442353109569</v>
      </c>
      <c r="J64" s="832">
        <v>177</v>
      </c>
      <c r="K64" s="849">
        <v>157</v>
      </c>
      <c r="L64" s="849">
        <v>27946</v>
      </c>
      <c r="M64" s="832">
        <v>1</v>
      </c>
      <c r="N64" s="832">
        <v>178</v>
      </c>
      <c r="O64" s="849">
        <v>242</v>
      </c>
      <c r="P64" s="849">
        <v>43318</v>
      </c>
      <c r="Q64" s="837">
        <v>1.5500608316038074</v>
      </c>
      <c r="R64" s="850">
        <v>179</v>
      </c>
    </row>
    <row r="65" spans="1:18" ht="14.45" customHeight="1" thickBot="1" x14ac:dyDescent="0.25">
      <c r="A65" s="839" t="s">
        <v>4948</v>
      </c>
      <c r="B65" s="840" t="s">
        <v>4995</v>
      </c>
      <c r="C65" s="840" t="s">
        <v>588</v>
      </c>
      <c r="D65" s="840" t="s">
        <v>4945</v>
      </c>
      <c r="E65" s="840" t="s">
        <v>4946</v>
      </c>
      <c r="F65" s="840" t="s">
        <v>4947</v>
      </c>
      <c r="G65" s="851"/>
      <c r="H65" s="851"/>
      <c r="I65" s="840"/>
      <c r="J65" s="840"/>
      <c r="K65" s="851">
        <v>0</v>
      </c>
      <c r="L65" s="851">
        <v>0</v>
      </c>
      <c r="M65" s="840"/>
      <c r="N65" s="840"/>
      <c r="O65" s="851"/>
      <c r="P65" s="851"/>
      <c r="Q65" s="845"/>
      <c r="R65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C172C6F-116E-4D00-B9A8-897F8A15CB6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5020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2129.6000000000004</v>
      </c>
      <c r="I3" s="208">
        <f t="shared" si="0"/>
        <v>213566.65000000002</v>
      </c>
      <c r="J3" s="78"/>
      <c r="K3" s="78"/>
      <c r="L3" s="208">
        <f t="shared" si="0"/>
        <v>2107.3000000000002</v>
      </c>
      <c r="M3" s="208">
        <f t="shared" si="0"/>
        <v>226480.34000000003</v>
      </c>
      <c r="N3" s="78"/>
      <c r="O3" s="78"/>
      <c r="P3" s="208">
        <f t="shared" si="0"/>
        <v>2465.9299999999994</v>
      </c>
      <c r="Q3" s="208">
        <f t="shared" si="0"/>
        <v>239083.45999999993</v>
      </c>
      <c r="R3" s="79">
        <f>IF(M3=0,0,Q3/M3)</f>
        <v>1.0556477440823335</v>
      </c>
      <c r="S3" s="209">
        <f>IF(P3=0,0,Q3/P3)</f>
        <v>96.954682411909502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4944</v>
      </c>
      <c r="C6" s="825" t="s">
        <v>588</v>
      </c>
      <c r="D6" s="825" t="s">
        <v>2916</v>
      </c>
      <c r="E6" s="825" t="s">
        <v>4945</v>
      </c>
      <c r="F6" s="825" t="s">
        <v>4946</v>
      </c>
      <c r="G6" s="825" t="s">
        <v>4947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/>
      <c r="Q6" s="225"/>
      <c r="R6" s="830"/>
      <c r="S6" s="848"/>
    </row>
    <row r="7" spans="1:19" ht="14.45" customHeight="1" x14ac:dyDescent="0.2">
      <c r="A7" s="831" t="s">
        <v>4948</v>
      </c>
      <c r="B7" s="832" t="s">
        <v>4949</v>
      </c>
      <c r="C7" s="832" t="s">
        <v>585</v>
      </c>
      <c r="D7" s="832" t="s">
        <v>4936</v>
      </c>
      <c r="E7" s="832" t="s">
        <v>4945</v>
      </c>
      <c r="F7" s="832" t="s">
        <v>4977</v>
      </c>
      <c r="G7" s="832" t="s">
        <v>4978</v>
      </c>
      <c r="H7" s="849"/>
      <c r="I7" s="849"/>
      <c r="J7" s="832"/>
      <c r="K7" s="832"/>
      <c r="L7" s="849"/>
      <c r="M7" s="849"/>
      <c r="N7" s="832"/>
      <c r="O7" s="832"/>
      <c r="P7" s="849">
        <v>11</v>
      </c>
      <c r="Q7" s="849">
        <v>418</v>
      </c>
      <c r="R7" s="837"/>
      <c r="S7" s="850">
        <v>38</v>
      </c>
    </row>
    <row r="8" spans="1:19" ht="14.45" customHeight="1" x14ac:dyDescent="0.2">
      <c r="A8" s="831" t="s">
        <v>4948</v>
      </c>
      <c r="B8" s="832" t="s">
        <v>4949</v>
      </c>
      <c r="C8" s="832" t="s">
        <v>585</v>
      </c>
      <c r="D8" s="832" t="s">
        <v>4936</v>
      </c>
      <c r="E8" s="832" t="s">
        <v>4945</v>
      </c>
      <c r="F8" s="832" t="s">
        <v>4991</v>
      </c>
      <c r="G8" s="832" t="s">
        <v>4992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244</v>
      </c>
      <c r="R8" s="837"/>
      <c r="S8" s="850">
        <v>61</v>
      </c>
    </row>
    <row r="9" spans="1:19" ht="14.45" customHeight="1" x14ac:dyDescent="0.2">
      <c r="A9" s="831" t="s">
        <v>4948</v>
      </c>
      <c r="B9" s="832" t="s">
        <v>4949</v>
      </c>
      <c r="C9" s="832" t="s">
        <v>585</v>
      </c>
      <c r="D9" s="832" t="s">
        <v>4932</v>
      </c>
      <c r="E9" s="832" t="s">
        <v>4945</v>
      </c>
      <c r="F9" s="832" t="s">
        <v>4946</v>
      </c>
      <c r="G9" s="832" t="s">
        <v>4947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76</v>
      </c>
      <c r="R9" s="837"/>
      <c r="S9" s="850">
        <v>38</v>
      </c>
    </row>
    <row r="10" spans="1:19" ht="14.45" customHeight="1" x14ac:dyDescent="0.2">
      <c r="A10" s="831" t="s">
        <v>4948</v>
      </c>
      <c r="B10" s="832" t="s">
        <v>4949</v>
      </c>
      <c r="C10" s="832" t="s">
        <v>585</v>
      </c>
      <c r="D10" s="832" t="s">
        <v>4932</v>
      </c>
      <c r="E10" s="832" t="s">
        <v>4945</v>
      </c>
      <c r="F10" s="832" t="s">
        <v>4987</v>
      </c>
      <c r="G10" s="832" t="s">
        <v>4988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474</v>
      </c>
      <c r="R10" s="837"/>
      <c r="S10" s="850">
        <v>237</v>
      </c>
    </row>
    <row r="11" spans="1:19" ht="14.45" customHeight="1" x14ac:dyDescent="0.2">
      <c r="A11" s="831" t="s">
        <v>4948</v>
      </c>
      <c r="B11" s="832" t="s">
        <v>4949</v>
      </c>
      <c r="C11" s="832" t="s">
        <v>585</v>
      </c>
      <c r="D11" s="832" t="s">
        <v>2912</v>
      </c>
      <c r="E11" s="832" t="s">
        <v>4950</v>
      </c>
      <c r="F11" s="832" t="s">
        <v>4951</v>
      </c>
      <c r="G11" s="832" t="s">
        <v>4952</v>
      </c>
      <c r="H11" s="849">
        <v>6</v>
      </c>
      <c r="I11" s="849">
        <v>649.5</v>
      </c>
      <c r="J11" s="832">
        <v>2.1428571428571428</v>
      </c>
      <c r="K11" s="832">
        <v>108.25</v>
      </c>
      <c r="L11" s="849">
        <v>2.8</v>
      </c>
      <c r="M11" s="849">
        <v>303.10000000000002</v>
      </c>
      <c r="N11" s="832">
        <v>1</v>
      </c>
      <c r="O11" s="832">
        <v>108.25000000000001</v>
      </c>
      <c r="P11" s="849">
        <v>4</v>
      </c>
      <c r="Q11" s="849">
        <v>435.4</v>
      </c>
      <c r="R11" s="837">
        <v>1.4364896073903</v>
      </c>
      <c r="S11" s="850">
        <v>108.85</v>
      </c>
    </row>
    <row r="12" spans="1:19" ht="14.45" customHeight="1" x14ac:dyDescent="0.2">
      <c r="A12" s="831" t="s">
        <v>4948</v>
      </c>
      <c r="B12" s="832" t="s">
        <v>4949</v>
      </c>
      <c r="C12" s="832" t="s">
        <v>585</v>
      </c>
      <c r="D12" s="832" t="s">
        <v>2912</v>
      </c>
      <c r="E12" s="832" t="s">
        <v>4950</v>
      </c>
      <c r="F12" s="832" t="s">
        <v>4953</v>
      </c>
      <c r="G12" s="832" t="s">
        <v>1270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50.6</v>
      </c>
      <c r="R12" s="837"/>
      <c r="S12" s="850">
        <v>50.6</v>
      </c>
    </row>
    <row r="13" spans="1:19" ht="14.45" customHeight="1" x14ac:dyDescent="0.2">
      <c r="A13" s="831" t="s">
        <v>4948</v>
      </c>
      <c r="B13" s="832" t="s">
        <v>4949</v>
      </c>
      <c r="C13" s="832" t="s">
        <v>585</v>
      </c>
      <c r="D13" s="832" t="s">
        <v>2912</v>
      </c>
      <c r="E13" s="832" t="s">
        <v>4950</v>
      </c>
      <c r="F13" s="832" t="s">
        <v>4954</v>
      </c>
      <c r="G13" s="832" t="s">
        <v>1270</v>
      </c>
      <c r="H13" s="849"/>
      <c r="I13" s="849"/>
      <c r="J13" s="832"/>
      <c r="K13" s="832"/>
      <c r="L13" s="849"/>
      <c r="M13" s="849"/>
      <c r="N13" s="832"/>
      <c r="O13" s="832"/>
      <c r="P13" s="849">
        <v>1.8</v>
      </c>
      <c r="Q13" s="849">
        <v>91.17</v>
      </c>
      <c r="R13" s="837"/>
      <c r="S13" s="850">
        <v>50.65</v>
      </c>
    </row>
    <row r="14" spans="1:19" ht="14.45" customHeight="1" x14ac:dyDescent="0.2">
      <c r="A14" s="831" t="s">
        <v>4948</v>
      </c>
      <c r="B14" s="832" t="s">
        <v>4949</v>
      </c>
      <c r="C14" s="832" t="s">
        <v>585</v>
      </c>
      <c r="D14" s="832" t="s">
        <v>2912</v>
      </c>
      <c r="E14" s="832" t="s">
        <v>4950</v>
      </c>
      <c r="F14" s="832" t="s">
        <v>4955</v>
      </c>
      <c r="G14" s="832" t="s">
        <v>4956</v>
      </c>
      <c r="H14" s="849"/>
      <c r="I14" s="849"/>
      <c r="J14" s="832"/>
      <c r="K14" s="832"/>
      <c r="L14" s="849"/>
      <c r="M14" s="849"/>
      <c r="N14" s="832"/>
      <c r="O14" s="832"/>
      <c r="P14" s="849">
        <v>0.6</v>
      </c>
      <c r="Q14" s="849">
        <v>28.26</v>
      </c>
      <c r="R14" s="837"/>
      <c r="S14" s="850">
        <v>47.1</v>
      </c>
    </row>
    <row r="15" spans="1:19" ht="14.45" customHeight="1" x14ac:dyDescent="0.2">
      <c r="A15" s="831" t="s">
        <v>4948</v>
      </c>
      <c r="B15" s="832" t="s">
        <v>4949</v>
      </c>
      <c r="C15" s="832" t="s">
        <v>585</v>
      </c>
      <c r="D15" s="832" t="s">
        <v>2912</v>
      </c>
      <c r="E15" s="832" t="s">
        <v>4950</v>
      </c>
      <c r="F15" s="832" t="s">
        <v>4957</v>
      </c>
      <c r="G15" s="832" t="s">
        <v>4958</v>
      </c>
      <c r="H15" s="849">
        <v>1</v>
      </c>
      <c r="I15" s="849">
        <v>104.44</v>
      </c>
      <c r="J15" s="832"/>
      <c r="K15" s="832">
        <v>104.44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5" customHeight="1" x14ac:dyDescent="0.2">
      <c r="A16" s="831" t="s">
        <v>4948</v>
      </c>
      <c r="B16" s="832" t="s">
        <v>4949</v>
      </c>
      <c r="C16" s="832" t="s">
        <v>585</v>
      </c>
      <c r="D16" s="832" t="s">
        <v>2912</v>
      </c>
      <c r="E16" s="832" t="s">
        <v>4950</v>
      </c>
      <c r="F16" s="832" t="s">
        <v>4959</v>
      </c>
      <c r="G16" s="832" t="s">
        <v>4960</v>
      </c>
      <c r="H16" s="849"/>
      <c r="I16" s="849"/>
      <c r="J16" s="832"/>
      <c r="K16" s="832"/>
      <c r="L16" s="849"/>
      <c r="M16" s="849"/>
      <c r="N16" s="832"/>
      <c r="O16" s="832"/>
      <c r="P16" s="849">
        <v>1.17</v>
      </c>
      <c r="Q16" s="849">
        <v>113.39</v>
      </c>
      <c r="R16" s="837"/>
      <c r="S16" s="850">
        <v>96.914529914529922</v>
      </c>
    </row>
    <row r="17" spans="1:19" ht="14.45" customHeight="1" x14ac:dyDescent="0.2">
      <c r="A17" s="831" t="s">
        <v>4948</v>
      </c>
      <c r="B17" s="832" t="s">
        <v>4949</v>
      </c>
      <c r="C17" s="832" t="s">
        <v>585</v>
      </c>
      <c r="D17" s="832" t="s">
        <v>2912</v>
      </c>
      <c r="E17" s="832" t="s">
        <v>4945</v>
      </c>
      <c r="F17" s="832" t="s">
        <v>4963</v>
      </c>
      <c r="G17" s="832" t="s">
        <v>4964</v>
      </c>
      <c r="H17" s="849"/>
      <c r="I17" s="849"/>
      <c r="J17" s="832"/>
      <c r="K17" s="832"/>
      <c r="L17" s="849"/>
      <c r="M17" s="849"/>
      <c r="N17" s="832"/>
      <c r="O17" s="832"/>
      <c r="P17" s="849">
        <v>26</v>
      </c>
      <c r="Q17" s="849">
        <v>3926</v>
      </c>
      <c r="R17" s="837"/>
      <c r="S17" s="850">
        <v>151</v>
      </c>
    </row>
    <row r="18" spans="1:19" ht="14.45" customHeight="1" x14ac:dyDescent="0.2">
      <c r="A18" s="831" t="s">
        <v>4948</v>
      </c>
      <c r="B18" s="832" t="s">
        <v>4949</v>
      </c>
      <c r="C18" s="832" t="s">
        <v>585</v>
      </c>
      <c r="D18" s="832" t="s">
        <v>2912</v>
      </c>
      <c r="E18" s="832" t="s">
        <v>4945</v>
      </c>
      <c r="F18" s="832" t="s">
        <v>4946</v>
      </c>
      <c r="G18" s="832" t="s">
        <v>4947</v>
      </c>
      <c r="H18" s="849">
        <v>91</v>
      </c>
      <c r="I18" s="849">
        <v>3367</v>
      </c>
      <c r="J18" s="832">
        <v>1.75</v>
      </c>
      <c r="K18" s="832">
        <v>37</v>
      </c>
      <c r="L18" s="849">
        <v>52</v>
      </c>
      <c r="M18" s="849">
        <v>1924</v>
      </c>
      <c r="N18" s="832">
        <v>1</v>
      </c>
      <c r="O18" s="832">
        <v>37</v>
      </c>
      <c r="P18" s="849">
        <v>41</v>
      </c>
      <c r="Q18" s="849">
        <v>1558</v>
      </c>
      <c r="R18" s="837">
        <v>0.80977130977130973</v>
      </c>
      <c r="S18" s="850">
        <v>38</v>
      </c>
    </row>
    <row r="19" spans="1:19" ht="14.45" customHeight="1" x14ac:dyDescent="0.2">
      <c r="A19" s="831" t="s">
        <v>4948</v>
      </c>
      <c r="B19" s="832" t="s">
        <v>4949</v>
      </c>
      <c r="C19" s="832" t="s">
        <v>585</v>
      </c>
      <c r="D19" s="832" t="s">
        <v>2912</v>
      </c>
      <c r="E19" s="832" t="s">
        <v>4945</v>
      </c>
      <c r="F19" s="832" t="s">
        <v>4967</v>
      </c>
      <c r="G19" s="832" t="s">
        <v>4968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5</v>
      </c>
      <c r="R19" s="837"/>
      <c r="S19" s="850">
        <v>5</v>
      </c>
    </row>
    <row r="20" spans="1:19" ht="14.45" customHeight="1" x14ac:dyDescent="0.2">
      <c r="A20" s="831" t="s">
        <v>4948</v>
      </c>
      <c r="B20" s="832" t="s">
        <v>4949</v>
      </c>
      <c r="C20" s="832" t="s">
        <v>585</v>
      </c>
      <c r="D20" s="832" t="s">
        <v>2912</v>
      </c>
      <c r="E20" s="832" t="s">
        <v>4945</v>
      </c>
      <c r="F20" s="832" t="s">
        <v>4971</v>
      </c>
      <c r="G20" s="832" t="s">
        <v>4972</v>
      </c>
      <c r="H20" s="849">
        <v>11</v>
      </c>
      <c r="I20" s="849">
        <v>5170</v>
      </c>
      <c r="J20" s="832">
        <v>0.45736022646850671</v>
      </c>
      <c r="K20" s="832">
        <v>470</v>
      </c>
      <c r="L20" s="849">
        <v>24</v>
      </c>
      <c r="M20" s="849">
        <v>11304</v>
      </c>
      <c r="N20" s="832">
        <v>1</v>
      </c>
      <c r="O20" s="832">
        <v>471</v>
      </c>
      <c r="P20" s="849">
        <v>11</v>
      </c>
      <c r="Q20" s="849">
        <v>5214</v>
      </c>
      <c r="R20" s="837">
        <v>0.46125265392781317</v>
      </c>
      <c r="S20" s="850">
        <v>474</v>
      </c>
    </row>
    <row r="21" spans="1:19" ht="14.45" customHeight="1" x14ac:dyDescent="0.2">
      <c r="A21" s="831" t="s">
        <v>4948</v>
      </c>
      <c r="B21" s="832" t="s">
        <v>4949</v>
      </c>
      <c r="C21" s="832" t="s">
        <v>585</v>
      </c>
      <c r="D21" s="832" t="s">
        <v>2912</v>
      </c>
      <c r="E21" s="832" t="s">
        <v>4945</v>
      </c>
      <c r="F21" s="832" t="s">
        <v>4973</v>
      </c>
      <c r="G21" s="832" t="s">
        <v>4974</v>
      </c>
      <c r="H21" s="849">
        <v>84</v>
      </c>
      <c r="I21" s="849">
        <v>2799.99</v>
      </c>
      <c r="J21" s="832">
        <v>0.74335951915086795</v>
      </c>
      <c r="K21" s="832">
        <v>33.333214285714284</v>
      </c>
      <c r="L21" s="849">
        <v>113</v>
      </c>
      <c r="M21" s="849">
        <v>3766.67</v>
      </c>
      <c r="N21" s="832">
        <v>1</v>
      </c>
      <c r="O21" s="832">
        <v>33.333362831858409</v>
      </c>
      <c r="P21" s="849">
        <v>108</v>
      </c>
      <c r="Q21" s="849">
        <v>3599.9900000000002</v>
      </c>
      <c r="R21" s="837">
        <v>0.95574871172680387</v>
      </c>
      <c r="S21" s="850">
        <v>33.333240740740742</v>
      </c>
    </row>
    <row r="22" spans="1:19" ht="14.45" customHeight="1" x14ac:dyDescent="0.2">
      <c r="A22" s="831" t="s">
        <v>4948</v>
      </c>
      <c r="B22" s="832" t="s">
        <v>4949</v>
      </c>
      <c r="C22" s="832" t="s">
        <v>585</v>
      </c>
      <c r="D22" s="832" t="s">
        <v>2912</v>
      </c>
      <c r="E22" s="832" t="s">
        <v>4945</v>
      </c>
      <c r="F22" s="832" t="s">
        <v>4977</v>
      </c>
      <c r="G22" s="832" t="s">
        <v>4978</v>
      </c>
      <c r="H22" s="849">
        <v>39</v>
      </c>
      <c r="I22" s="849">
        <v>1443</v>
      </c>
      <c r="J22" s="832">
        <v>1.21875</v>
      </c>
      <c r="K22" s="832">
        <v>37</v>
      </c>
      <c r="L22" s="849">
        <v>32</v>
      </c>
      <c r="M22" s="849">
        <v>1184</v>
      </c>
      <c r="N22" s="832">
        <v>1</v>
      </c>
      <c r="O22" s="832">
        <v>37</v>
      </c>
      <c r="P22" s="849">
        <v>52</v>
      </c>
      <c r="Q22" s="849">
        <v>1976</v>
      </c>
      <c r="R22" s="837">
        <v>1.6689189189189189</v>
      </c>
      <c r="S22" s="850">
        <v>38</v>
      </c>
    </row>
    <row r="23" spans="1:19" ht="14.45" customHeight="1" x14ac:dyDescent="0.2">
      <c r="A23" s="831" t="s">
        <v>4948</v>
      </c>
      <c r="B23" s="832" t="s">
        <v>4949</v>
      </c>
      <c r="C23" s="832" t="s">
        <v>585</v>
      </c>
      <c r="D23" s="832" t="s">
        <v>2912</v>
      </c>
      <c r="E23" s="832" t="s">
        <v>4945</v>
      </c>
      <c r="F23" s="832" t="s">
        <v>4979</v>
      </c>
      <c r="G23" s="832" t="s">
        <v>4980</v>
      </c>
      <c r="H23" s="849">
        <v>18</v>
      </c>
      <c r="I23" s="849">
        <v>2394</v>
      </c>
      <c r="J23" s="832">
        <v>1.5</v>
      </c>
      <c r="K23" s="832">
        <v>133</v>
      </c>
      <c r="L23" s="849">
        <v>12</v>
      </c>
      <c r="M23" s="849">
        <v>1596</v>
      </c>
      <c r="N23" s="832">
        <v>1</v>
      </c>
      <c r="O23" s="832">
        <v>133</v>
      </c>
      <c r="P23" s="849">
        <v>20</v>
      </c>
      <c r="Q23" s="849">
        <v>2680</v>
      </c>
      <c r="R23" s="837">
        <v>1.6791979949874687</v>
      </c>
      <c r="S23" s="850">
        <v>134</v>
      </c>
    </row>
    <row r="24" spans="1:19" ht="14.45" customHeight="1" x14ac:dyDescent="0.2">
      <c r="A24" s="831" t="s">
        <v>4948</v>
      </c>
      <c r="B24" s="832" t="s">
        <v>4949</v>
      </c>
      <c r="C24" s="832" t="s">
        <v>585</v>
      </c>
      <c r="D24" s="832" t="s">
        <v>2912</v>
      </c>
      <c r="E24" s="832" t="s">
        <v>4945</v>
      </c>
      <c r="F24" s="832" t="s">
        <v>4981</v>
      </c>
      <c r="G24" s="832" t="s">
        <v>4982</v>
      </c>
      <c r="H24" s="849">
        <v>1</v>
      </c>
      <c r="I24" s="849">
        <v>32</v>
      </c>
      <c r="J24" s="832"/>
      <c r="K24" s="832">
        <v>32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4948</v>
      </c>
      <c r="B25" s="832" t="s">
        <v>4949</v>
      </c>
      <c r="C25" s="832" t="s">
        <v>585</v>
      </c>
      <c r="D25" s="832" t="s">
        <v>2912</v>
      </c>
      <c r="E25" s="832" t="s">
        <v>4945</v>
      </c>
      <c r="F25" s="832" t="s">
        <v>4983</v>
      </c>
      <c r="G25" s="832" t="s">
        <v>4984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707</v>
      </c>
      <c r="R25" s="837"/>
      <c r="S25" s="850">
        <v>707</v>
      </c>
    </row>
    <row r="26" spans="1:19" ht="14.45" customHeight="1" x14ac:dyDescent="0.2">
      <c r="A26" s="831" t="s">
        <v>4948</v>
      </c>
      <c r="B26" s="832" t="s">
        <v>4949</v>
      </c>
      <c r="C26" s="832" t="s">
        <v>585</v>
      </c>
      <c r="D26" s="832" t="s">
        <v>2912</v>
      </c>
      <c r="E26" s="832" t="s">
        <v>4945</v>
      </c>
      <c r="F26" s="832" t="s">
        <v>4985</v>
      </c>
      <c r="G26" s="832" t="s">
        <v>4986</v>
      </c>
      <c r="H26" s="849">
        <v>32</v>
      </c>
      <c r="I26" s="849">
        <v>4224</v>
      </c>
      <c r="J26" s="832">
        <v>2.2857142857142856</v>
      </c>
      <c r="K26" s="832">
        <v>132</v>
      </c>
      <c r="L26" s="849">
        <v>14</v>
      </c>
      <c r="M26" s="849">
        <v>1848</v>
      </c>
      <c r="N26" s="832">
        <v>1</v>
      </c>
      <c r="O26" s="832">
        <v>132</v>
      </c>
      <c r="P26" s="849"/>
      <c r="Q26" s="849"/>
      <c r="R26" s="837"/>
      <c r="S26" s="850"/>
    </row>
    <row r="27" spans="1:19" ht="14.45" customHeight="1" x14ac:dyDescent="0.2">
      <c r="A27" s="831" t="s">
        <v>4948</v>
      </c>
      <c r="B27" s="832" t="s">
        <v>4949</v>
      </c>
      <c r="C27" s="832" t="s">
        <v>585</v>
      </c>
      <c r="D27" s="832" t="s">
        <v>2912</v>
      </c>
      <c r="E27" s="832" t="s">
        <v>4945</v>
      </c>
      <c r="F27" s="832" t="s">
        <v>4987</v>
      </c>
      <c r="G27" s="832" t="s">
        <v>4988</v>
      </c>
      <c r="H27" s="849">
        <v>73</v>
      </c>
      <c r="I27" s="849">
        <v>17155</v>
      </c>
      <c r="J27" s="832">
        <v>0.57236754304017079</v>
      </c>
      <c r="K27" s="832">
        <v>235</v>
      </c>
      <c r="L27" s="849">
        <v>127</v>
      </c>
      <c r="M27" s="849">
        <v>29972</v>
      </c>
      <c r="N27" s="832">
        <v>1</v>
      </c>
      <c r="O27" s="832">
        <v>236</v>
      </c>
      <c r="P27" s="849">
        <v>117</v>
      </c>
      <c r="Q27" s="849">
        <v>27729</v>
      </c>
      <c r="R27" s="837">
        <v>0.92516348592019215</v>
      </c>
      <c r="S27" s="850">
        <v>237</v>
      </c>
    </row>
    <row r="28" spans="1:19" ht="14.45" customHeight="1" x14ac:dyDescent="0.2">
      <c r="A28" s="831" t="s">
        <v>4948</v>
      </c>
      <c r="B28" s="832" t="s">
        <v>4949</v>
      </c>
      <c r="C28" s="832" t="s">
        <v>585</v>
      </c>
      <c r="D28" s="832" t="s">
        <v>2912</v>
      </c>
      <c r="E28" s="832" t="s">
        <v>4945</v>
      </c>
      <c r="F28" s="832" t="s">
        <v>4991</v>
      </c>
      <c r="G28" s="832" t="s">
        <v>4992</v>
      </c>
      <c r="H28" s="849"/>
      <c r="I28" s="849"/>
      <c r="J28" s="832"/>
      <c r="K28" s="832"/>
      <c r="L28" s="849"/>
      <c r="M28" s="849"/>
      <c r="N28" s="832"/>
      <c r="O28" s="832"/>
      <c r="P28" s="849">
        <v>13</v>
      </c>
      <c r="Q28" s="849">
        <v>793</v>
      </c>
      <c r="R28" s="837"/>
      <c r="S28" s="850">
        <v>61</v>
      </c>
    </row>
    <row r="29" spans="1:19" ht="14.45" customHeight="1" x14ac:dyDescent="0.2">
      <c r="A29" s="831" t="s">
        <v>4948</v>
      </c>
      <c r="B29" s="832" t="s">
        <v>4949</v>
      </c>
      <c r="C29" s="832" t="s">
        <v>585</v>
      </c>
      <c r="D29" s="832" t="s">
        <v>2914</v>
      </c>
      <c r="E29" s="832" t="s">
        <v>4945</v>
      </c>
      <c r="F29" s="832" t="s">
        <v>4946</v>
      </c>
      <c r="G29" s="832" t="s">
        <v>4947</v>
      </c>
      <c r="H29" s="849">
        <v>5</v>
      </c>
      <c r="I29" s="849">
        <v>185</v>
      </c>
      <c r="J29" s="832">
        <v>1</v>
      </c>
      <c r="K29" s="832">
        <v>37</v>
      </c>
      <c r="L29" s="849">
        <v>5</v>
      </c>
      <c r="M29" s="849">
        <v>185</v>
      </c>
      <c r="N29" s="832">
        <v>1</v>
      </c>
      <c r="O29" s="832">
        <v>37</v>
      </c>
      <c r="P29" s="849">
        <v>19</v>
      </c>
      <c r="Q29" s="849">
        <v>722</v>
      </c>
      <c r="R29" s="837">
        <v>3.9027027027027028</v>
      </c>
      <c r="S29" s="850">
        <v>38</v>
      </c>
    </row>
    <row r="30" spans="1:19" ht="14.45" customHeight="1" x14ac:dyDescent="0.2">
      <c r="A30" s="831" t="s">
        <v>4948</v>
      </c>
      <c r="B30" s="832" t="s">
        <v>4949</v>
      </c>
      <c r="C30" s="832" t="s">
        <v>585</v>
      </c>
      <c r="D30" s="832" t="s">
        <v>2914</v>
      </c>
      <c r="E30" s="832" t="s">
        <v>4945</v>
      </c>
      <c r="F30" s="832" t="s">
        <v>4969</v>
      </c>
      <c r="G30" s="832" t="s">
        <v>4970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0</v>
      </c>
      <c r="R30" s="837"/>
      <c r="S30" s="850">
        <v>0</v>
      </c>
    </row>
    <row r="31" spans="1:19" ht="14.45" customHeight="1" x14ac:dyDescent="0.2">
      <c r="A31" s="831" t="s">
        <v>4948</v>
      </c>
      <c r="B31" s="832" t="s">
        <v>4949</v>
      </c>
      <c r="C31" s="832" t="s">
        <v>585</v>
      </c>
      <c r="D31" s="832" t="s">
        <v>2914</v>
      </c>
      <c r="E31" s="832" t="s">
        <v>4945</v>
      </c>
      <c r="F31" s="832" t="s">
        <v>4971</v>
      </c>
      <c r="G31" s="832" t="s">
        <v>4972</v>
      </c>
      <c r="H31" s="849"/>
      <c r="I31" s="849"/>
      <c r="J31" s="832"/>
      <c r="K31" s="832"/>
      <c r="L31" s="849">
        <v>3</v>
      </c>
      <c r="M31" s="849">
        <v>1413</v>
      </c>
      <c r="N31" s="832">
        <v>1</v>
      </c>
      <c r="O31" s="832">
        <v>471</v>
      </c>
      <c r="P31" s="849">
        <v>1</v>
      </c>
      <c r="Q31" s="849">
        <v>474</v>
      </c>
      <c r="R31" s="837">
        <v>0.3354564755838641</v>
      </c>
      <c r="S31" s="850">
        <v>474</v>
      </c>
    </row>
    <row r="32" spans="1:19" ht="14.45" customHeight="1" x14ac:dyDescent="0.2">
      <c r="A32" s="831" t="s">
        <v>4948</v>
      </c>
      <c r="B32" s="832" t="s">
        <v>4949</v>
      </c>
      <c r="C32" s="832" t="s">
        <v>585</v>
      </c>
      <c r="D32" s="832" t="s">
        <v>2914</v>
      </c>
      <c r="E32" s="832" t="s">
        <v>4945</v>
      </c>
      <c r="F32" s="832" t="s">
        <v>4973</v>
      </c>
      <c r="G32" s="832" t="s">
        <v>4974</v>
      </c>
      <c r="H32" s="849">
        <v>1</v>
      </c>
      <c r="I32" s="849">
        <v>33.33</v>
      </c>
      <c r="J32" s="832">
        <v>0.33329999999999999</v>
      </c>
      <c r="K32" s="832">
        <v>33.33</v>
      </c>
      <c r="L32" s="849">
        <v>3</v>
      </c>
      <c r="M32" s="849">
        <v>100</v>
      </c>
      <c r="N32" s="832">
        <v>1</v>
      </c>
      <c r="O32" s="832">
        <v>33.333333333333336</v>
      </c>
      <c r="P32" s="849">
        <v>1</v>
      </c>
      <c r="Q32" s="849">
        <v>33.33</v>
      </c>
      <c r="R32" s="837">
        <v>0.33329999999999999</v>
      </c>
      <c r="S32" s="850">
        <v>33.33</v>
      </c>
    </row>
    <row r="33" spans="1:19" ht="14.45" customHeight="1" x14ac:dyDescent="0.2">
      <c r="A33" s="831" t="s">
        <v>4948</v>
      </c>
      <c r="B33" s="832" t="s">
        <v>4949</v>
      </c>
      <c r="C33" s="832" t="s">
        <v>585</v>
      </c>
      <c r="D33" s="832" t="s">
        <v>2914</v>
      </c>
      <c r="E33" s="832" t="s">
        <v>4945</v>
      </c>
      <c r="F33" s="832" t="s">
        <v>4977</v>
      </c>
      <c r="G33" s="832" t="s">
        <v>4978</v>
      </c>
      <c r="H33" s="849">
        <v>3</v>
      </c>
      <c r="I33" s="849">
        <v>111</v>
      </c>
      <c r="J33" s="832">
        <v>1</v>
      </c>
      <c r="K33" s="832">
        <v>37</v>
      </c>
      <c r="L33" s="849">
        <v>3</v>
      </c>
      <c r="M33" s="849">
        <v>111</v>
      </c>
      <c r="N33" s="832">
        <v>1</v>
      </c>
      <c r="O33" s="832">
        <v>37</v>
      </c>
      <c r="P33" s="849">
        <v>10</v>
      </c>
      <c r="Q33" s="849">
        <v>380</v>
      </c>
      <c r="R33" s="837">
        <v>3.4234234234234235</v>
      </c>
      <c r="S33" s="850">
        <v>38</v>
      </c>
    </row>
    <row r="34" spans="1:19" ht="14.45" customHeight="1" x14ac:dyDescent="0.2">
      <c r="A34" s="831" t="s">
        <v>4948</v>
      </c>
      <c r="B34" s="832" t="s">
        <v>4949</v>
      </c>
      <c r="C34" s="832" t="s">
        <v>585</v>
      </c>
      <c r="D34" s="832" t="s">
        <v>2914</v>
      </c>
      <c r="E34" s="832" t="s">
        <v>4945</v>
      </c>
      <c r="F34" s="832" t="s">
        <v>4979</v>
      </c>
      <c r="G34" s="832" t="s">
        <v>4980</v>
      </c>
      <c r="H34" s="849">
        <v>1</v>
      </c>
      <c r="I34" s="849">
        <v>133</v>
      </c>
      <c r="J34" s="832"/>
      <c r="K34" s="832">
        <v>133</v>
      </c>
      <c r="L34" s="849"/>
      <c r="M34" s="849"/>
      <c r="N34" s="832"/>
      <c r="O34" s="832"/>
      <c r="P34" s="849">
        <v>1</v>
      </c>
      <c r="Q34" s="849">
        <v>134</v>
      </c>
      <c r="R34" s="837"/>
      <c r="S34" s="850">
        <v>134</v>
      </c>
    </row>
    <row r="35" spans="1:19" ht="14.45" customHeight="1" x14ac:dyDescent="0.2">
      <c r="A35" s="831" t="s">
        <v>4948</v>
      </c>
      <c r="B35" s="832" t="s">
        <v>4949</v>
      </c>
      <c r="C35" s="832" t="s">
        <v>585</v>
      </c>
      <c r="D35" s="832" t="s">
        <v>2914</v>
      </c>
      <c r="E35" s="832" t="s">
        <v>4945</v>
      </c>
      <c r="F35" s="832" t="s">
        <v>4987</v>
      </c>
      <c r="G35" s="832" t="s">
        <v>4988</v>
      </c>
      <c r="H35" s="849">
        <v>1</v>
      </c>
      <c r="I35" s="849">
        <v>235</v>
      </c>
      <c r="J35" s="832">
        <v>0.99576271186440679</v>
      </c>
      <c r="K35" s="832">
        <v>235</v>
      </c>
      <c r="L35" s="849">
        <v>1</v>
      </c>
      <c r="M35" s="849">
        <v>236</v>
      </c>
      <c r="N35" s="832">
        <v>1</v>
      </c>
      <c r="O35" s="832">
        <v>236</v>
      </c>
      <c r="P35" s="849"/>
      <c r="Q35" s="849"/>
      <c r="R35" s="837"/>
      <c r="S35" s="850"/>
    </row>
    <row r="36" spans="1:19" ht="14.45" customHeight="1" x14ac:dyDescent="0.2">
      <c r="A36" s="831" t="s">
        <v>4948</v>
      </c>
      <c r="B36" s="832" t="s">
        <v>4949</v>
      </c>
      <c r="C36" s="832" t="s">
        <v>585</v>
      </c>
      <c r="D36" s="832" t="s">
        <v>2914</v>
      </c>
      <c r="E36" s="832" t="s">
        <v>4945</v>
      </c>
      <c r="F36" s="832" t="s">
        <v>4989</v>
      </c>
      <c r="G36" s="832" t="s">
        <v>4990</v>
      </c>
      <c r="H36" s="849"/>
      <c r="I36" s="849"/>
      <c r="J36" s="832"/>
      <c r="K36" s="832"/>
      <c r="L36" s="849">
        <v>1</v>
      </c>
      <c r="M36" s="849">
        <v>223</v>
      </c>
      <c r="N36" s="832">
        <v>1</v>
      </c>
      <c r="O36" s="832">
        <v>223</v>
      </c>
      <c r="P36" s="849"/>
      <c r="Q36" s="849"/>
      <c r="R36" s="837"/>
      <c r="S36" s="850"/>
    </row>
    <row r="37" spans="1:19" ht="14.45" customHeight="1" x14ac:dyDescent="0.2">
      <c r="A37" s="831" t="s">
        <v>4948</v>
      </c>
      <c r="B37" s="832" t="s">
        <v>4949</v>
      </c>
      <c r="C37" s="832" t="s">
        <v>585</v>
      </c>
      <c r="D37" s="832" t="s">
        <v>2914</v>
      </c>
      <c r="E37" s="832" t="s">
        <v>4945</v>
      </c>
      <c r="F37" s="832" t="s">
        <v>4991</v>
      </c>
      <c r="G37" s="832" t="s">
        <v>4992</v>
      </c>
      <c r="H37" s="849"/>
      <c r="I37" s="849"/>
      <c r="J37" s="832"/>
      <c r="K37" s="832"/>
      <c r="L37" s="849"/>
      <c r="M37" s="849"/>
      <c r="N37" s="832"/>
      <c r="O37" s="832"/>
      <c r="P37" s="849">
        <v>5</v>
      </c>
      <c r="Q37" s="849">
        <v>305</v>
      </c>
      <c r="R37" s="837"/>
      <c r="S37" s="850">
        <v>61</v>
      </c>
    </row>
    <row r="38" spans="1:19" ht="14.45" customHeight="1" x14ac:dyDescent="0.2">
      <c r="A38" s="831" t="s">
        <v>4948</v>
      </c>
      <c r="B38" s="832" t="s">
        <v>4949</v>
      </c>
      <c r="C38" s="832" t="s">
        <v>585</v>
      </c>
      <c r="D38" s="832" t="s">
        <v>4939</v>
      </c>
      <c r="E38" s="832" t="s">
        <v>4945</v>
      </c>
      <c r="F38" s="832" t="s">
        <v>4946</v>
      </c>
      <c r="G38" s="832" t="s">
        <v>4947</v>
      </c>
      <c r="H38" s="849"/>
      <c r="I38" s="849"/>
      <c r="J38" s="832"/>
      <c r="K38" s="832"/>
      <c r="L38" s="849">
        <v>2</v>
      </c>
      <c r="M38" s="849">
        <v>74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5" customHeight="1" x14ac:dyDescent="0.2">
      <c r="A39" s="831" t="s">
        <v>4948</v>
      </c>
      <c r="B39" s="832" t="s">
        <v>4949</v>
      </c>
      <c r="C39" s="832" t="s">
        <v>585</v>
      </c>
      <c r="D39" s="832" t="s">
        <v>4939</v>
      </c>
      <c r="E39" s="832" t="s">
        <v>4945</v>
      </c>
      <c r="F39" s="832" t="s">
        <v>4977</v>
      </c>
      <c r="G39" s="832" t="s">
        <v>4978</v>
      </c>
      <c r="H39" s="849"/>
      <c r="I39" s="849"/>
      <c r="J39" s="832"/>
      <c r="K39" s="832"/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5" customHeight="1" x14ac:dyDescent="0.2">
      <c r="A40" s="831" t="s">
        <v>4948</v>
      </c>
      <c r="B40" s="832" t="s">
        <v>4949</v>
      </c>
      <c r="C40" s="832" t="s">
        <v>585</v>
      </c>
      <c r="D40" s="832" t="s">
        <v>2916</v>
      </c>
      <c r="E40" s="832" t="s">
        <v>4945</v>
      </c>
      <c r="F40" s="832" t="s">
        <v>4961</v>
      </c>
      <c r="G40" s="832" t="s">
        <v>4962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18</v>
      </c>
      <c r="R40" s="837"/>
      <c r="S40" s="850">
        <v>18</v>
      </c>
    </row>
    <row r="41" spans="1:19" ht="14.45" customHeight="1" x14ac:dyDescent="0.2">
      <c r="A41" s="831" t="s">
        <v>4948</v>
      </c>
      <c r="B41" s="832" t="s">
        <v>4949</v>
      </c>
      <c r="C41" s="832" t="s">
        <v>585</v>
      </c>
      <c r="D41" s="832" t="s">
        <v>2916</v>
      </c>
      <c r="E41" s="832" t="s">
        <v>4945</v>
      </c>
      <c r="F41" s="832" t="s">
        <v>4946</v>
      </c>
      <c r="G41" s="832" t="s">
        <v>4947</v>
      </c>
      <c r="H41" s="849">
        <v>1</v>
      </c>
      <c r="I41" s="849">
        <v>37</v>
      </c>
      <c r="J41" s="832">
        <v>6.6666666666666666E-2</v>
      </c>
      <c r="K41" s="832">
        <v>37</v>
      </c>
      <c r="L41" s="849">
        <v>15</v>
      </c>
      <c r="M41" s="849">
        <v>555</v>
      </c>
      <c r="N41" s="832">
        <v>1</v>
      </c>
      <c r="O41" s="832">
        <v>37</v>
      </c>
      <c r="P41" s="849">
        <v>31</v>
      </c>
      <c r="Q41" s="849">
        <v>1178</v>
      </c>
      <c r="R41" s="837">
        <v>2.1225225225225226</v>
      </c>
      <c r="S41" s="850">
        <v>38</v>
      </c>
    </row>
    <row r="42" spans="1:19" ht="14.45" customHeight="1" x14ac:dyDescent="0.2">
      <c r="A42" s="831" t="s">
        <v>4948</v>
      </c>
      <c r="B42" s="832" t="s">
        <v>4949</v>
      </c>
      <c r="C42" s="832" t="s">
        <v>585</v>
      </c>
      <c r="D42" s="832" t="s">
        <v>2916</v>
      </c>
      <c r="E42" s="832" t="s">
        <v>4945</v>
      </c>
      <c r="F42" s="832" t="s">
        <v>4971</v>
      </c>
      <c r="G42" s="832" t="s">
        <v>4972</v>
      </c>
      <c r="H42" s="849">
        <v>1</v>
      </c>
      <c r="I42" s="849">
        <v>470</v>
      </c>
      <c r="J42" s="832"/>
      <c r="K42" s="832">
        <v>470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4948</v>
      </c>
      <c r="B43" s="832" t="s">
        <v>4949</v>
      </c>
      <c r="C43" s="832" t="s">
        <v>585</v>
      </c>
      <c r="D43" s="832" t="s">
        <v>2916</v>
      </c>
      <c r="E43" s="832" t="s">
        <v>4945</v>
      </c>
      <c r="F43" s="832" t="s">
        <v>4973</v>
      </c>
      <c r="G43" s="832" t="s">
        <v>4974</v>
      </c>
      <c r="H43" s="849">
        <v>1</v>
      </c>
      <c r="I43" s="849">
        <v>33.33</v>
      </c>
      <c r="J43" s="832"/>
      <c r="K43" s="832">
        <v>33.33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5" customHeight="1" x14ac:dyDescent="0.2">
      <c r="A44" s="831" t="s">
        <v>4948</v>
      </c>
      <c r="B44" s="832" t="s">
        <v>4949</v>
      </c>
      <c r="C44" s="832" t="s">
        <v>585</v>
      </c>
      <c r="D44" s="832" t="s">
        <v>2916</v>
      </c>
      <c r="E44" s="832" t="s">
        <v>4945</v>
      </c>
      <c r="F44" s="832" t="s">
        <v>4977</v>
      </c>
      <c r="G44" s="832" t="s">
        <v>4978</v>
      </c>
      <c r="H44" s="849"/>
      <c r="I44" s="849"/>
      <c r="J44" s="832"/>
      <c r="K44" s="832"/>
      <c r="L44" s="849">
        <v>2</v>
      </c>
      <c r="M44" s="849">
        <v>74</v>
      </c>
      <c r="N44" s="832">
        <v>1</v>
      </c>
      <c r="O44" s="832">
        <v>37</v>
      </c>
      <c r="P44" s="849"/>
      <c r="Q44" s="849"/>
      <c r="R44" s="837"/>
      <c r="S44" s="850"/>
    </row>
    <row r="45" spans="1:19" ht="14.45" customHeight="1" x14ac:dyDescent="0.2">
      <c r="A45" s="831" t="s">
        <v>4948</v>
      </c>
      <c r="B45" s="832" t="s">
        <v>4949</v>
      </c>
      <c r="C45" s="832" t="s">
        <v>585</v>
      </c>
      <c r="D45" s="832" t="s">
        <v>2917</v>
      </c>
      <c r="E45" s="832" t="s">
        <v>4945</v>
      </c>
      <c r="F45" s="832" t="s">
        <v>4946</v>
      </c>
      <c r="G45" s="832" t="s">
        <v>4947</v>
      </c>
      <c r="H45" s="849">
        <v>7</v>
      </c>
      <c r="I45" s="849">
        <v>259</v>
      </c>
      <c r="J45" s="832">
        <v>0.77777777777777779</v>
      </c>
      <c r="K45" s="832">
        <v>37</v>
      </c>
      <c r="L45" s="849">
        <v>9</v>
      </c>
      <c r="M45" s="849">
        <v>333</v>
      </c>
      <c r="N45" s="832">
        <v>1</v>
      </c>
      <c r="O45" s="832">
        <v>37</v>
      </c>
      <c r="P45" s="849">
        <v>15</v>
      </c>
      <c r="Q45" s="849">
        <v>570</v>
      </c>
      <c r="R45" s="837">
        <v>1.7117117117117118</v>
      </c>
      <c r="S45" s="850">
        <v>38</v>
      </c>
    </row>
    <row r="46" spans="1:19" ht="14.45" customHeight="1" x14ac:dyDescent="0.2">
      <c r="A46" s="831" t="s">
        <v>4948</v>
      </c>
      <c r="B46" s="832" t="s">
        <v>4949</v>
      </c>
      <c r="C46" s="832" t="s">
        <v>585</v>
      </c>
      <c r="D46" s="832" t="s">
        <v>2917</v>
      </c>
      <c r="E46" s="832" t="s">
        <v>4945</v>
      </c>
      <c r="F46" s="832" t="s">
        <v>4971</v>
      </c>
      <c r="G46" s="832" t="s">
        <v>4972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474</v>
      </c>
      <c r="R46" s="837"/>
      <c r="S46" s="850">
        <v>474</v>
      </c>
    </row>
    <row r="47" spans="1:19" ht="14.45" customHeight="1" x14ac:dyDescent="0.2">
      <c r="A47" s="831" t="s">
        <v>4948</v>
      </c>
      <c r="B47" s="832" t="s">
        <v>4949</v>
      </c>
      <c r="C47" s="832" t="s">
        <v>585</v>
      </c>
      <c r="D47" s="832" t="s">
        <v>2917</v>
      </c>
      <c r="E47" s="832" t="s">
        <v>4945</v>
      </c>
      <c r="F47" s="832" t="s">
        <v>4973</v>
      </c>
      <c r="G47" s="832" t="s">
        <v>4974</v>
      </c>
      <c r="H47" s="849"/>
      <c r="I47" s="849"/>
      <c r="J47" s="832"/>
      <c r="K47" s="832"/>
      <c r="L47" s="849"/>
      <c r="M47" s="849"/>
      <c r="N47" s="832"/>
      <c r="O47" s="832"/>
      <c r="P47" s="849">
        <v>2</v>
      </c>
      <c r="Q47" s="849">
        <v>66.66</v>
      </c>
      <c r="R47" s="837"/>
      <c r="S47" s="850">
        <v>33.33</v>
      </c>
    </row>
    <row r="48" spans="1:19" ht="14.45" customHeight="1" x14ac:dyDescent="0.2">
      <c r="A48" s="831" t="s">
        <v>4948</v>
      </c>
      <c r="B48" s="832" t="s">
        <v>4949</v>
      </c>
      <c r="C48" s="832" t="s">
        <v>585</v>
      </c>
      <c r="D48" s="832" t="s">
        <v>2917</v>
      </c>
      <c r="E48" s="832" t="s">
        <v>4945</v>
      </c>
      <c r="F48" s="832" t="s">
        <v>4975</v>
      </c>
      <c r="G48" s="832" t="s">
        <v>4976</v>
      </c>
      <c r="H48" s="849"/>
      <c r="I48" s="849"/>
      <c r="J48" s="832"/>
      <c r="K48" s="832"/>
      <c r="L48" s="849"/>
      <c r="M48" s="849"/>
      <c r="N48" s="832"/>
      <c r="O48" s="832"/>
      <c r="P48" s="849">
        <v>0</v>
      </c>
      <c r="Q48" s="849">
        <v>0</v>
      </c>
      <c r="R48" s="837"/>
      <c r="S48" s="850"/>
    </row>
    <row r="49" spans="1:19" ht="14.45" customHeight="1" x14ac:dyDescent="0.2">
      <c r="A49" s="831" t="s">
        <v>4948</v>
      </c>
      <c r="B49" s="832" t="s">
        <v>4949</v>
      </c>
      <c r="C49" s="832" t="s">
        <v>585</v>
      </c>
      <c r="D49" s="832" t="s">
        <v>2917</v>
      </c>
      <c r="E49" s="832" t="s">
        <v>4945</v>
      </c>
      <c r="F49" s="832" t="s">
        <v>4977</v>
      </c>
      <c r="G49" s="832" t="s">
        <v>4978</v>
      </c>
      <c r="H49" s="849">
        <v>1</v>
      </c>
      <c r="I49" s="849">
        <v>37</v>
      </c>
      <c r="J49" s="832"/>
      <c r="K49" s="832">
        <v>37</v>
      </c>
      <c r="L49" s="849"/>
      <c r="M49" s="849"/>
      <c r="N49" s="832"/>
      <c r="O49" s="832"/>
      <c r="P49" s="849">
        <v>4</v>
      </c>
      <c r="Q49" s="849">
        <v>152</v>
      </c>
      <c r="R49" s="837"/>
      <c r="S49" s="850">
        <v>38</v>
      </c>
    </row>
    <row r="50" spans="1:19" ht="14.45" customHeight="1" x14ac:dyDescent="0.2">
      <c r="A50" s="831" t="s">
        <v>4948</v>
      </c>
      <c r="B50" s="832" t="s">
        <v>4949</v>
      </c>
      <c r="C50" s="832" t="s">
        <v>585</v>
      </c>
      <c r="D50" s="832" t="s">
        <v>4940</v>
      </c>
      <c r="E50" s="832" t="s">
        <v>4950</v>
      </c>
      <c r="F50" s="832" t="s">
        <v>4951</v>
      </c>
      <c r="G50" s="832" t="s">
        <v>4952</v>
      </c>
      <c r="H50" s="849">
        <v>4.2</v>
      </c>
      <c r="I50" s="849">
        <v>454.65</v>
      </c>
      <c r="J50" s="832"/>
      <c r="K50" s="832">
        <v>108.24999999999999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4948</v>
      </c>
      <c r="B51" s="832" t="s">
        <v>4949</v>
      </c>
      <c r="C51" s="832" t="s">
        <v>585</v>
      </c>
      <c r="D51" s="832" t="s">
        <v>4940</v>
      </c>
      <c r="E51" s="832" t="s">
        <v>4950</v>
      </c>
      <c r="F51" s="832" t="s">
        <v>4954</v>
      </c>
      <c r="G51" s="832" t="s">
        <v>1270</v>
      </c>
      <c r="H51" s="849">
        <v>2</v>
      </c>
      <c r="I51" s="849">
        <v>153.69999999999999</v>
      </c>
      <c r="J51" s="832"/>
      <c r="K51" s="832">
        <v>76.849999999999994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4948</v>
      </c>
      <c r="B52" s="832" t="s">
        <v>4949</v>
      </c>
      <c r="C52" s="832" t="s">
        <v>585</v>
      </c>
      <c r="D52" s="832" t="s">
        <v>4940</v>
      </c>
      <c r="E52" s="832" t="s">
        <v>4950</v>
      </c>
      <c r="F52" s="832" t="s">
        <v>4955</v>
      </c>
      <c r="G52" s="832" t="s">
        <v>4956</v>
      </c>
      <c r="H52" s="849">
        <v>0.4</v>
      </c>
      <c r="I52" s="849">
        <v>31.2</v>
      </c>
      <c r="J52" s="832"/>
      <c r="K52" s="832">
        <v>78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4948</v>
      </c>
      <c r="B53" s="832" t="s">
        <v>4949</v>
      </c>
      <c r="C53" s="832" t="s">
        <v>585</v>
      </c>
      <c r="D53" s="832" t="s">
        <v>4940</v>
      </c>
      <c r="E53" s="832" t="s">
        <v>4950</v>
      </c>
      <c r="F53" s="832" t="s">
        <v>4957</v>
      </c>
      <c r="G53" s="832" t="s">
        <v>4958</v>
      </c>
      <c r="H53" s="849">
        <v>6</v>
      </c>
      <c r="I53" s="849">
        <v>626.64</v>
      </c>
      <c r="J53" s="832"/>
      <c r="K53" s="832">
        <v>104.44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4948</v>
      </c>
      <c r="B54" s="832" t="s">
        <v>4949</v>
      </c>
      <c r="C54" s="832" t="s">
        <v>585</v>
      </c>
      <c r="D54" s="832" t="s">
        <v>4940</v>
      </c>
      <c r="E54" s="832" t="s">
        <v>4945</v>
      </c>
      <c r="F54" s="832" t="s">
        <v>4946</v>
      </c>
      <c r="G54" s="832" t="s">
        <v>4947</v>
      </c>
      <c r="H54" s="849">
        <v>96</v>
      </c>
      <c r="I54" s="849">
        <v>3552</v>
      </c>
      <c r="J54" s="832">
        <v>16</v>
      </c>
      <c r="K54" s="832">
        <v>37</v>
      </c>
      <c r="L54" s="849">
        <v>6</v>
      </c>
      <c r="M54" s="849">
        <v>222</v>
      </c>
      <c r="N54" s="832">
        <v>1</v>
      </c>
      <c r="O54" s="832">
        <v>37</v>
      </c>
      <c r="P54" s="849"/>
      <c r="Q54" s="849"/>
      <c r="R54" s="837"/>
      <c r="S54" s="850"/>
    </row>
    <row r="55" spans="1:19" ht="14.45" customHeight="1" x14ac:dyDescent="0.2">
      <c r="A55" s="831" t="s">
        <v>4948</v>
      </c>
      <c r="B55" s="832" t="s">
        <v>4949</v>
      </c>
      <c r="C55" s="832" t="s">
        <v>585</v>
      </c>
      <c r="D55" s="832" t="s">
        <v>4940</v>
      </c>
      <c r="E55" s="832" t="s">
        <v>4945</v>
      </c>
      <c r="F55" s="832" t="s">
        <v>4971</v>
      </c>
      <c r="G55" s="832" t="s">
        <v>4972</v>
      </c>
      <c r="H55" s="849">
        <v>7</v>
      </c>
      <c r="I55" s="849">
        <v>3290</v>
      </c>
      <c r="J55" s="832"/>
      <c r="K55" s="832">
        <v>470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4948</v>
      </c>
      <c r="B56" s="832" t="s">
        <v>4949</v>
      </c>
      <c r="C56" s="832" t="s">
        <v>585</v>
      </c>
      <c r="D56" s="832" t="s">
        <v>4940</v>
      </c>
      <c r="E56" s="832" t="s">
        <v>4945</v>
      </c>
      <c r="F56" s="832" t="s">
        <v>4973</v>
      </c>
      <c r="G56" s="832" t="s">
        <v>4974</v>
      </c>
      <c r="H56" s="849">
        <v>27</v>
      </c>
      <c r="I56" s="849">
        <v>900</v>
      </c>
      <c r="J56" s="832">
        <v>9</v>
      </c>
      <c r="K56" s="832">
        <v>33.333333333333336</v>
      </c>
      <c r="L56" s="849">
        <v>3</v>
      </c>
      <c r="M56" s="849">
        <v>100</v>
      </c>
      <c r="N56" s="832">
        <v>1</v>
      </c>
      <c r="O56" s="832">
        <v>33.333333333333336</v>
      </c>
      <c r="P56" s="849"/>
      <c r="Q56" s="849"/>
      <c r="R56" s="837"/>
      <c r="S56" s="850"/>
    </row>
    <row r="57" spans="1:19" ht="14.45" customHeight="1" x14ac:dyDescent="0.2">
      <c r="A57" s="831" t="s">
        <v>4948</v>
      </c>
      <c r="B57" s="832" t="s">
        <v>4949</v>
      </c>
      <c r="C57" s="832" t="s">
        <v>585</v>
      </c>
      <c r="D57" s="832" t="s">
        <v>4940</v>
      </c>
      <c r="E57" s="832" t="s">
        <v>4945</v>
      </c>
      <c r="F57" s="832" t="s">
        <v>4977</v>
      </c>
      <c r="G57" s="832" t="s">
        <v>4978</v>
      </c>
      <c r="H57" s="849">
        <v>30</v>
      </c>
      <c r="I57" s="849">
        <v>1110</v>
      </c>
      <c r="J57" s="832"/>
      <c r="K57" s="832">
        <v>37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4948</v>
      </c>
      <c r="B58" s="832" t="s">
        <v>4949</v>
      </c>
      <c r="C58" s="832" t="s">
        <v>585</v>
      </c>
      <c r="D58" s="832" t="s">
        <v>4940</v>
      </c>
      <c r="E58" s="832" t="s">
        <v>4945</v>
      </c>
      <c r="F58" s="832" t="s">
        <v>4979</v>
      </c>
      <c r="G58" s="832" t="s">
        <v>4980</v>
      </c>
      <c r="H58" s="849">
        <v>8</v>
      </c>
      <c r="I58" s="849">
        <v>1064</v>
      </c>
      <c r="J58" s="832"/>
      <c r="K58" s="832">
        <v>133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4948</v>
      </c>
      <c r="B59" s="832" t="s">
        <v>4949</v>
      </c>
      <c r="C59" s="832" t="s">
        <v>585</v>
      </c>
      <c r="D59" s="832" t="s">
        <v>4940</v>
      </c>
      <c r="E59" s="832" t="s">
        <v>4945</v>
      </c>
      <c r="F59" s="832" t="s">
        <v>4985</v>
      </c>
      <c r="G59" s="832" t="s">
        <v>4986</v>
      </c>
      <c r="H59" s="849">
        <v>31</v>
      </c>
      <c r="I59" s="849">
        <v>4092</v>
      </c>
      <c r="J59" s="832"/>
      <c r="K59" s="832">
        <v>132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4948</v>
      </c>
      <c r="B60" s="832" t="s">
        <v>4949</v>
      </c>
      <c r="C60" s="832" t="s">
        <v>585</v>
      </c>
      <c r="D60" s="832" t="s">
        <v>4940</v>
      </c>
      <c r="E60" s="832" t="s">
        <v>4945</v>
      </c>
      <c r="F60" s="832" t="s">
        <v>4987</v>
      </c>
      <c r="G60" s="832" t="s">
        <v>4988</v>
      </c>
      <c r="H60" s="849">
        <v>20</v>
      </c>
      <c r="I60" s="849">
        <v>4700</v>
      </c>
      <c r="J60" s="832">
        <v>6.638418079096045</v>
      </c>
      <c r="K60" s="832">
        <v>235</v>
      </c>
      <c r="L60" s="849">
        <v>3</v>
      </c>
      <c r="M60" s="849">
        <v>708</v>
      </c>
      <c r="N60" s="832">
        <v>1</v>
      </c>
      <c r="O60" s="832">
        <v>236</v>
      </c>
      <c r="P60" s="849"/>
      <c r="Q60" s="849"/>
      <c r="R60" s="837"/>
      <c r="S60" s="850"/>
    </row>
    <row r="61" spans="1:19" ht="14.45" customHeight="1" x14ac:dyDescent="0.2">
      <c r="A61" s="831" t="s">
        <v>4948</v>
      </c>
      <c r="B61" s="832" t="s">
        <v>4949</v>
      </c>
      <c r="C61" s="832" t="s">
        <v>585</v>
      </c>
      <c r="D61" s="832" t="s">
        <v>2919</v>
      </c>
      <c r="E61" s="832" t="s">
        <v>4945</v>
      </c>
      <c r="F61" s="832" t="s">
        <v>4946</v>
      </c>
      <c r="G61" s="832" t="s">
        <v>4947</v>
      </c>
      <c r="H61" s="849">
        <v>2</v>
      </c>
      <c r="I61" s="849">
        <v>74</v>
      </c>
      <c r="J61" s="832">
        <v>3.2786885245901641E-2</v>
      </c>
      <c r="K61" s="832">
        <v>37</v>
      </c>
      <c r="L61" s="849">
        <v>61</v>
      </c>
      <c r="M61" s="849">
        <v>2257</v>
      </c>
      <c r="N61" s="832">
        <v>1</v>
      </c>
      <c r="O61" s="832">
        <v>37</v>
      </c>
      <c r="P61" s="849">
        <v>12</v>
      </c>
      <c r="Q61" s="849">
        <v>456</v>
      </c>
      <c r="R61" s="837">
        <v>0.20203810367744793</v>
      </c>
      <c r="S61" s="850">
        <v>38</v>
      </c>
    </row>
    <row r="62" spans="1:19" ht="14.45" customHeight="1" x14ac:dyDescent="0.2">
      <c r="A62" s="831" t="s">
        <v>4948</v>
      </c>
      <c r="B62" s="832" t="s">
        <v>4949</v>
      </c>
      <c r="C62" s="832" t="s">
        <v>585</v>
      </c>
      <c r="D62" s="832" t="s">
        <v>2919</v>
      </c>
      <c r="E62" s="832" t="s">
        <v>4945</v>
      </c>
      <c r="F62" s="832" t="s">
        <v>4971</v>
      </c>
      <c r="G62" s="832" t="s">
        <v>4972</v>
      </c>
      <c r="H62" s="849"/>
      <c r="I62" s="849"/>
      <c r="J62" s="832"/>
      <c r="K62" s="832"/>
      <c r="L62" s="849">
        <v>4</v>
      </c>
      <c r="M62" s="849">
        <v>1884</v>
      </c>
      <c r="N62" s="832">
        <v>1</v>
      </c>
      <c r="O62" s="832">
        <v>471</v>
      </c>
      <c r="P62" s="849">
        <v>1</v>
      </c>
      <c r="Q62" s="849">
        <v>474</v>
      </c>
      <c r="R62" s="837">
        <v>0.25159235668789809</v>
      </c>
      <c r="S62" s="850">
        <v>474</v>
      </c>
    </row>
    <row r="63" spans="1:19" ht="14.45" customHeight="1" x14ac:dyDescent="0.2">
      <c r="A63" s="831" t="s">
        <v>4948</v>
      </c>
      <c r="B63" s="832" t="s">
        <v>4949</v>
      </c>
      <c r="C63" s="832" t="s">
        <v>585</v>
      </c>
      <c r="D63" s="832" t="s">
        <v>2919</v>
      </c>
      <c r="E63" s="832" t="s">
        <v>4945</v>
      </c>
      <c r="F63" s="832" t="s">
        <v>4973</v>
      </c>
      <c r="G63" s="832" t="s">
        <v>4974</v>
      </c>
      <c r="H63" s="849"/>
      <c r="I63" s="849"/>
      <c r="J63" s="832"/>
      <c r="K63" s="832"/>
      <c r="L63" s="849">
        <v>11</v>
      </c>
      <c r="M63" s="849">
        <v>366.67</v>
      </c>
      <c r="N63" s="832">
        <v>1</v>
      </c>
      <c r="O63" s="832">
        <v>33.333636363636366</v>
      </c>
      <c r="P63" s="849">
        <v>2</v>
      </c>
      <c r="Q63" s="849">
        <v>66.67</v>
      </c>
      <c r="R63" s="837">
        <v>0.18182561976709302</v>
      </c>
      <c r="S63" s="850">
        <v>33.335000000000001</v>
      </c>
    </row>
    <row r="64" spans="1:19" ht="14.45" customHeight="1" x14ac:dyDescent="0.2">
      <c r="A64" s="831" t="s">
        <v>4948</v>
      </c>
      <c r="B64" s="832" t="s">
        <v>4949</v>
      </c>
      <c r="C64" s="832" t="s">
        <v>585</v>
      </c>
      <c r="D64" s="832" t="s">
        <v>2919</v>
      </c>
      <c r="E64" s="832" t="s">
        <v>4945</v>
      </c>
      <c r="F64" s="832" t="s">
        <v>4977</v>
      </c>
      <c r="G64" s="832" t="s">
        <v>4978</v>
      </c>
      <c r="H64" s="849"/>
      <c r="I64" s="849"/>
      <c r="J64" s="832"/>
      <c r="K64" s="832"/>
      <c r="L64" s="849">
        <v>31</v>
      </c>
      <c r="M64" s="849">
        <v>1147</v>
      </c>
      <c r="N64" s="832">
        <v>1</v>
      </c>
      <c r="O64" s="832">
        <v>37</v>
      </c>
      <c r="P64" s="849">
        <v>2</v>
      </c>
      <c r="Q64" s="849">
        <v>76</v>
      </c>
      <c r="R64" s="837">
        <v>6.6259808195292064E-2</v>
      </c>
      <c r="S64" s="850">
        <v>38</v>
      </c>
    </row>
    <row r="65" spans="1:19" ht="14.45" customHeight="1" x14ac:dyDescent="0.2">
      <c r="A65" s="831" t="s">
        <v>4948</v>
      </c>
      <c r="B65" s="832" t="s">
        <v>4949</v>
      </c>
      <c r="C65" s="832" t="s">
        <v>585</v>
      </c>
      <c r="D65" s="832" t="s">
        <v>2919</v>
      </c>
      <c r="E65" s="832" t="s">
        <v>4945</v>
      </c>
      <c r="F65" s="832" t="s">
        <v>4979</v>
      </c>
      <c r="G65" s="832" t="s">
        <v>4980</v>
      </c>
      <c r="H65" s="849"/>
      <c r="I65" s="849"/>
      <c r="J65" s="832"/>
      <c r="K65" s="832"/>
      <c r="L65" s="849">
        <v>6</v>
      </c>
      <c r="M65" s="849">
        <v>798</v>
      </c>
      <c r="N65" s="832">
        <v>1</v>
      </c>
      <c r="O65" s="832">
        <v>133</v>
      </c>
      <c r="P65" s="849"/>
      <c r="Q65" s="849"/>
      <c r="R65" s="837"/>
      <c r="S65" s="850"/>
    </row>
    <row r="66" spans="1:19" ht="14.45" customHeight="1" x14ac:dyDescent="0.2">
      <c r="A66" s="831" t="s">
        <v>4948</v>
      </c>
      <c r="B66" s="832" t="s">
        <v>4949</v>
      </c>
      <c r="C66" s="832" t="s">
        <v>585</v>
      </c>
      <c r="D66" s="832" t="s">
        <v>2919</v>
      </c>
      <c r="E66" s="832" t="s">
        <v>4945</v>
      </c>
      <c r="F66" s="832" t="s">
        <v>4987</v>
      </c>
      <c r="G66" s="832" t="s">
        <v>4988</v>
      </c>
      <c r="H66" s="849"/>
      <c r="I66" s="849"/>
      <c r="J66" s="832"/>
      <c r="K66" s="832"/>
      <c r="L66" s="849">
        <v>8</v>
      </c>
      <c r="M66" s="849">
        <v>1888</v>
      </c>
      <c r="N66" s="832">
        <v>1</v>
      </c>
      <c r="O66" s="832">
        <v>236</v>
      </c>
      <c r="P66" s="849">
        <v>1</v>
      </c>
      <c r="Q66" s="849">
        <v>237</v>
      </c>
      <c r="R66" s="837">
        <v>0.12552966101694915</v>
      </c>
      <c r="S66" s="850">
        <v>237</v>
      </c>
    </row>
    <row r="67" spans="1:19" ht="14.45" customHeight="1" x14ac:dyDescent="0.2">
      <c r="A67" s="831" t="s">
        <v>4948</v>
      </c>
      <c r="B67" s="832" t="s">
        <v>4949</v>
      </c>
      <c r="C67" s="832" t="s">
        <v>585</v>
      </c>
      <c r="D67" s="832" t="s">
        <v>2920</v>
      </c>
      <c r="E67" s="832" t="s">
        <v>4950</v>
      </c>
      <c r="F67" s="832" t="s">
        <v>4951</v>
      </c>
      <c r="G67" s="832" t="s">
        <v>4952</v>
      </c>
      <c r="H67" s="849">
        <v>4</v>
      </c>
      <c r="I67" s="849">
        <v>433</v>
      </c>
      <c r="J67" s="832"/>
      <c r="K67" s="832">
        <v>108.25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4948</v>
      </c>
      <c r="B68" s="832" t="s">
        <v>4949</v>
      </c>
      <c r="C68" s="832" t="s">
        <v>585</v>
      </c>
      <c r="D68" s="832" t="s">
        <v>2920</v>
      </c>
      <c r="E68" s="832" t="s">
        <v>4950</v>
      </c>
      <c r="F68" s="832" t="s">
        <v>4953</v>
      </c>
      <c r="G68" s="832" t="s">
        <v>1270</v>
      </c>
      <c r="H68" s="849">
        <v>1</v>
      </c>
      <c r="I68" s="849">
        <v>61.4</v>
      </c>
      <c r="J68" s="832"/>
      <c r="K68" s="832">
        <v>61.4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4948</v>
      </c>
      <c r="B69" s="832" t="s">
        <v>4949</v>
      </c>
      <c r="C69" s="832" t="s">
        <v>585</v>
      </c>
      <c r="D69" s="832" t="s">
        <v>2920</v>
      </c>
      <c r="E69" s="832" t="s">
        <v>4950</v>
      </c>
      <c r="F69" s="832" t="s">
        <v>4957</v>
      </c>
      <c r="G69" s="832" t="s">
        <v>4958</v>
      </c>
      <c r="H69" s="849">
        <v>20</v>
      </c>
      <c r="I69" s="849">
        <v>2088.8000000000002</v>
      </c>
      <c r="J69" s="832"/>
      <c r="K69" s="832">
        <v>104.44000000000001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4948</v>
      </c>
      <c r="B70" s="832" t="s">
        <v>4949</v>
      </c>
      <c r="C70" s="832" t="s">
        <v>585</v>
      </c>
      <c r="D70" s="832" t="s">
        <v>2920</v>
      </c>
      <c r="E70" s="832" t="s">
        <v>4945</v>
      </c>
      <c r="F70" s="832" t="s">
        <v>4965</v>
      </c>
      <c r="G70" s="832" t="s">
        <v>4966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84</v>
      </c>
      <c r="R70" s="837"/>
      <c r="S70" s="850">
        <v>84</v>
      </c>
    </row>
    <row r="71" spans="1:19" ht="14.45" customHeight="1" x14ac:dyDescent="0.2">
      <c r="A71" s="831" t="s">
        <v>4948</v>
      </c>
      <c r="B71" s="832" t="s">
        <v>4949</v>
      </c>
      <c r="C71" s="832" t="s">
        <v>585</v>
      </c>
      <c r="D71" s="832" t="s">
        <v>2920</v>
      </c>
      <c r="E71" s="832" t="s">
        <v>4945</v>
      </c>
      <c r="F71" s="832" t="s">
        <v>4946</v>
      </c>
      <c r="G71" s="832" t="s">
        <v>4947</v>
      </c>
      <c r="H71" s="849">
        <v>36</v>
      </c>
      <c r="I71" s="849">
        <v>1332</v>
      </c>
      <c r="J71" s="832">
        <v>0.58064516129032262</v>
      </c>
      <c r="K71" s="832">
        <v>37</v>
      </c>
      <c r="L71" s="849">
        <v>62</v>
      </c>
      <c r="M71" s="849">
        <v>2294</v>
      </c>
      <c r="N71" s="832">
        <v>1</v>
      </c>
      <c r="O71" s="832">
        <v>37</v>
      </c>
      <c r="P71" s="849">
        <v>143</v>
      </c>
      <c r="Q71" s="849">
        <v>5434</v>
      </c>
      <c r="R71" s="837">
        <v>2.3687881429816913</v>
      </c>
      <c r="S71" s="850">
        <v>38</v>
      </c>
    </row>
    <row r="72" spans="1:19" ht="14.45" customHeight="1" x14ac:dyDescent="0.2">
      <c r="A72" s="831" t="s">
        <v>4948</v>
      </c>
      <c r="B72" s="832" t="s">
        <v>4949</v>
      </c>
      <c r="C72" s="832" t="s">
        <v>585</v>
      </c>
      <c r="D72" s="832" t="s">
        <v>2920</v>
      </c>
      <c r="E72" s="832" t="s">
        <v>4945</v>
      </c>
      <c r="F72" s="832" t="s">
        <v>4967</v>
      </c>
      <c r="G72" s="832" t="s">
        <v>4968</v>
      </c>
      <c r="H72" s="849"/>
      <c r="I72" s="849"/>
      <c r="J72" s="832"/>
      <c r="K72" s="832"/>
      <c r="L72" s="849">
        <v>1</v>
      </c>
      <c r="M72" s="849">
        <v>5</v>
      </c>
      <c r="N72" s="832">
        <v>1</v>
      </c>
      <c r="O72" s="832">
        <v>5</v>
      </c>
      <c r="P72" s="849"/>
      <c r="Q72" s="849"/>
      <c r="R72" s="837"/>
      <c r="S72" s="850"/>
    </row>
    <row r="73" spans="1:19" ht="14.45" customHeight="1" x14ac:dyDescent="0.2">
      <c r="A73" s="831" t="s">
        <v>4948</v>
      </c>
      <c r="B73" s="832" t="s">
        <v>4949</v>
      </c>
      <c r="C73" s="832" t="s">
        <v>585</v>
      </c>
      <c r="D73" s="832" t="s">
        <v>2920</v>
      </c>
      <c r="E73" s="832" t="s">
        <v>4945</v>
      </c>
      <c r="F73" s="832" t="s">
        <v>4971</v>
      </c>
      <c r="G73" s="832" t="s">
        <v>4972</v>
      </c>
      <c r="H73" s="849">
        <v>1</v>
      </c>
      <c r="I73" s="849">
        <v>470</v>
      </c>
      <c r="J73" s="832">
        <v>0.19957537154989385</v>
      </c>
      <c r="K73" s="832">
        <v>470</v>
      </c>
      <c r="L73" s="849">
        <v>5</v>
      </c>
      <c r="M73" s="849">
        <v>2355</v>
      </c>
      <c r="N73" s="832">
        <v>1</v>
      </c>
      <c r="O73" s="832">
        <v>471</v>
      </c>
      <c r="P73" s="849">
        <v>9</v>
      </c>
      <c r="Q73" s="849">
        <v>4266</v>
      </c>
      <c r="R73" s="837">
        <v>1.8114649681528663</v>
      </c>
      <c r="S73" s="850">
        <v>474</v>
      </c>
    </row>
    <row r="74" spans="1:19" ht="14.45" customHeight="1" x14ac:dyDescent="0.2">
      <c r="A74" s="831" t="s">
        <v>4948</v>
      </c>
      <c r="B74" s="832" t="s">
        <v>4949</v>
      </c>
      <c r="C74" s="832" t="s">
        <v>585</v>
      </c>
      <c r="D74" s="832" t="s">
        <v>2920</v>
      </c>
      <c r="E74" s="832" t="s">
        <v>4945</v>
      </c>
      <c r="F74" s="832" t="s">
        <v>4973</v>
      </c>
      <c r="G74" s="832" t="s">
        <v>4974</v>
      </c>
      <c r="H74" s="849">
        <v>3</v>
      </c>
      <c r="I74" s="849">
        <v>100</v>
      </c>
      <c r="J74" s="832">
        <v>0.42855918402331356</v>
      </c>
      <c r="K74" s="832">
        <v>33.333333333333336</v>
      </c>
      <c r="L74" s="849">
        <v>7</v>
      </c>
      <c r="M74" s="849">
        <v>233.34000000000003</v>
      </c>
      <c r="N74" s="832">
        <v>1</v>
      </c>
      <c r="O74" s="832">
        <v>33.33428571428572</v>
      </c>
      <c r="P74" s="849">
        <v>18</v>
      </c>
      <c r="Q74" s="849">
        <v>600</v>
      </c>
      <c r="R74" s="837">
        <v>2.5713551041398812</v>
      </c>
      <c r="S74" s="850">
        <v>33.333333333333336</v>
      </c>
    </row>
    <row r="75" spans="1:19" ht="14.45" customHeight="1" x14ac:dyDescent="0.2">
      <c r="A75" s="831" t="s">
        <v>4948</v>
      </c>
      <c r="B75" s="832" t="s">
        <v>4949</v>
      </c>
      <c r="C75" s="832" t="s">
        <v>585</v>
      </c>
      <c r="D75" s="832" t="s">
        <v>2920</v>
      </c>
      <c r="E75" s="832" t="s">
        <v>4945</v>
      </c>
      <c r="F75" s="832" t="s">
        <v>4977</v>
      </c>
      <c r="G75" s="832" t="s">
        <v>4978</v>
      </c>
      <c r="H75" s="849">
        <v>16</v>
      </c>
      <c r="I75" s="849">
        <v>592</v>
      </c>
      <c r="J75" s="832">
        <v>1.0666666666666667</v>
      </c>
      <c r="K75" s="832">
        <v>37</v>
      </c>
      <c r="L75" s="849">
        <v>15</v>
      </c>
      <c r="M75" s="849">
        <v>555</v>
      </c>
      <c r="N75" s="832">
        <v>1</v>
      </c>
      <c r="O75" s="832">
        <v>37</v>
      </c>
      <c r="P75" s="849">
        <v>32</v>
      </c>
      <c r="Q75" s="849">
        <v>1216</v>
      </c>
      <c r="R75" s="837">
        <v>2.1909909909909908</v>
      </c>
      <c r="S75" s="850">
        <v>38</v>
      </c>
    </row>
    <row r="76" spans="1:19" ht="14.45" customHeight="1" x14ac:dyDescent="0.2">
      <c r="A76" s="831" t="s">
        <v>4948</v>
      </c>
      <c r="B76" s="832" t="s">
        <v>4949</v>
      </c>
      <c r="C76" s="832" t="s">
        <v>585</v>
      </c>
      <c r="D76" s="832" t="s">
        <v>2920</v>
      </c>
      <c r="E76" s="832" t="s">
        <v>4945</v>
      </c>
      <c r="F76" s="832" t="s">
        <v>4979</v>
      </c>
      <c r="G76" s="832" t="s">
        <v>4980</v>
      </c>
      <c r="H76" s="849">
        <v>11</v>
      </c>
      <c r="I76" s="849">
        <v>1463</v>
      </c>
      <c r="J76" s="832">
        <v>0.91666666666666663</v>
      </c>
      <c r="K76" s="832">
        <v>133</v>
      </c>
      <c r="L76" s="849">
        <v>12</v>
      </c>
      <c r="M76" s="849">
        <v>1596</v>
      </c>
      <c r="N76" s="832">
        <v>1</v>
      </c>
      <c r="O76" s="832">
        <v>133</v>
      </c>
      <c r="P76" s="849">
        <v>11</v>
      </c>
      <c r="Q76" s="849">
        <v>1474</v>
      </c>
      <c r="R76" s="837">
        <v>0.9235588972431078</v>
      </c>
      <c r="S76" s="850">
        <v>134</v>
      </c>
    </row>
    <row r="77" spans="1:19" ht="14.45" customHeight="1" x14ac:dyDescent="0.2">
      <c r="A77" s="831" t="s">
        <v>4948</v>
      </c>
      <c r="B77" s="832" t="s">
        <v>4949</v>
      </c>
      <c r="C77" s="832" t="s">
        <v>585</v>
      </c>
      <c r="D77" s="832" t="s">
        <v>2920</v>
      </c>
      <c r="E77" s="832" t="s">
        <v>4945</v>
      </c>
      <c r="F77" s="832" t="s">
        <v>4985</v>
      </c>
      <c r="G77" s="832" t="s">
        <v>4986</v>
      </c>
      <c r="H77" s="849">
        <v>20</v>
      </c>
      <c r="I77" s="849">
        <v>2640</v>
      </c>
      <c r="J77" s="832"/>
      <c r="K77" s="832">
        <v>132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5" customHeight="1" x14ac:dyDescent="0.2">
      <c r="A78" s="831" t="s">
        <v>4948</v>
      </c>
      <c r="B78" s="832" t="s">
        <v>4949</v>
      </c>
      <c r="C78" s="832" t="s">
        <v>585</v>
      </c>
      <c r="D78" s="832" t="s">
        <v>2920</v>
      </c>
      <c r="E78" s="832" t="s">
        <v>4945</v>
      </c>
      <c r="F78" s="832" t="s">
        <v>4987</v>
      </c>
      <c r="G78" s="832" t="s">
        <v>4988</v>
      </c>
      <c r="H78" s="849">
        <v>2</v>
      </c>
      <c r="I78" s="849">
        <v>470</v>
      </c>
      <c r="J78" s="832">
        <v>0.19915254237288135</v>
      </c>
      <c r="K78" s="832">
        <v>235</v>
      </c>
      <c r="L78" s="849">
        <v>10</v>
      </c>
      <c r="M78" s="849">
        <v>2360</v>
      </c>
      <c r="N78" s="832">
        <v>1</v>
      </c>
      <c r="O78" s="832">
        <v>236</v>
      </c>
      <c r="P78" s="849">
        <v>12</v>
      </c>
      <c r="Q78" s="849">
        <v>2844</v>
      </c>
      <c r="R78" s="837">
        <v>1.2050847457627119</v>
      </c>
      <c r="S78" s="850">
        <v>237</v>
      </c>
    </row>
    <row r="79" spans="1:19" ht="14.45" customHeight="1" x14ac:dyDescent="0.2">
      <c r="A79" s="831" t="s">
        <v>4948</v>
      </c>
      <c r="B79" s="832" t="s">
        <v>4949</v>
      </c>
      <c r="C79" s="832" t="s">
        <v>585</v>
      </c>
      <c r="D79" s="832" t="s">
        <v>2920</v>
      </c>
      <c r="E79" s="832" t="s">
        <v>4945</v>
      </c>
      <c r="F79" s="832" t="s">
        <v>4989</v>
      </c>
      <c r="G79" s="832" t="s">
        <v>4990</v>
      </c>
      <c r="H79" s="849"/>
      <c r="I79" s="849"/>
      <c r="J79" s="832"/>
      <c r="K79" s="832"/>
      <c r="L79" s="849">
        <v>1</v>
      </c>
      <c r="M79" s="849">
        <v>223</v>
      </c>
      <c r="N79" s="832">
        <v>1</v>
      </c>
      <c r="O79" s="832">
        <v>223</v>
      </c>
      <c r="P79" s="849"/>
      <c r="Q79" s="849"/>
      <c r="R79" s="837"/>
      <c r="S79" s="850"/>
    </row>
    <row r="80" spans="1:19" ht="14.45" customHeight="1" x14ac:dyDescent="0.2">
      <c r="A80" s="831" t="s">
        <v>4948</v>
      </c>
      <c r="B80" s="832" t="s">
        <v>4949</v>
      </c>
      <c r="C80" s="832" t="s">
        <v>585</v>
      </c>
      <c r="D80" s="832" t="s">
        <v>2920</v>
      </c>
      <c r="E80" s="832" t="s">
        <v>4945</v>
      </c>
      <c r="F80" s="832" t="s">
        <v>4991</v>
      </c>
      <c r="G80" s="832" t="s">
        <v>4992</v>
      </c>
      <c r="H80" s="849"/>
      <c r="I80" s="849"/>
      <c r="J80" s="832"/>
      <c r="K80" s="832"/>
      <c r="L80" s="849"/>
      <c r="M80" s="849"/>
      <c r="N80" s="832"/>
      <c r="O80" s="832"/>
      <c r="P80" s="849">
        <v>17</v>
      </c>
      <c r="Q80" s="849">
        <v>1037</v>
      </c>
      <c r="R80" s="837"/>
      <c r="S80" s="850">
        <v>61</v>
      </c>
    </row>
    <row r="81" spans="1:19" ht="14.45" customHeight="1" x14ac:dyDescent="0.2">
      <c r="A81" s="831" t="s">
        <v>4948</v>
      </c>
      <c r="B81" s="832" t="s">
        <v>4949</v>
      </c>
      <c r="C81" s="832" t="s">
        <v>585</v>
      </c>
      <c r="D81" s="832" t="s">
        <v>2920</v>
      </c>
      <c r="E81" s="832" t="s">
        <v>4945</v>
      </c>
      <c r="F81" s="832" t="s">
        <v>4993</v>
      </c>
      <c r="G81" s="832" t="s">
        <v>4994</v>
      </c>
      <c r="H81" s="849"/>
      <c r="I81" s="849"/>
      <c r="J81" s="832"/>
      <c r="K81" s="832"/>
      <c r="L81" s="849">
        <v>1</v>
      </c>
      <c r="M81" s="849">
        <v>178</v>
      </c>
      <c r="N81" s="832">
        <v>1</v>
      </c>
      <c r="O81" s="832">
        <v>178</v>
      </c>
      <c r="P81" s="849">
        <v>1</v>
      </c>
      <c r="Q81" s="849">
        <v>179</v>
      </c>
      <c r="R81" s="837">
        <v>1.0056179775280898</v>
      </c>
      <c r="S81" s="850">
        <v>179</v>
      </c>
    </row>
    <row r="82" spans="1:19" ht="14.45" customHeight="1" x14ac:dyDescent="0.2">
      <c r="A82" s="831" t="s">
        <v>4948</v>
      </c>
      <c r="B82" s="832" t="s">
        <v>4949</v>
      </c>
      <c r="C82" s="832" t="s">
        <v>585</v>
      </c>
      <c r="D82" s="832" t="s">
        <v>4937</v>
      </c>
      <c r="E82" s="832" t="s">
        <v>4945</v>
      </c>
      <c r="F82" s="832" t="s">
        <v>4977</v>
      </c>
      <c r="G82" s="832" t="s">
        <v>4978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38</v>
      </c>
      <c r="R82" s="837"/>
      <c r="S82" s="850">
        <v>38</v>
      </c>
    </row>
    <row r="83" spans="1:19" ht="14.45" customHeight="1" x14ac:dyDescent="0.2">
      <c r="A83" s="831" t="s">
        <v>4948</v>
      </c>
      <c r="B83" s="832" t="s">
        <v>4949</v>
      </c>
      <c r="C83" s="832" t="s">
        <v>585</v>
      </c>
      <c r="D83" s="832" t="s">
        <v>2915</v>
      </c>
      <c r="E83" s="832" t="s">
        <v>4945</v>
      </c>
      <c r="F83" s="832" t="s">
        <v>4946</v>
      </c>
      <c r="G83" s="832" t="s">
        <v>4947</v>
      </c>
      <c r="H83" s="849"/>
      <c r="I83" s="849"/>
      <c r="J83" s="832"/>
      <c r="K83" s="832"/>
      <c r="L83" s="849"/>
      <c r="M83" s="849"/>
      <c r="N83" s="832"/>
      <c r="O83" s="832"/>
      <c r="P83" s="849">
        <v>5</v>
      </c>
      <c r="Q83" s="849">
        <v>190</v>
      </c>
      <c r="R83" s="837"/>
      <c r="S83" s="850">
        <v>38</v>
      </c>
    </row>
    <row r="84" spans="1:19" ht="14.45" customHeight="1" x14ac:dyDescent="0.2">
      <c r="A84" s="831" t="s">
        <v>4948</v>
      </c>
      <c r="B84" s="832" t="s">
        <v>4949</v>
      </c>
      <c r="C84" s="832" t="s">
        <v>585</v>
      </c>
      <c r="D84" s="832" t="s">
        <v>2915</v>
      </c>
      <c r="E84" s="832" t="s">
        <v>4945</v>
      </c>
      <c r="F84" s="832" t="s">
        <v>4977</v>
      </c>
      <c r="G84" s="832" t="s">
        <v>4978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38</v>
      </c>
      <c r="R84" s="837"/>
      <c r="S84" s="850">
        <v>38</v>
      </c>
    </row>
    <row r="85" spans="1:19" ht="14.45" customHeight="1" x14ac:dyDescent="0.2">
      <c r="A85" s="831" t="s">
        <v>4948</v>
      </c>
      <c r="B85" s="832" t="s">
        <v>4949</v>
      </c>
      <c r="C85" s="832" t="s">
        <v>585</v>
      </c>
      <c r="D85" s="832" t="s">
        <v>2915</v>
      </c>
      <c r="E85" s="832" t="s">
        <v>4945</v>
      </c>
      <c r="F85" s="832" t="s">
        <v>4991</v>
      </c>
      <c r="G85" s="832" t="s">
        <v>4992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61</v>
      </c>
      <c r="R85" s="837"/>
      <c r="S85" s="850">
        <v>61</v>
      </c>
    </row>
    <row r="86" spans="1:19" ht="14.45" customHeight="1" x14ac:dyDescent="0.2">
      <c r="A86" s="831" t="s">
        <v>4948</v>
      </c>
      <c r="B86" s="832" t="s">
        <v>4995</v>
      </c>
      <c r="C86" s="832" t="s">
        <v>585</v>
      </c>
      <c r="D86" s="832" t="s">
        <v>2911</v>
      </c>
      <c r="E86" s="832" t="s">
        <v>4945</v>
      </c>
      <c r="F86" s="832" t="s">
        <v>4991</v>
      </c>
      <c r="G86" s="832" t="s">
        <v>4992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61</v>
      </c>
      <c r="R86" s="837"/>
      <c r="S86" s="850">
        <v>61</v>
      </c>
    </row>
    <row r="87" spans="1:19" ht="14.45" customHeight="1" x14ac:dyDescent="0.2">
      <c r="A87" s="831" t="s">
        <v>4948</v>
      </c>
      <c r="B87" s="832" t="s">
        <v>4995</v>
      </c>
      <c r="C87" s="832" t="s">
        <v>585</v>
      </c>
      <c r="D87" s="832" t="s">
        <v>4932</v>
      </c>
      <c r="E87" s="832" t="s">
        <v>4945</v>
      </c>
      <c r="F87" s="832" t="s">
        <v>5003</v>
      </c>
      <c r="G87" s="832" t="s">
        <v>5004</v>
      </c>
      <c r="H87" s="849">
        <v>1</v>
      </c>
      <c r="I87" s="849">
        <v>122</v>
      </c>
      <c r="J87" s="832"/>
      <c r="K87" s="832">
        <v>122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5" customHeight="1" x14ac:dyDescent="0.2">
      <c r="A88" s="831" t="s">
        <v>4948</v>
      </c>
      <c r="B88" s="832" t="s">
        <v>4995</v>
      </c>
      <c r="C88" s="832" t="s">
        <v>585</v>
      </c>
      <c r="D88" s="832" t="s">
        <v>4932</v>
      </c>
      <c r="E88" s="832" t="s">
        <v>4945</v>
      </c>
      <c r="F88" s="832" t="s">
        <v>4965</v>
      </c>
      <c r="G88" s="832" t="s">
        <v>4966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168</v>
      </c>
      <c r="R88" s="837"/>
      <c r="S88" s="850">
        <v>84</v>
      </c>
    </row>
    <row r="89" spans="1:19" ht="14.45" customHeight="1" x14ac:dyDescent="0.2">
      <c r="A89" s="831" t="s">
        <v>4948</v>
      </c>
      <c r="B89" s="832" t="s">
        <v>4995</v>
      </c>
      <c r="C89" s="832" t="s">
        <v>585</v>
      </c>
      <c r="D89" s="832" t="s">
        <v>4932</v>
      </c>
      <c r="E89" s="832" t="s">
        <v>4945</v>
      </c>
      <c r="F89" s="832" t="s">
        <v>5007</v>
      </c>
      <c r="G89" s="832" t="s">
        <v>5008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107</v>
      </c>
      <c r="R89" s="837"/>
      <c r="S89" s="850">
        <v>107</v>
      </c>
    </row>
    <row r="90" spans="1:19" ht="14.45" customHeight="1" x14ac:dyDescent="0.2">
      <c r="A90" s="831" t="s">
        <v>4948</v>
      </c>
      <c r="B90" s="832" t="s">
        <v>4995</v>
      </c>
      <c r="C90" s="832" t="s">
        <v>585</v>
      </c>
      <c r="D90" s="832" t="s">
        <v>4932</v>
      </c>
      <c r="E90" s="832" t="s">
        <v>4945</v>
      </c>
      <c r="F90" s="832" t="s">
        <v>4946</v>
      </c>
      <c r="G90" s="832" t="s">
        <v>4947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38</v>
      </c>
      <c r="R90" s="837"/>
      <c r="S90" s="850">
        <v>38</v>
      </c>
    </row>
    <row r="91" spans="1:19" ht="14.45" customHeight="1" x14ac:dyDescent="0.2">
      <c r="A91" s="831" t="s">
        <v>4948</v>
      </c>
      <c r="B91" s="832" t="s">
        <v>4995</v>
      </c>
      <c r="C91" s="832" t="s">
        <v>585</v>
      </c>
      <c r="D91" s="832" t="s">
        <v>4932</v>
      </c>
      <c r="E91" s="832" t="s">
        <v>4945</v>
      </c>
      <c r="F91" s="832" t="s">
        <v>5015</v>
      </c>
      <c r="G91" s="832" t="s">
        <v>5016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226</v>
      </c>
      <c r="R91" s="837"/>
      <c r="S91" s="850">
        <v>226</v>
      </c>
    </row>
    <row r="92" spans="1:19" ht="14.45" customHeight="1" x14ac:dyDescent="0.2">
      <c r="A92" s="831" t="s">
        <v>4948</v>
      </c>
      <c r="B92" s="832" t="s">
        <v>4995</v>
      </c>
      <c r="C92" s="832" t="s">
        <v>585</v>
      </c>
      <c r="D92" s="832" t="s">
        <v>4932</v>
      </c>
      <c r="E92" s="832" t="s">
        <v>4945</v>
      </c>
      <c r="F92" s="832" t="s">
        <v>4989</v>
      </c>
      <c r="G92" s="832" t="s">
        <v>4990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226</v>
      </c>
      <c r="R92" s="837"/>
      <c r="S92" s="850">
        <v>226</v>
      </c>
    </row>
    <row r="93" spans="1:19" ht="14.45" customHeight="1" x14ac:dyDescent="0.2">
      <c r="A93" s="831" t="s">
        <v>4948</v>
      </c>
      <c r="B93" s="832" t="s">
        <v>4995</v>
      </c>
      <c r="C93" s="832" t="s">
        <v>585</v>
      </c>
      <c r="D93" s="832" t="s">
        <v>2912</v>
      </c>
      <c r="E93" s="832" t="s">
        <v>4950</v>
      </c>
      <c r="F93" s="832" t="s">
        <v>4951</v>
      </c>
      <c r="G93" s="832" t="s">
        <v>4952</v>
      </c>
      <c r="H93" s="849">
        <v>13.4</v>
      </c>
      <c r="I93" s="849">
        <v>1450.55</v>
      </c>
      <c r="J93" s="832">
        <v>0.85897435897435892</v>
      </c>
      <c r="K93" s="832">
        <v>108.25</v>
      </c>
      <c r="L93" s="849">
        <v>15.6</v>
      </c>
      <c r="M93" s="849">
        <v>1688.7</v>
      </c>
      <c r="N93" s="832">
        <v>1</v>
      </c>
      <c r="O93" s="832">
        <v>108.25</v>
      </c>
      <c r="P93" s="849">
        <v>18.399999999999999</v>
      </c>
      <c r="Q93" s="849">
        <v>2001.6399999999999</v>
      </c>
      <c r="R93" s="837">
        <v>1.1853141469769644</v>
      </c>
      <c r="S93" s="850">
        <v>108.78478260869565</v>
      </c>
    </row>
    <row r="94" spans="1:19" ht="14.45" customHeight="1" x14ac:dyDescent="0.2">
      <c r="A94" s="831" t="s">
        <v>4948</v>
      </c>
      <c r="B94" s="832" t="s">
        <v>4995</v>
      </c>
      <c r="C94" s="832" t="s">
        <v>585</v>
      </c>
      <c r="D94" s="832" t="s">
        <v>2912</v>
      </c>
      <c r="E94" s="832" t="s">
        <v>4950</v>
      </c>
      <c r="F94" s="832" t="s">
        <v>4953</v>
      </c>
      <c r="G94" s="832" t="s">
        <v>1270</v>
      </c>
      <c r="H94" s="849">
        <v>5.0999999999999996</v>
      </c>
      <c r="I94" s="849">
        <v>313.14</v>
      </c>
      <c r="J94" s="832">
        <v>0.64556962025316456</v>
      </c>
      <c r="K94" s="832">
        <v>61.4</v>
      </c>
      <c r="L94" s="849">
        <v>7.9</v>
      </c>
      <c r="M94" s="849">
        <v>485.05999999999995</v>
      </c>
      <c r="N94" s="832">
        <v>1</v>
      </c>
      <c r="O94" s="832">
        <v>61.399999999999991</v>
      </c>
      <c r="P94" s="849">
        <v>7.5</v>
      </c>
      <c r="Q94" s="849">
        <v>379.95000000000005</v>
      </c>
      <c r="R94" s="837">
        <v>0.7833051581247682</v>
      </c>
      <c r="S94" s="850">
        <v>50.660000000000004</v>
      </c>
    </row>
    <row r="95" spans="1:19" ht="14.45" customHeight="1" x14ac:dyDescent="0.2">
      <c r="A95" s="831" t="s">
        <v>4948</v>
      </c>
      <c r="B95" s="832" t="s">
        <v>4995</v>
      </c>
      <c r="C95" s="832" t="s">
        <v>585</v>
      </c>
      <c r="D95" s="832" t="s">
        <v>2912</v>
      </c>
      <c r="E95" s="832" t="s">
        <v>4950</v>
      </c>
      <c r="F95" s="832" t="s">
        <v>4996</v>
      </c>
      <c r="G95" s="832" t="s">
        <v>3252</v>
      </c>
      <c r="H95" s="849"/>
      <c r="I95" s="849"/>
      <c r="J95" s="832"/>
      <c r="K95" s="832"/>
      <c r="L95" s="849"/>
      <c r="M95" s="849"/>
      <c r="N95" s="832"/>
      <c r="O95" s="832"/>
      <c r="P95" s="849">
        <v>2</v>
      </c>
      <c r="Q95" s="849">
        <v>78</v>
      </c>
      <c r="R95" s="837"/>
      <c r="S95" s="850">
        <v>39</v>
      </c>
    </row>
    <row r="96" spans="1:19" ht="14.45" customHeight="1" x14ac:dyDescent="0.2">
      <c r="A96" s="831" t="s">
        <v>4948</v>
      </c>
      <c r="B96" s="832" t="s">
        <v>4995</v>
      </c>
      <c r="C96" s="832" t="s">
        <v>585</v>
      </c>
      <c r="D96" s="832" t="s">
        <v>2912</v>
      </c>
      <c r="E96" s="832" t="s">
        <v>4950</v>
      </c>
      <c r="F96" s="832" t="s">
        <v>4954</v>
      </c>
      <c r="G96" s="832" t="s">
        <v>1270</v>
      </c>
      <c r="H96" s="849"/>
      <c r="I96" s="849"/>
      <c r="J96" s="832"/>
      <c r="K96" s="832"/>
      <c r="L96" s="849"/>
      <c r="M96" s="849"/>
      <c r="N96" s="832"/>
      <c r="O96" s="832"/>
      <c r="P96" s="849">
        <v>1.2</v>
      </c>
      <c r="Q96" s="849">
        <v>60.78</v>
      </c>
      <c r="R96" s="837"/>
      <c r="S96" s="850">
        <v>50.650000000000006</v>
      </c>
    </row>
    <row r="97" spans="1:19" ht="14.45" customHeight="1" x14ac:dyDescent="0.2">
      <c r="A97" s="831" t="s">
        <v>4948</v>
      </c>
      <c r="B97" s="832" t="s">
        <v>4995</v>
      </c>
      <c r="C97" s="832" t="s">
        <v>585</v>
      </c>
      <c r="D97" s="832" t="s">
        <v>2912</v>
      </c>
      <c r="E97" s="832" t="s">
        <v>4950</v>
      </c>
      <c r="F97" s="832" t="s">
        <v>4997</v>
      </c>
      <c r="G97" s="832" t="s">
        <v>1892</v>
      </c>
      <c r="H97" s="849"/>
      <c r="I97" s="849"/>
      <c r="J97" s="832"/>
      <c r="K97" s="832"/>
      <c r="L97" s="849"/>
      <c r="M97" s="849"/>
      <c r="N97" s="832"/>
      <c r="O97" s="832"/>
      <c r="P97" s="849">
        <v>5.3</v>
      </c>
      <c r="Q97" s="849">
        <v>938.1</v>
      </c>
      <c r="R97" s="837"/>
      <c r="S97" s="850">
        <v>177</v>
      </c>
    </row>
    <row r="98" spans="1:19" ht="14.45" customHeight="1" x14ac:dyDescent="0.2">
      <c r="A98" s="831" t="s">
        <v>4948</v>
      </c>
      <c r="B98" s="832" t="s">
        <v>4995</v>
      </c>
      <c r="C98" s="832" t="s">
        <v>585</v>
      </c>
      <c r="D98" s="832" t="s">
        <v>2912</v>
      </c>
      <c r="E98" s="832" t="s">
        <v>4950</v>
      </c>
      <c r="F98" s="832" t="s">
        <v>4955</v>
      </c>
      <c r="G98" s="832" t="s">
        <v>4956</v>
      </c>
      <c r="H98" s="849"/>
      <c r="I98" s="849"/>
      <c r="J98" s="832"/>
      <c r="K98" s="832"/>
      <c r="L98" s="849">
        <v>1</v>
      </c>
      <c r="M98" s="849">
        <v>78</v>
      </c>
      <c r="N98" s="832">
        <v>1</v>
      </c>
      <c r="O98" s="832">
        <v>78</v>
      </c>
      <c r="P98" s="849"/>
      <c r="Q98" s="849"/>
      <c r="R98" s="837"/>
      <c r="S98" s="850"/>
    </row>
    <row r="99" spans="1:19" ht="14.45" customHeight="1" x14ac:dyDescent="0.2">
      <c r="A99" s="831" t="s">
        <v>4948</v>
      </c>
      <c r="B99" s="832" t="s">
        <v>4995</v>
      </c>
      <c r="C99" s="832" t="s">
        <v>585</v>
      </c>
      <c r="D99" s="832" t="s">
        <v>2912</v>
      </c>
      <c r="E99" s="832" t="s">
        <v>4950</v>
      </c>
      <c r="F99" s="832" t="s">
        <v>4998</v>
      </c>
      <c r="G99" s="832" t="s">
        <v>4960</v>
      </c>
      <c r="H99" s="849"/>
      <c r="I99" s="849"/>
      <c r="J99" s="832"/>
      <c r="K99" s="832"/>
      <c r="L99" s="849"/>
      <c r="M99" s="849"/>
      <c r="N99" s="832"/>
      <c r="O99" s="832"/>
      <c r="P99" s="849">
        <v>99</v>
      </c>
      <c r="Q99" s="849">
        <v>241.56</v>
      </c>
      <c r="R99" s="837"/>
      <c r="S99" s="850">
        <v>2.44</v>
      </c>
    </row>
    <row r="100" spans="1:19" ht="14.45" customHeight="1" x14ac:dyDescent="0.2">
      <c r="A100" s="831" t="s">
        <v>4948</v>
      </c>
      <c r="B100" s="832" t="s">
        <v>4995</v>
      </c>
      <c r="C100" s="832" t="s">
        <v>585</v>
      </c>
      <c r="D100" s="832" t="s">
        <v>2912</v>
      </c>
      <c r="E100" s="832" t="s">
        <v>4950</v>
      </c>
      <c r="F100" s="832" t="s">
        <v>4999</v>
      </c>
      <c r="G100" s="832" t="s">
        <v>5000</v>
      </c>
      <c r="H100" s="849">
        <v>2.7</v>
      </c>
      <c r="I100" s="849">
        <v>4066.74</v>
      </c>
      <c r="J100" s="832">
        <v>5.3999999999999995</v>
      </c>
      <c r="K100" s="832">
        <v>1506.1999999999998</v>
      </c>
      <c r="L100" s="849">
        <v>0.5</v>
      </c>
      <c r="M100" s="849">
        <v>753.1</v>
      </c>
      <c r="N100" s="832">
        <v>1</v>
      </c>
      <c r="O100" s="832">
        <v>1506.2</v>
      </c>
      <c r="P100" s="849">
        <v>1</v>
      </c>
      <c r="Q100" s="849">
        <v>1199.9000000000001</v>
      </c>
      <c r="R100" s="837">
        <v>1.5932811047669633</v>
      </c>
      <c r="S100" s="850">
        <v>1199.9000000000001</v>
      </c>
    </row>
    <row r="101" spans="1:19" ht="14.45" customHeight="1" x14ac:dyDescent="0.2">
      <c r="A101" s="831" t="s">
        <v>4948</v>
      </c>
      <c r="B101" s="832" t="s">
        <v>4995</v>
      </c>
      <c r="C101" s="832" t="s">
        <v>585</v>
      </c>
      <c r="D101" s="832" t="s">
        <v>2912</v>
      </c>
      <c r="E101" s="832" t="s">
        <v>4950</v>
      </c>
      <c r="F101" s="832" t="s">
        <v>4957</v>
      </c>
      <c r="G101" s="832" t="s">
        <v>4958</v>
      </c>
      <c r="H101" s="849">
        <v>49</v>
      </c>
      <c r="I101" s="849">
        <v>5117.5600000000004</v>
      </c>
      <c r="J101" s="832">
        <v>0.765625</v>
      </c>
      <c r="K101" s="832">
        <v>104.44000000000001</v>
      </c>
      <c r="L101" s="849">
        <v>64</v>
      </c>
      <c r="M101" s="849">
        <v>6684.1600000000008</v>
      </c>
      <c r="N101" s="832">
        <v>1</v>
      </c>
      <c r="O101" s="832">
        <v>104.44000000000001</v>
      </c>
      <c r="P101" s="849">
        <v>6</v>
      </c>
      <c r="Q101" s="849">
        <v>626.64</v>
      </c>
      <c r="R101" s="837">
        <v>9.3749999999999986E-2</v>
      </c>
      <c r="S101" s="850">
        <v>104.44</v>
      </c>
    </row>
    <row r="102" spans="1:19" ht="14.45" customHeight="1" x14ac:dyDescent="0.2">
      <c r="A102" s="831" t="s">
        <v>4948</v>
      </c>
      <c r="B102" s="832" t="s">
        <v>4995</v>
      </c>
      <c r="C102" s="832" t="s">
        <v>585</v>
      </c>
      <c r="D102" s="832" t="s">
        <v>2912</v>
      </c>
      <c r="E102" s="832" t="s">
        <v>4950</v>
      </c>
      <c r="F102" s="832" t="s">
        <v>5001</v>
      </c>
      <c r="G102" s="832" t="s">
        <v>4958</v>
      </c>
      <c r="H102" s="849"/>
      <c r="I102" s="849"/>
      <c r="J102" s="832"/>
      <c r="K102" s="832"/>
      <c r="L102" s="849"/>
      <c r="M102" s="849"/>
      <c r="N102" s="832"/>
      <c r="O102" s="832"/>
      <c r="P102" s="849">
        <v>7.8000000000000007</v>
      </c>
      <c r="Q102" s="849">
        <v>6183.84</v>
      </c>
      <c r="R102" s="837"/>
      <c r="S102" s="850">
        <v>792.8</v>
      </c>
    </row>
    <row r="103" spans="1:19" ht="14.45" customHeight="1" x14ac:dyDescent="0.2">
      <c r="A103" s="831" t="s">
        <v>4948</v>
      </c>
      <c r="B103" s="832" t="s">
        <v>4995</v>
      </c>
      <c r="C103" s="832" t="s">
        <v>585</v>
      </c>
      <c r="D103" s="832" t="s">
        <v>2912</v>
      </c>
      <c r="E103" s="832" t="s">
        <v>4950</v>
      </c>
      <c r="F103" s="832" t="s">
        <v>4959</v>
      </c>
      <c r="G103" s="832" t="s">
        <v>4960</v>
      </c>
      <c r="H103" s="849"/>
      <c r="I103" s="849"/>
      <c r="J103" s="832"/>
      <c r="K103" s="832"/>
      <c r="L103" s="849"/>
      <c r="M103" s="849"/>
      <c r="N103" s="832"/>
      <c r="O103" s="832"/>
      <c r="P103" s="849">
        <v>1.21</v>
      </c>
      <c r="Q103" s="849">
        <v>116.83</v>
      </c>
      <c r="R103" s="837"/>
      <c r="S103" s="850">
        <v>96.553719008264466</v>
      </c>
    </row>
    <row r="104" spans="1:19" ht="14.45" customHeight="1" x14ac:dyDescent="0.2">
      <c r="A104" s="831" t="s">
        <v>4948</v>
      </c>
      <c r="B104" s="832" t="s">
        <v>4995</v>
      </c>
      <c r="C104" s="832" t="s">
        <v>585</v>
      </c>
      <c r="D104" s="832" t="s">
        <v>2912</v>
      </c>
      <c r="E104" s="832" t="s">
        <v>4950</v>
      </c>
      <c r="F104" s="832" t="s">
        <v>5002</v>
      </c>
      <c r="G104" s="832" t="s">
        <v>4960</v>
      </c>
      <c r="H104" s="849"/>
      <c r="I104" s="849"/>
      <c r="J104" s="832"/>
      <c r="K104" s="832"/>
      <c r="L104" s="849"/>
      <c r="M104" s="849"/>
      <c r="N104" s="832"/>
      <c r="O104" s="832"/>
      <c r="P104" s="849">
        <v>0.05</v>
      </c>
      <c r="Q104" s="849">
        <v>6.08</v>
      </c>
      <c r="R104" s="837"/>
      <c r="S104" s="850">
        <v>121.6</v>
      </c>
    </row>
    <row r="105" spans="1:19" ht="14.45" customHeight="1" x14ac:dyDescent="0.2">
      <c r="A105" s="831" t="s">
        <v>4948</v>
      </c>
      <c r="B105" s="832" t="s">
        <v>4995</v>
      </c>
      <c r="C105" s="832" t="s">
        <v>585</v>
      </c>
      <c r="D105" s="832" t="s">
        <v>2912</v>
      </c>
      <c r="E105" s="832" t="s">
        <v>4945</v>
      </c>
      <c r="F105" s="832" t="s">
        <v>5003</v>
      </c>
      <c r="G105" s="832" t="s">
        <v>5004</v>
      </c>
      <c r="H105" s="849">
        <v>30</v>
      </c>
      <c r="I105" s="849">
        <v>3660</v>
      </c>
      <c r="J105" s="832">
        <v>1.4291292463881295</v>
      </c>
      <c r="K105" s="832">
        <v>122</v>
      </c>
      <c r="L105" s="849">
        <v>21</v>
      </c>
      <c r="M105" s="849">
        <v>2561</v>
      </c>
      <c r="N105" s="832">
        <v>1</v>
      </c>
      <c r="O105" s="832">
        <v>121.95238095238095</v>
      </c>
      <c r="P105" s="849">
        <v>41</v>
      </c>
      <c r="Q105" s="849">
        <v>5002</v>
      </c>
      <c r="R105" s="837">
        <v>1.9531433033971104</v>
      </c>
      <c r="S105" s="850">
        <v>122</v>
      </c>
    </row>
    <row r="106" spans="1:19" ht="14.45" customHeight="1" x14ac:dyDescent="0.2">
      <c r="A106" s="831" t="s">
        <v>4948</v>
      </c>
      <c r="B106" s="832" t="s">
        <v>4995</v>
      </c>
      <c r="C106" s="832" t="s">
        <v>585</v>
      </c>
      <c r="D106" s="832" t="s">
        <v>2912</v>
      </c>
      <c r="E106" s="832" t="s">
        <v>4945</v>
      </c>
      <c r="F106" s="832" t="s">
        <v>4963</v>
      </c>
      <c r="G106" s="832" t="s">
        <v>4964</v>
      </c>
      <c r="H106" s="849"/>
      <c r="I106" s="849"/>
      <c r="J106" s="832"/>
      <c r="K106" s="832"/>
      <c r="L106" s="849"/>
      <c r="M106" s="849"/>
      <c r="N106" s="832"/>
      <c r="O106" s="832"/>
      <c r="P106" s="849">
        <v>59</v>
      </c>
      <c r="Q106" s="849">
        <v>8909</v>
      </c>
      <c r="R106" s="837"/>
      <c r="S106" s="850">
        <v>151</v>
      </c>
    </row>
    <row r="107" spans="1:19" ht="14.45" customHeight="1" x14ac:dyDescent="0.2">
      <c r="A107" s="831" t="s">
        <v>4948</v>
      </c>
      <c r="B107" s="832" t="s">
        <v>4995</v>
      </c>
      <c r="C107" s="832" t="s">
        <v>585</v>
      </c>
      <c r="D107" s="832" t="s">
        <v>2912</v>
      </c>
      <c r="E107" s="832" t="s">
        <v>4945</v>
      </c>
      <c r="F107" s="832" t="s">
        <v>4965</v>
      </c>
      <c r="G107" s="832" t="s">
        <v>4966</v>
      </c>
      <c r="H107" s="849">
        <v>9</v>
      </c>
      <c r="I107" s="849">
        <v>747</v>
      </c>
      <c r="J107" s="832">
        <v>1.8</v>
      </c>
      <c r="K107" s="832">
        <v>83</v>
      </c>
      <c r="L107" s="849">
        <v>5</v>
      </c>
      <c r="M107" s="849">
        <v>415</v>
      </c>
      <c r="N107" s="832">
        <v>1</v>
      </c>
      <c r="O107" s="832">
        <v>83</v>
      </c>
      <c r="P107" s="849">
        <v>4</v>
      </c>
      <c r="Q107" s="849">
        <v>336</v>
      </c>
      <c r="R107" s="837">
        <v>0.80963855421686748</v>
      </c>
      <c r="S107" s="850">
        <v>84</v>
      </c>
    </row>
    <row r="108" spans="1:19" ht="14.45" customHeight="1" x14ac:dyDescent="0.2">
      <c r="A108" s="831" t="s">
        <v>4948</v>
      </c>
      <c r="B108" s="832" t="s">
        <v>4995</v>
      </c>
      <c r="C108" s="832" t="s">
        <v>585</v>
      </c>
      <c r="D108" s="832" t="s">
        <v>2912</v>
      </c>
      <c r="E108" s="832" t="s">
        <v>4945</v>
      </c>
      <c r="F108" s="832" t="s">
        <v>4946</v>
      </c>
      <c r="G108" s="832" t="s">
        <v>4947</v>
      </c>
      <c r="H108" s="849">
        <v>98</v>
      </c>
      <c r="I108" s="849">
        <v>3626</v>
      </c>
      <c r="J108" s="832">
        <v>2.5128205128205128</v>
      </c>
      <c r="K108" s="832">
        <v>37</v>
      </c>
      <c r="L108" s="849">
        <v>39</v>
      </c>
      <c r="M108" s="849">
        <v>1443</v>
      </c>
      <c r="N108" s="832">
        <v>1</v>
      </c>
      <c r="O108" s="832">
        <v>37</v>
      </c>
      <c r="P108" s="849">
        <v>68</v>
      </c>
      <c r="Q108" s="849">
        <v>2584</v>
      </c>
      <c r="R108" s="837">
        <v>1.7907137907137907</v>
      </c>
      <c r="S108" s="850">
        <v>38</v>
      </c>
    </row>
    <row r="109" spans="1:19" ht="14.45" customHeight="1" x14ac:dyDescent="0.2">
      <c r="A109" s="831" t="s">
        <v>4948</v>
      </c>
      <c r="B109" s="832" t="s">
        <v>4995</v>
      </c>
      <c r="C109" s="832" t="s">
        <v>585</v>
      </c>
      <c r="D109" s="832" t="s">
        <v>2912</v>
      </c>
      <c r="E109" s="832" t="s">
        <v>4945</v>
      </c>
      <c r="F109" s="832" t="s">
        <v>4967</v>
      </c>
      <c r="G109" s="832" t="s">
        <v>4968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5</v>
      </c>
      <c r="R109" s="837"/>
      <c r="S109" s="850">
        <v>5</v>
      </c>
    </row>
    <row r="110" spans="1:19" ht="14.45" customHeight="1" x14ac:dyDescent="0.2">
      <c r="A110" s="831" t="s">
        <v>4948</v>
      </c>
      <c r="B110" s="832" t="s">
        <v>4995</v>
      </c>
      <c r="C110" s="832" t="s">
        <v>585</v>
      </c>
      <c r="D110" s="832" t="s">
        <v>2912</v>
      </c>
      <c r="E110" s="832" t="s">
        <v>4945</v>
      </c>
      <c r="F110" s="832" t="s">
        <v>5011</v>
      </c>
      <c r="G110" s="832" t="s">
        <v>5012</v>
      </c>
      <c r="H110" s="849"/>
      <c r="I110" s="849"/>
      <c r="J110" s="832"/>
      <c r="K110" s="832"/>
      <c r="L110" s="849">
        <v>1</v>
      </c>
      <c r="M110" s="849">
        <v>702</v>
      </c>
      <c r="N110" s="832">
        <v>1</v>
      </c>
      <c r="O110" s="832">
        <v>702</v>
      </c>
      <c r="P110" s="849"/>
      <c r="Q110" s="849"/>
      <c r="R110" s="837"/>
      <c r="S110" s="850"/>
    </row>
    <row r="111" spans="1:19" ht="14.45" customHeight="1" x14ac:dyDescent="0.2">
      <c r="A111" s="831" t="s">
        <v>4948</v>
      </c>
      <c r="B111" s="832" t="s">
        <v>4995</v>
      </c>
      <c r="C111" s="832" t="s">
        <v>585</v>
      </c>
      <c r="D111" s="832" t="s">
        <v>2912</v>
      </c>
      <c r="E111" s="832" t="s">
        <v>4945</v>
      </c>
      <c r="F111" s="832" t="s">
        <v>5013</v>
      </c>
      <c r="G111" s="832" t="s">
        <v>5014</v>
      </c>
      <c r="H111" s="849"/>
      <c r="I111" s="849"/>
      <c r="J111" s="832"/>
      <c r="K111" s="832"/>
      <c r="L111" s="849"/>
      <c r="M111" s="849"/>
      <c r="N111" s="832"/>
      <c r="O111" s="832"/>
      <c r="P111" s="849">
        <v>9</v>
      </c>
      <c r="Q111" s="849">
        <v>4050</v>
      </c>
      <c r="R111" s="837"/>
      <c r="S111" s="850">
        <v>450</v>
      </c>
    </row>
    <row r="112" spans="1:19" ht="14.45" customHeight="1" x14ac:dyDescent="0.2">
      <c r="A112" s="831" t="s">
        <v>4948</v>
      </c>
      <c r="B112" s="832" t="s">
        <v>4995</v>
      </c>
      <c r="C112" s="832" t="s">
        <v>585</v>
      </c>
      <c r="D112" s="832" t="s">
        <v>2912</v>
      </c>
      <c r="E112" s="832" t="s">
        <v>4945</v>
      </c>
      <c r="F112" s="832" t="s">
        <v>5015</v>
      </c>
      <c r="G112" s="832" t="s">
        <v>5016</v>
      </c>
      <c r="H112" s="849">
        <v>1</v>
      </c>
      <c r="I112" s="849">
        <v>223</v>
      </c>
      <c r="J112" s="832">
        <v>0.25</v>
      </c>
      <c r="K112" s="832">
        <v>223</v>
      </c>
      <c r="L112" s="849">
        <v>4</v>
      </c>
      <c r="M112" s="849">
        <v>892</v>
      </c>
      <c r="N112" s="832">
        <v>1</v>
      </c>
      <c r="O112" s="832">
        <v>223</v>
      </c>
      <c r="P112" s="849">
        <v>12</v>
      </c>
      <c r="Q112" s="849">
        <v>2712</v>
      </c>
      <c r="R112" s="837">
        <v>3.0403587443946187</v>
      </c>
      <c r="S112" s="850">
        <v>226</v>
      </c>
    </row>
    <row r="113" spans="1:19" ht="14.45" customHeight="1" x14ac:dyDescent="0.2">
      <c r="A113" s="831" t="s">
        <v>4948</v>
      </c>
      <c r="B113" s="832" t="s">
        <v>4995</v>
      </c>
      <c r="C113" s="832" t="s">
        <v>585</v>
      </c>
      <c r="D113" s="832" t="s">
        <v>2912</v>
      </c>
      <c r="E113" s="832" t="s">
        <v>4945</v>
      </c>
      <c r="F113" s="832" t="s">
        <v>4973</v>
      </c>
      <c r="G113" s="832" t="s">
        <v>4974</v>
      </c>
      <c r="H113" s="849">
        <v>83</v>
      </c>
      <c r="I113" s="849">
        <v>2766.6600000000003</v>
      </c>
      <c r="J113" s="832">
        <v>1.1066640000000001</v>
      </c>
      <c r="K113" s="832">
        <v>33.333253012048196</v>
      </c>
      <c r="L113" s="849">
        <v>75</v>
      </c>
      <c r="M113" s="849">
        <v>2500</v>
      </c>
      <c r="N113" s="832">
        <v>1</v>
      </c>
      <c r="O113" s="832">
        <v>33.333333333333336</v>
      </c>
      <c r="P113" s="849">
        <v>219</v>
      </c>
      <c r="Q113" s="849">
        <v>7299.99</v>
      </c>
      <c r="R113" s="837">
        <v>2.9199959999999998</v>
      </c>
      <c r="S113" s="850">
        <v>33.333287671232874</v>
      </c>
    </row>
    <row r="114" spans="1:19" ht="14.45" customHeight="1" x14ac:dyDescent="0.2">
      <c r="A114" s="831" t="s">
        <v>4948</v>
      </c>
      <c r="B114" s="832" t="s">
        <v>4995</v>
      </c>
      <c r="C114" s="832" t="s">
        <v>585</v>
      </c>
      <c r="D114" s="832" t="s">
        <v>2912</v>
      </c>
      <c r="E114" s="832" t="s">
        <v>4945</v>
      </c>
      <c r="F114" s="832" t="s">
        <v>4975</v>
      </c>
      <c r="G114" s="832" t="s">
        <v>4976</v>
      </c>
      <c r="H114" s="849">
        <v>9</v>
      </c>
      <c r="I114" s="849">
        <v>3195</v>
      </c>
      <c r="J114" s="832">
        <v>1</v>
      </c>
      <c r="K114" s="832">
        <v>355</v>
      </c>
      <c r="L114" s="849">
        <v>9</v>
      </c>
      <c r="M114" s="849">
        <v>3195</v>
      </c>
      <c r="N114" s="832">
        <v>1</v>
      </c>
      <c r="O114" s="832">
        <v>355</v>
      </c>
      <c r="P114" s="849">
        <v>30</v>
      </c>
      <c r="Q114" s="849">
        <v>10740</v>
      </c>
      <c r="R114" s="837">
        <v>3.3615023474178405</v>
      </c>
      <c r="S114" s="850">
        <v>358</v>
      </c>
    </row>
    <row r="115" spans="1:19" ht="14.45" customHeight="1" x14ac:dyDescent="0.2">
      <c r="A115" s="831" t="s">
        <v>4948</v>
      </c>
      <c r="B115" s="832" t="s">
        <v>4995</v>
      </c>
      <c r="C115" s="832" t="s">
        <v>585</v>
      </c>
      <c r="D115" s="832" t="s">
        <v>2912</v>
      </c>
      <c r="E115" s="832" t="s">
        <v>4945</v>
      </c>
      <c r="F115" s="832" t="s">
        <v>4977</v>
      </c>
      <c r="G115" s="832" t="s">
        <v>4978</v>
      </c>
      <c r="H115" s="849">
        <v>46</v>
      </c>
      <c r="I115" s="849">
        <v>1702</v>
      </c>
      <c r="J115" s="832">
        <v>1</v>
      </c>
      <c r="K115" s="832">
        <v>37</v>
      </c>
      <c r="L115" s="849">
        <v>46</v>
      </c>
      <c r="M115" s="849">
        <v>1702</v>
      </c>
      <c r="N115" s="832">
        <v>1</v>
      </c>
      <c r="O115" s="832">
        <v>37</v>
      </c>
      <c r="P115" s="849">
        <v>94</v>
      </c>
      <c r="Q115" s="849">
        <v>3572</v>
      </c>
      <c r="R115" s="837">
        <v>2.0987074030552293</v>
      </c>
      <c r="S115" s="850">
        <v>38</v>
      </c>
    </row>
    <row r="116" spans="1:19" ht="14.45" customHeight="1" x14ac:dyDescent="0.2">
      <c r="A116" s="831" t="s">
        <v>4948</v>
      </c>
      <c r="B116" s="832" t="s">
        <v>4995</v>
      </c>
      <c r="C116" s="832" t="s">
        <v>585</v>
      </c>
      <c r="D116" s="832" t="s">
        <v>2912</v>
      </c>
      <c r="E116" s="832" t="s">
        <v>4945</v>
      </c>
      <c r="F116" s="832" t="s">
        <v>4981</v>
      </c>
      <c r="G116" s="832" t="s">
        <v>4982</v>
      </c>
      <c r="H116" s="849">
        <v>5</v>
      </c>
      <c r="I116" s="849">
        <v>160</v>
      </c>
      <c r="J116" s="832">
        <v>1</v>
      </c>
      <c r="K116" s="832">
        <v>32</v>
      </c>
      <c r="L116" s="849">
        <v>5</v>
      </c>
      <c r="M116" s="849">
        <v>160</v>
      </c>
      <c r="N116" s="832">
        <v>1</v>
      </c>
      <c r="O116" s="832">
        <v>32</v>
      </c>
      <c r="P116" s="849"/>
      <c r="Q116" s="849"/>
      <c r="R116" s="837"/>
      <c r="S116" s="850"/>
    </row>
    <row r="117" spans="1:19" ht="14.45" customHeight="1" x14ac:dyDescent="0.2">
      <c r="A117" s="831" t="s">
        <v>4948</v>
      </c>
      <c r="B117" s="832" t="s">
        <v>4995</v>
      </c>
      <c r="C117" s="832" t="s">
        <v>585</v>
      </c>
      <c r="D117" s="832" t="s">
        <v>2912</v>
      </c>
      <c r="E117" s="832" t="s">
        <v>4945</v>
      </c>
      <c r="F117" s="832" t="s">
        <v>4985</v>
      </c>
      <c r="G117" s="832" t="s">
        <v>4986</v>
      </c>
      <c r="H117" s="849">
        <v>119</v>
      </c>
      <c r="I117" s="849">
        <v>15708</v>
      </c>
      <c r="J117" s="832">
        <v>1.4</v>
      </c>
      <c r="K117" s="832">
        <v>132</v>
      </c>
      <c r="L117" s="849">
        <v>85</v>
      </c>
      <c r="M117" s="849">
        <v>11220</v>
      </c>
      <c r="N117" s="832">
        <v>1</v>
      </c>
      <c r="O117" s="832">
        <v>132</v>
      </c>
      <c r="P117" s="849">
        <v>66</v>
      </c>
      <c r="Q117" s="849">
        <v>8910</v>
      </c>
      <c r="R117" s="837">
        <v>0.79411764705882348</v>
      </c>
      <c r="S117" s="850">
        <v>135</v>
      </c>
    </row>
    <row r="118" spans="1:19" ht="14.45" customHeight="1" x14ac:dyDescent="0.2">
      <c r="A118" s="831" t="s">
        <v>4948</v>
      </c>
      <c r="B118" s="832" t="s">
        <v>4995</v>
      </c>
      <c r="C118" s="832" t="s">
        <v>585</v>
      </c>
      <c r="D118" s="832" t="s">
        <v>2912</v>
      </c>
      <c r="E118" s="832" t="s">
        <v>4945</v>
      </c>
      <c r="F118" s="832" t="s">
        <v>4991</v>
      </c>
      <c r="G118" s="832" t="s">
        <v>4992</v>
      </c>
      <c r="H118" s="849"/>
      <c r="I118" s="849"/>
      <c r="J118" s="832"/>
      <c r="K118" s="832"/>
      <c r="L118" s="849"/>
      <c r="M118" s="849"/>
      <c r="N118" s="832"/>
      <c r="O118" s="832"/>
      <c r="P118" s="849">
        <v>33</v>
      </c>
      <c r="Q118" s="849">
        <v>2013</v>
      </c>
      <c r="R118" s="837"/>
      <c r="S118" s="850">
        <v>61</v>
      </c>
    </row>
    <row r="119" spans="1:19" ht="14.45" customHeight="1" x14ac:dyDescent="0.2">
      <c r="A119" s="831" t="s">
        <v>4948</v>
      </c>
      <c r="B119" s="832" t="s">
        <v>4995</v>
      </c>
      <c r="C119" s="832" t="s">
        <v>585</v>
      </c>
      <c r="D119" s="832" t="s">
        <v>2912</v>
      </c>
      <c r="E119" s="832" t="s">
        <v>4945</v>
      </c>
      <c r="F119" s="832" t="s">
        <v>4993</v>
      </c>
      <c r="G119" s="832" t="s">
        <v>4994</v>
      </c>
      <c r="H119" s="849">
        <v>75</v>
      </c>
      <c r="I119" s="849">
        <v>13275</v>
      </c>
      <c r="J119" s="832">
        <v>0.86719362424875879</v>
      </c>
      <c r="K119" s="832">
        <v>177</v>
      </c>
      <c r="L119" s="849">
        <v>86</v>
      </c>
      <c r="M119" s="849">
        <v>15308</v>
      </c>
      <c r="N119" s="832">
        <v>1</v>
      </c>
      <c r="O119" s="832">
        <v>178</v>
      </c>
      <c r="P119" s="849">
        <v>207</v>
      </c>
      <c r="Q119" s="849">
        <v>37053</v>
      </c>
      <c r="R119" s="837">
        <v>2.4204990854455186</v>
      </c>
      <c r="S119" s="850">
        <v>179</v>
      </c>
    </row>
    <row r="120" spans="1:19" ht="14.45" customHeight="1" x14ac:dyDescent="0.2">
      <c r="A120" s="831" t="s">
        <v>4948</v>
      </c>
      <c r="B120" s="832" t="s">
        <v>4995</v>
      </c>
      <c r="C120" s="832" t="s">
        <v>585</v>
      </c>
      <c r="D120" s="832" t="s">
        <v>2914</v>
      </c>
      <c r="E120" s="832" t="s">
        <v>4950</v>
      </c>
      <c r="F120" s="832" t="s">
        <v>4951</v>
      </c>
      <c r="G120" s="832" t="s">
        <v>4952</v>
      </c>
      <c r="H120" s="849">
        <v>0.2</v>
      </c>
      <c r="I120" s="849">
        <v>21.65</v>
      </c>
      <c r="J120" s="832">
        <v>0.1111111111111111</v>
      </c>
      <c r="K120" s="832">
        <v>108.24999999999999</v>
      </c>
      <c r="L120" s="849">
        <v>1.8</v>
      </c>
      <c r="M120" s="849">
        <v>194.85</v>
      </c>
      <c r="N120" s="832">
        <v>1</v>
      </c>
      <c r="O120" s="832">
        <v>108.25</v>
      </c>
      <c r="P120" s="849"/>
      <c r="Q120" s="849"/>
      <c r="R120" s="837"/>
      <c r="S120" s="850"/>
    </row>
    <row r="121" spans="1:19" ht="14.45" customHeight="1" x14ac:dyDescent="0.2">
      <c r="A121" s="831" t="s">
        <v>4948</v>
      </c>
      <c r="B121" s="832" t="s">
        <v>4995</v>
      </c>
      <c r="C121" s="832" t="s">
        <v>585</v>
      </c>
      <c r="D121" s="832" t="s">
        <v>2914</v>
      </c>
      <c r="E121" s="832" t="s">
        <v>4945</v>
      </c>
      <c r="F121" s="832" t="s">
        <v>5003</v>
      </c>
      <c r="G121" s="832" t="s">
        <v>5004</v>
      </c>
      <c r="H121" s="849">
        <v>1</v>
      </c>
      <c r="I121" s="849">
        <v>122</v>
      </c>
      <c r="J121" s="832">
        <v>1</v>
      </c>
      <c r="K121" s="832">
        <v>122</v>
      </c>
      <c r="L121" s="849">
        <v>1</v>
      </c>
      <c r="M121" s="849">
        <v>122</v>
      </c>
      <c r="N121" s="832">
        <v>1</v>
      </c>
      <c r="O121" s="832">
        <v>122</v>
      </c>
      <c r="P121" s="849"/>
      <c r="Q121" s="849"/>
      <c r="R121" s="837"/>
      <c r="S121" s="850"/>
    </row>
    <row r="122" spans="1:19" ht="14.45" customHeight="1" x14ac:dyDescent="0.2">
      <c r="A122" s="831" t="s">
        <v>4948</v>
      </c>
      <c r="B122" s="832" t="s">
        <v>4995</v>
      </c>
      <c r="C122" s="832" t="s">
        <v>585</v>
      </c>
      <c r="D122" s="832" t="s">
        <v>2914</v>
      </c>
      <c r="E122" s="832" t="s">
        <v>4945</v>
      </c>
      <c r="F122" s="832" t="s">
        <v>4965</v>
      </c>
      <c r="G122" s="832" t="s">
        <v>4966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84</v>
      </c>
      <c r="R122" s="837"/>
      <c r="S122" s="850">
        <v>84</v>
      </c>
    </row>
    <row r="123" spans="1:19" ht="14.45" customHeight="1" x14ac:dyDescent="0.2">
      <c r="A123" s="831" t="s">
        <v>4948</v>
      </c>
      <c r="B123" s="832" t="s">
        <v>4995</v>
      </c>
      <c r="C123" s="832" t="s">
        <v>585</v>
      </c>
      <c r="D123" s="832" t="s">
        <v>2914</v>
      </c>
      <c r="E123" s="832" t="s">
        <v>4945</v>
      </c>
      <c r="F123" s="832" t="s">
        <v>4946</v>
      </c>
      <c r="G123" s="832" t="s">
        <v>4947</v>
      </c>
      <c r="H123" s="849">
        <v>3</v>
      </c>
      <c r="I123" s="849">
        <v>111</v>
      </c>
      <c r="J123" s="832">
        <v>0.15</v>
      </c>
      <c r="K123" s="832">
        <v>37</v>
      </c>
      <c r="L123" s="849">
        <v>20</v>
      </c>
      <c r="M123" s="849">
        <v>740</v>
      </c>
      <c r="N123" s="832">
        <v>1</v>
      </c>
      <c r="O123" s="832">
        <v>37</v>
      </c>
      <c r="P123" s="849">
        <v>75</v>
      </c>
      <c r="Q123" s="849">
        <v>2850</v>
      </c>
      <c r="R123" s="837">
        <v>3.8513513513513513</v>
      </c>
      <c r="S123" s="850">
        <v>38</v>
      </c>
    </row>
    <row r="124" spans="1:19" ht="14.45" customHeight="1" x14ac:dyDescent="0.2">
      <c r="A124" s="831" t="s">
        <v>4948</v>
      </c>
      <c r="B124" s="832" t="s">
        <v>4995</v>
      </c>
      <c r="C124" s="832" t="s">
        <v>585</v>
      </c>
      <c r="D124" s="832" t="s">
        <v>2914</v>
      </c>
      <c r="E124" s="832" t="s">
        <v>4945</v>
      </c>
      <c r="F124" s="832" t="s">
        <v>4973</v>
      </c>
      <c r="G124" s="832" t="s">
        <v>4974</v>
      </c>
      <c r="H124" s="849">
        <v>1</v>
      </c>
      <c r="I124" s="849">
        <v>33.33</v>
      </c>
      <c r="J124" s="832">
        <v>0.11110370345678189</v>
      </c>
      <c r="K124" s="832">
        <v>33.33</v>
      </c>
      <c r="L124" s="849">
        <v>9</v>
      </c>
      <c r="M124" s="849">
        <v>299.99</v>
      </c>
      <c r="N124" s="832">
        <v>1</v>
      </c>
      <c r="O124" s="832">
        <v>33.332222222222221</v>
      </c>
      <c r="P124" s="849">
        <v>2</v>
      </c>
      <c r="Q124" s="849">
        <v>66.66</v>
      </c>
      <c r="R124" s="837">
        <v>0.22220740691356378</v>
      </c>
      <c r="S124" s="850">
        <v>33.33</v>
      </c>
    </row>
    <row r="125" spans="1:19" ht="14.45" customHeight="1" x14ac:dyDescent="0.2">
      <c r="A125" s="831" t="s">
        <v>4948</v>
      </c>
      <c r="B125" s="832" t="s">
        <v>4995</v>
      </c>
      <c r="C125" s="832" t="s">
        <v>585</v>
      </c>
      <c r="D125" s="832" t="s">
        <v>2914</v>
      </c>
      <c r="E125" s="832" t="s">
        <v>4945</v>
      </c>
      <c r="F125" s="832" t="s">
        <v>4975</v>
      </c>
      <c r="G125" s="832" t="s">
        <v>4976</v>
      </c>
      <c r="H125" s="849"/>
      <c r="I125" s="849"/>
      <c r="J125" s="832"/>
      <c r="K125" s="832"/>
      <c r="L125" s="849">
        <v>11</v>
      </c>
      <c r="M125" s="849">
        <v>3905</v>
      </c>
      <c r="N125" s="832">
        <v>1</v>
      </c>
      <c r="O125" s="832">
        <v>355</v>
      </c>
      <c r="P125" s="849">
        <v>3</v>
      </c>
      <c r="Q125" s="849">
        <v>1074</v>
      </c>
      <c r="R125" s="837">
        <v>0.27503201024327784</v>
      </c>
      <c r="S125" s="850">
        <v>358</v>
      </c>
    </row>
    <row r="126" spans="1:19" ht="14.45" customHeight="1" x14ac:dyDescent="0.2">
      <c r="A126" s="831" t="s">
        <v>4948</v>
      </c>
      <c r="B126" s="832" t="s">
        <v>4995</v>
      </c>
      <c r="C126" s="832" t="s">
        <v>585</v>
      </c>
      <c r="D126" s="832" t="s">
        <v>2914</v>
      </c>
      <c r="E126" s="832" t="s">
        <v>4945</v>
      </c>
      <c r="F126" s="832" t="s">
        <v>4977</v>
      </c>
      <c r="G126" s="832" t="s">
        <v>4978</v>
      </c>
      <c r="H126" s="849">
        <v>3</v>
      </c>
      <c r="I126" s="849">
        <v>111</v>
      </c>
      <c r="J126" s="832">
        <v>0.23076923076923078</v>
      </c>
      <c r="K126" s="832">
        <v>37</v>
      </c>
      <c r="L126" s="849">
        <v>13</v>
      </c>
      <c r="M126" s="849">
        <v>481</v>
      </c>
      <c r="N126" s="832">
        <v>1</v>
      </c>
      <c r="O126" s="832">
        <v>37</v>
      </c>
      <c r="P126" s="849">
        <v>4</v>
      </c>
      <c r="Q126" s="849">
        <v>152</v>
      </c>
      <c r="R126" s="837">
        <v>0.31600831600831603</v>
      </c>
      <c r="S126" s="850">
        <v>38</v>
      </c>
    </row>
    <row r="127" spans="1:19" ht="14.45" customHeight="1" x14ac:dyDescent="0.2">
      <c r="A127" s="831" t="s">
        <v>4948</v>
      </c>
      <c r="B127" s="832" t="s">
        <v>4995</v>
      </c>
      <c r="C127" s="832" t="s">
        <v>585</v>
      </c>
      <c r="D127" s="832" t="s">
        <v>2914</v>
      </c>
      <c r="E127" s="832" t="s">
        <v>4945</v>
      </c>
      <c r="F127" s="832" t="s">
        <v>4981</v>
      </c>
      <c r="G127" s="832" t="s">
        <v>4982</v>
      </c>
      <c r="H127" s="849"/>
      <c r="I127" s="849"/>
      <c r="J127" s="832"/>
      <c r="K127" s="832"/>
      <c r="L127" s="849">
        <v>1</v>
      </c>
      <c r="M127" s="849">
        <v>32</v>
      </c>
      <c r="N127" s="832">
        <v>1</v>
      </c>
      <c r="O127" s="832">
        <v>32</v>
      </c>
      <c r="P127" s="849"/>
      <c r="Q127" s="849"/>
      <c r="R127" s="837"/>
      <c r="S127" s="850"/>
    </row>
    <row r="128" spans="1:19" ht="14.45" customHeight="1" x14ac:dyDescent="0.2">
      <c r="A128" s="831" t="s">
        <v>4948</v>
      </c>
      <c r="B128" s="832" t="s">
        <v>4995</v>
      </c>
      <c r="C128" s="832" t="s">
        <v>585</v>
      </c>
      <c r="D128" s="832" t="s">
        <v>2914</v>
      </c>
      <c r="E128" s="832" t="s">
        <v>4945</v>
      </c>
      <c r="F128" s="832" t="s">
        <v>4985</v>
      </c>
      <c r="G128" s="832" t="s">
        <v>4986</v>
      </c>
      <c r="H128" s="849">
        <v>2</v>
      </c>
      <c r="I128" s="849">
        <v>264</v>
      </c>
      <c r="J128" s="832">
        <v>0.22222222222222221</v>
      </c>
      <c r="K128" s="832">
        <v>132</v>
      </c>
      <c r="L128" s="849">
        <v>9</v>
      </c>
      <c r="M128" s="849">
        <v>1188</v>
      </c>
      <c r="N128" s="832">
        <v>1</v>
      </c>
      <c r="O128" s="832">
        <v>132</v>
      </c>
      <c r="P128" s="849"/>
      <c r="Q128" s="849"/>
      <c r="R128" s="837"/>
      <c r="S128" s="850"/>
    </row>
    <row r="129" spans="1:19" ht="14.45" customHeight="1" x14ac:dyDescent="0.2">
      <c r="A129" s="831" t="s">
        <v>4948</v>
      </c>
      <c r="B129" s="832" t="s">
        <v>4995</v>
      </c>
      <c r="C129" s="832" t="s">
        <v>585</v>
      </c>
      <c r="D129" s="832" t="s">
        <v>2914</v>
      </c>
      <c r="E129" s="832" t="s">
        <v>4945</v>
      </c>
      <c r="F129" s="832" t="s">
        <v>4989</v>
      </c>
      <c r="G129" s="832" t="s">
        <v>4990</v>
      </c>
      <c r="H129" s="849"/>
      <c r="I129" s="849"/>
      <c r="J129" s="832"/>
      <c r="K129" s="832"/>
      <c r="L129" s="849">
        <v>2</v>
      </c>
      <c r="M129" s="849">
        <v>446</v>
      </c>
      <c r="N129" s="832">
        <v>1</v>
      </c>
      <c r="O129" s="832">
        <v>223</v>
      </c>
      <c r="P129" s="849"/>
      <c r="Q129" s="849"/>
      <c r="R129" s="837"/>
      <c r="S129" s="850"/>
    </row>
    <row r="130" spans="1:19" ht="14.45" customHeight="1" x14ac:dyDescent="0.2">
      <c r="A130" s="831" t="s">
        <v>4948</v>
      </c>
      <c r="B130" s="832" t="s">
        <v>4995</v>
      </c>
      <c r="C130" s="832" t="s">
        <v>585</v>
      </c>
      <c r="D130" s="832" t="s">
        <v>2914</v>
      </c>
      <c r="E130" s="832" t="s">
        <v>4945</v>
      </c>
      <c r="F130" s="832" t="s">
        <v>4993</v>
      </c>
      <c r="G130" s="832" t="s">
        <v>4994</v>
      </c>
      <c r="H130" s="849">
        <v>1</v>
      </c>
      <c r="I130" s="849">
        <v>177</v>
      </c>
      <c r="J130" s="832">
        <v>0.19887640449438201</v>
      </c>
      <c r="K130" s="832">
        <v>177</v>
      </c>
      <c r="L130" s="849">
        <v>5</v>
      </c>
      <c r="M130" s="849">
        <v>890</v>
      </c>
      <c r="N130" s="832">
        <v>1</v>
      </c>
      <c r="O130" s="832">
        <v>178</v>
      </c>
      <c r="P130" s="849"/>
      <c r="Q130" s="849"/>
      <c r="R130" s="837"/>
      <c r="S130" s="850"/>
    </row>
    <row r="131" spans="1:19" ht="14.45" customHeight="1" x14ac:dyDescent="0.2">
      <c r="A131" s="831" t="s">
        <v>4948</v>
      </c>
      <c r="B131" s="832" t="s">
        <v>4995</v>
      </c>
      <c r="C131" s="832" t="s">
        <v>585</v>
      </c>
      <c r="D131" s="832" t="s">
        <v>2916</v>
      </c>
      <c r="E131" s="832" t="s">
        <v>4945</v>
      </c>
      <c r="F131" s="832" t="s">
        <v>4946</v>
      </c>
      <c r="G131" s="832" t="s">
        <v>4947</v>
      </c>
      <c r="H131" s="849"/>
      <c r="I131" s="849"/>
      <c r="J131" s="832"/>
      <c r="K131" s="832"/>
      <c r="L131" s="849">
        <v>37</v>
      </c>
      <c r="M131" s="849">
        <v>1369</v>
      </c>
      <c r="N131" s="832">
        <v>1</v>
      </c>
      <c r="O131" s="832">
        <v>37</v>
      </c>
      <c r="P131" s="849">
        <v>20</v>
      </c>
      <c r="Q131" s="849">
        <v>760</v>
      </c>
      <c r="R131" s="837">
        <v>0.55514974433893349</v>
      </c>
      <c r="S131" s="850">
        <v>38</v>
      </c>
    </row>
    <row r="132" spans="1:19" ht="14.45" customHeight="1" x14ac:dyDescent="0.2">
      <c r="A132" s="831" t="s">
        <v>4948</v>
      </c>
      <c r="B132" s="832" t="s">
        <v>4995</v>
      </c>
      <c r="C132" s="832" t="s">
        <v>585</v>
      </c>
      <c r="D132" s="832" t="s">
        <v>2916</v>
      </c>
      <c r="E132" s="832" t="s">
        <v>4945</v>
      </c>
      <c r="F132" s="832" t="s">
        <v>4977</v>
      </c>
      <c r="G132" s="832" t="s">
        <v>4978</v>
      </c>
      <c r="H132" s="849">
        <v>1</v>
      </c>
      <c r="I132" s="849">
        <v>37</v>
      </c>
      <c r="J132" s="832"/>
      <c r="K132" s="832">
        <v>37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5" customHeight="1" x14ac:dyDescent="0.2">
      <c r="A133" s="831" t="s">
        <v>4948</v>
      </c>
      <c r="B133" s="832" t="s">
        <v>4995</v>
      </c>
      <c r="C133" s="832" t="s">
        <v>585</v>
      </c>
      <c r="D133" s="832" t="s">
        <v>2917</v>
      </c>
      <c r="E133" s="832" t="s">
        <v>4950</v>
      </c>
      <c r="F133" s="832" t="s">
        <v>4951</v>
      </c>
      <c r="G133" s="832" t="s">
        <v>4952</v>
      </c>
      <c r="H133" s="849"/>
      <c r="I133" s="849"/>
      <c r="J133" s="832"/>
      <c r="K133" s="832"/>
      <c r="L133" s="849"/>
      <c r="M133" s="849"/>
      <c r="N133" s="832"/>
      <c r="O133" s="832"/>
      <c r="P133" s="849">
        <v>0.2</v>
      </c>
      <c r="Q133" s="849">
        <v>21.65</v>
      </c>
      <c r="R133" s="837"/>
      <c r="S133" s="850">
        <v>108.24999999999999</v>
      </c>
    </row>
    <row r="134" spans="1:19" ht="14.45" customHeight="1" x14ac:dyDescent="0.2">
      <c r="A134" s="831" t="s">
        <v>4948</v>
      </c>
      <c r="B134" s="832" t="s">
        <v>4995</v>
      </c>
      <c r="C134" s="832" t="s">
        <v>585</v>
      </c>
      <c r="D134" s="832" t="s">
        <v>2917</v>
      </c>
      <c r="E134" s="832" t="s">
        <v>4950</v>
      </c>
      <c r="F134" s="832" t="s">
        <v>4953</v>
      </c>
      <c r="G134" s="832" t="s">
        <v>1270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50.7</v>
      </c>
      <c r="R134" s="837"/>
      <c r="S134" s="850">
        <v>50.7</v>
      </c>
    </row>
    <row r="135" spans="1:19" ht="14.45" customHeight="1" x14ac:dyDescent="0.2">
      <c r="A135" s="831" t="s">
        <v>4948</v>
      </c>
      <c r="B135" s="832" t="s">
        <v>4995</v>
      </c>
      <c r="C135" s="832" t="s">
        <v>585</v>
      </c>
      <c r="D135" s="832" t="s">
        <v>2917</v>
      </c>
      <c r="E135" s="832" t="s">
        <v>4950</v>
      </c>
      <c r="F135" s="832" t="s">
        <v>4997</v>
      </c>
      <c r="G135" s="832" t="s">
        <v>1892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177</v>
      </c>
      <c r="R135" s="837"/>
      <c r="S135" s="850">
        <v>177</v>
      </c>
    </row>
    <row r="136" spans="1:19" ht="14.45" customHeight="1" x14ac:dyDescent="0.2">
      <c r="A136" s="831" t="s">
        <v>4948</v>
      </c>
      <c r="B136" s="832" t="s">
        <v>4995</v>
      </c>
      <c r="C136" s="832" t="s">
        <v>585</v>
      </c>
      <c r="D136" s="832" t="s">
        <v>2917</v>
      </c>
      <c r="E136" s="832" t="s">
        <v>4950</v>
      </c>
      <c r="F136" s="832" t="s">
        <v>4998</v>
      </c>
      <c r="G136" s="832" t="s">
        <v>4960</v>
      </c>
      <c r="H136" s="849"/>
      <c r="I136" s="849"/>
      <c r="J136" s="832"/>
      <c r="K136" s="832"/>
      <c r="L136" s="849"/>
      <c r="M136" s="849"/>
      <c r="N136" s="832"/>
      <c r="O136" s="832"/>
      <c r="P136" s="849">
        <v>10</v>
      </c>
      <c r="Q136" s="849">
        <v>24.4</v>
      </c>
      <c r="R136" s="837"/>
      <c r="S136" s="850">
        <v>2.44</v>
      </c>
    </row>
    <row r="137" spans="1:19" ht="14.45" customHeight="1" x14ac:dyDescent="0.2">
      <c r="A137" s="831" t="s">
        <v>4948</v>
      </c>
      <c r="B137" s="832" t="s">
        <v>4995</v>
      </c>
      <c r="C137" s="832" t="s">
        <v>585</v>
      </c>
      <c r="D137" s="832" t="s">
        <v>2917</v>
      </c>
      <c r="E137" s="832" t="s">
        <v>4950</v>
      </c>
      <c r="F137" s="832" t="s">
        <v>5001</v>
      </c>
      <c r="G137" s="832" t="s">
        <v>4958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792.8</v>
      </c>
      <c r="R137" s="837"/>
      <c r="S137" s="850">
        <v>792.8</v>
      </c>
    </row>
    <row r="138" spans="1:19" ht="14.45" customHeight="1" x14ac:dyDescent="0.2">
      <c r="A138" s="831" t="s">
        <v>4948</v>
      </c>
      <c r="B138" s="832" t="s">
        <v>4995</v>
      </c>
      <c r="C138" s="832" t="s">
        <v>585</v>
      </c>
      <c r="D138" s="832" t="s">
        <v>2917</v>
      </c>
      <c r="E138" s="832" t="s">
        <v>4945</v>
      </c>
      <c r="F138" s="832" t="s">
        <v>5003</v>
      </c>
      <c r="G138" s="832" t="s">
        <v>5004</v>
      </c>
      <c r="H138" s="849"/>
      <c r="I138" s="849"/>
      <c r="J138" s="832"/>
      <c r="K138" s="832"/>
      <c r="L138" s="849"/>
      <c r="M138" s="849"/>
      <c r="N138" s="832"/>
      <c r="O138" s="832"/>
      <c r="P138" s="849">
        <v>7</v>
      </c>
      <c r="Q138" s="849">
        <v>854</v>
      </c>
      <c r="R138" s="837"/>
      <c r="S138" s="850">
        <v>122</v>
      </c>
    </row>
    <row r="139" spans="1:19" ht="14.45" customHeight="1" x14ac:dyDescent="0.2">
      <c r="A139" s="831" t="s">
        <v>4948</v>
      </c>
      <c r="B139" s="832" t="s">
        <v>4995</v>
      </c>
      <c r="C139" s="832" t="s">
        <v>585</v>
      </c>
      <c r="D139" s="832" t="s">
        <v>2917</v>
      </c>
      <c r="E139" s="832" t="s">
        <v>4945</v>
      </c>
      <c r="F139" s="832" t="s">
        <v>4963</v>
      </c>
      <c r="G139" s="832" t="s">
        <v>4964</v>
      </c>
      <c r="H139" s="849"/>
      <c r="I139" s="849"/>
      <c r="J139" s="832"/>
      <c r="K139" s="832"/>
      <c r="L139" s="849"/>
      <c r="M139" s="849"/>
      <c r="N139" s="832"/>
      <c r="O139" s="832"/>
      <c r="P139" s="849">
        <v>11</v>
      </c>
      <c r="Q139" s="849">
        <v>1661</v>
      </c>
      <c r="R139" s="837"/>
      <c r="S139" s="850">
        <v>151</v>
      </c>
    </row>
    <row r="140" spans="1:19" ht="14.45" customHeight="1" x14ac:dyDescent="0.2">
      <c r="A140" s="831" t="s">
        <v>4948</v>
      </c>
      <c r="B140" s="832" t="s">
        <v>4995</v>
      </c>
      <c r="C140" s="832" t="s">
        <v>585</v>
      </c>
      <c r="D140" s="832" t="s">
        <v>2917</v>
      </c>
      <c r="E140" s="832" t="s">
        <v>4945</v>
      </c>
      <c r="F140" s="832" t="s">
        <v>5005</v>
      </c>
      <c r="G140" s="832" t="s">
        <v>5006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199</v>
      </c>
      <c r="R140" s="837"/>
      <c r="S140" s="850">
        <v>199</v>
      </c>
    </row>
    <row r="141" spans="1:19" ht="14.45" customHeight="1" x14ac:dyDescent="0.2">
      <c r="A141" s="831" t="s">
        <v>4948</v>
      </c>
      <c r="B141" s="832" t="s">
        <v>4995</v>
      </c>
      <c r="C141" s="832" t="s">
        <v>585</v>
      </c>
      <c r="D141" s="832" t="s">
        <v>2917</v>
      </c>
      <c r="E141" s="832" t="s">
        <v>4945</v>
      </c>
      <c r="F141" s="832" t="s">
        <v>4946</v>
      </c>
      <c r="G141" s="832" t="s">
        <v>4947</v>
      </c>
      <c r="H141" s="849">
        <v>6</v>
      </c>
      <c r="I141" s="849">
        <v>222</v>
      </c>
      <c r="J141" s="832">
        <v>0.5</v>
      </c>
      <c r="K141" s="832">
        <v>37</v>
      </c>
      <c r="L141" s="849">
        <v>12</v>
      </c>
      <c r="M141" s="849">
        <v>444</v>
      </c>
      <c r="N141" s="832">
        <v>1</v>
      </c>
      <c r="O141" s="832">
        <v>37</v>
      </c>
      <c r="P141" s="849">
        <v>67</v>
      </c>
      <c r="Q141" s="849">
        <v>2546</v>
      </c>
      <c r="R141" s="837">
        <v>5.7342342342342345</v>
      </c>
      <c r="S141" s="850">
        <v>38</v>
      </c>
    </row>
    <row r="142" spans="1:19" ht="14.45" customHeight="1" x14ac:dyDescent="0.2">
      <c r="A142" s="831" t="s">
        <v>4948</v>
      </c>
      <c r="B142" s="832" t="s">
        <v>4995</v>
      </c>
      <c r="C142" s="832" t="s">
        <v>585</v>
      </c>
      <c r="D142" s="832" t="s">
        <v>2917</v>
      </c>
      <c r="E142" s="832" t="s">
        <v>4945</v>
      </c>
      <c r="F142" s="832" t="s">
        <v>5011</v>
      </c>
      <c r="G142" s="832" t="s">
        <v>5012</v>
      </c>
      <c r="H142" s="849"/>
      <c r="I142" s="849"/>
      <c r="J142" s="832"/>
      <c r="K142" s="832"/>
      <c r="L142" s="849">
        <v>9</v>
      </c>
      <c r="M142" s="849">
        <v>6318</v>
      </c>
      <c r="N142" s="832">
        <v>1</v>
      </c>
      <c r="O142" s="832">
        <v>702</v>
      </c>
      <c r="P142" s="849"/>
      <c r="Q142" s="849"/>
      <c r="R142" s="837"/>
      <c r="S142" s="850"/>
    </row>
    <row r="143" spans="1:19" ht="14.45" customHeight="1" x14ac:dyDescent="0.2">
      <c r="A143" s="831" t="s">
        <v>4948</v>
      </c>
      <c r="B143" s="832" t="s">
        <v>4995</v>
      </c>
      <c r="C143" s="832" t="s">
        <v>585</v>
      </c>
      <c r="D143" s="832" t="s">
        <v>2917</v>
      </c>
      <c r="E143" s="832" t="s">
        <v>4945</v>
      </c>
      <c r="F143" s="832" t="s">
        <v>5013</v>
      </c>
      <c r="G143" s="832" t="s">
        <v>5014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450</v>
      </c>
      <c r="R143" s="837"/>
      <c r="S143" s="850">
        <v>450</v>
      </c>
    </row>
    <row r="144" spans="1:19" ht="14.45" customHeight="1" x14ac:dyDescent="0.2">
      <c r="A144" s="831" t="s">
        <v>4948</v>
      </c>
      <c r="B144" s="832" t="s">
        <v>4995</v>
      </c>
      <c r="C144" s="832" t="s">
        <v>585</v>
      </c>
      <c r="D144" s="832" t="s">
        <v>2917</v>
      </c>
      <c r="E144" s="832" t="s">
        <v>4945</v>
      </c>
      <c r="F144" s="832" t="s">
        <v>5015</v>
      </c>
      <c r="G144" s="832" t="s">
        <v>5016</v>
      </c>
      <c r="H144" s="849">
        <v>1</v>
      </c>
      <c r="I144" s="849">
        <v>223</v>
      </c>
      <c r="J144" s="832"/>
      <c r="K144" s="832">
        <v>223</v>
      </c>
      <c r="L144" s="849"/>
      <c r="M144" s="849"/>
      <c r="N144" s="832"/>
      <c r="O144" s="832"/>
      <c r="P144" s="849">
        <v>2</v>
      </c>
      <c r="Q144" s="849">
        <v>452</v>
      </c>
      <c r="R144" s="837"/>
      <c r="S144" s="850">
        <v>226</v>
      </c>
    </row>
    <row r="145" spans="1:19" ht="14.45" customHeight="1" x14ac:dyDescent="0.2">
      <c r="A145" s="831" t="s">
        <v>4948</v>
      </c>
      <c r="B145" s="832" t="s">
        <v>4995</v>
      </c>
      <c r="C145" s="832" t="s">
        <v>585</v>
      </c>
      <c r="D145" s="832" t="s">
        <v>2917</v>
      </c>
      <c r="E145" s="832" t="s">
        <v>4945</v>
      </c>
      <c r="F145" s="832" t="s">
        <v>4973</v>
      </c>
      <c r="G145" s="832" t="s">
        <v>4974</v>
      </c>
      <c r="H145" s="849"/>
      <c r="I145" s="849"/>
      <c r="J145" s="832"/>
      <c r="K145" s="832"/>
      <c r="L145" s="849">
        <v>18</v>
      </c>
      <c r="M145" s="849">
        <v>599.99</v>
      </c>
      <c r="N145" s="832">
        <v>1</v>
      </c>
      <c r="O145" s="832">
        <v>33.332777777777778</v>
      </c>
      <c r="P145" s="849">
        <v>18</v>
      </c>
      <c r="Q145" s="849">
        <v>600</v>
      </c>
      <c r="R145" s="837">
        <v>1.000016666944449</v>
      </c>
      <c r="S145" s="850">
        <v>33.333333333333336</v>
      </c>
    </row>
    <row r="146" spans="1:19" ht="14.45" customHeight="1" x14ac:dyDescent="0.2">
      <c r="A146" s="831" t="s">
        <v>4948</v>
      </c>
      <c r="B146" s="832" t="s">
        <v>4995</v>
      </c>
      <c r="C146" s="832" t="s">
        <v>585</v>
      </c>
      <c r="D146" s="832" t="s">
        <v>2917</v>
      </c>
      <c r="E146" s="832" t="s">
        <v>4945</v>
      </c>
      <c r="F146" s="832" t="s">
        <v>4975</v>
      </c>
      <c r="G146" s="832" t="s">
        <v>4976</v>
      </c>
      <c r="H146" s="849"/>
      <c r="I146" s="849"/>
      <c r="J146" s="832"/>
      <c r="K146" s="832"/>
      <c r="L146" s="849">
        <v>5</v>
      </c>
      <c r="M146" s="849">
        <v>1775</v>
      </c>
      <c r="N146" s="832">
        <v>1</v>
      </c>
      <c r="O146" s="832">
        <v>355</v>
      </c>
      <c r="P146" s="849">
        <v>15</v>
      </c>
      <c r="Q146" s="849">
        <v>5370</v>
      </c>
      <c r="R146" s="837">
        <v>3.0253521126760563</v>
      </c>
      <c r="S146" s="850">
        <v>358</v>
      </c>
    </row>
    <row r="147" spans="1:19" ht="14.45" customHeight="1" x14ac:dyDescent="0.2">
      <c r="A147" s="831" t="s">
        <v>4948</v>
      </c>
      <c r="B147" s="832" t="s">
        <v>4995</v>
      </c>
      <c r="C147" s="832" t="s">
        <v>585</v>
      </c>
      <c r="D147" s="832" t="s">
        <v>2917</v>
      </c>
      <c r="E147" s="832" t="s">
        <v>4945</v>
      </c>
      <c r="F147" s="832" t="s">
        <v>4977</v>
      </c>
      <c r="G147" s="832" t="s">
        <v>4978</v>
      </c>
      <c r="H147" s="849"/>
      <c r="I147" s="849"/>
      <c r="J147" s="832"/>
      <c r="K147" s="832"/>
      <c r="L147" s="849"/>
      <c r="M147" s="849"/>
      <c r="N147" s="832"/>
      <c r="O147" s="832"/>
      <c r="P147" s="849">
        <v>12</v>
      </c>
      <c r="Q147" s="849">
        <v>456</v>
      </c>
      <c r="R147" s="837"/>
      <c r="S147" s="850">
        <v>38</v>
      </c>
    </row>
    <row r="148" spans="1:19" ht="14.45" customHeight="1" x14ac:dyDescent="0.2">
      <c r="A148" s="831" t="s">
        <v>4948</v>
      </c>
      <c r="B148" s="832" t="s">
        <v>4995</v>
      </c>
      <c r="C148" s="832" t="s">
        <v>585</v>
      </c>
      <c r="D148" s="832" t="s">
        <v>2917</v>
      </c>
      <c r="E148" s="832" t="s">
        <v>4945</v>
      </c>
      <c r="F148" s="832" t="s">
        <v>4991</v>
      </c>
      <c r="G148" s="832" t="s">
        <v>4992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61</v>
      </c>
      <c r="R148" s="837"/>
      <c r="S148" s="850">
        <v>61</v>
      </c>
    </row>
    <row r="149" spans="1:19" ht="14.45" customHeight="1" x14ac:dyDescent="0.2">
      <c r="A149" s="831" t="s">
        <v>4948</v>
      </c>
      <c r="B149" s="832" t="s">
        <v>4995</v>
      </c>
      <c r="C149" s="832" t="s">
        <v>585</v>
      </c>
      <c r="D149" s="832" t="s">
        <v>2917</v>
      </c>
      <c r="E149" s="832" t="s">
        <v>4945</v>
      </c>
      <c r="F149" s="832" t="s">
        <v>4993</v>
      </c>
      <c r="G149" s="832" t="s">
        <v>4994</v>
      </c>
      <c r="H149" s="849"/>
      <c r="I149" s="849"/>
      <c r="J149" s="832"/>
      <c r="K149" s="832"/>
      <c r="L149" s="849">
        <v>4</v>
      </c>
      <c r="M149" s="849">
        <v>712</v>
      </c>
      <c r="N149" s="832">
        <v>1</v>
      </c>
      <c r="O149" s="832">
        <v>178</v>
      </c>
      <c r="P149" s="849">
        <v>3</v>
      </c>
      <c r="Q149" s="849">
        <v>537</v>
      </c>
      <c r="R149" s="837">
        <v>0.7542134831460674</v>
      </c>
      <c r="S149" s="850">
        <v>179</v>
      </c>
    </row>
    <row r="150" spans="1:19" ht="14.45" customHeight="1" x14ac:dyDescent="0.2">
      <c r="A150" s="831" t="s">
        <v>4948</v>
      </c>
      <c r="B150" s="832" t="s">
        <v>4995</v>
      </c>
      <c r="C150" s="832" t="s">
        <v>585</v>
      </c>
      <c r="D150" s="832" t="s">
        <v>4940</v>
      </c>
      <c r="E150" s="832" t="s">
        <v>4950</v>
      </c>
      <c r="F150" s="832" t="s">
        <v>4951</v>
      </c>
      <c r="G150" s="832" t="s">
        <v>4952</v>
      </c>
      <c r="H150" s="849">
        <v>38</v>
      </c>
      <c r="I150" s="849">
        <v>4113.54</v>
      </c>
      <c r="J150" s="832"/>
      <c r="K150" s="832">
        <v>108.25105263157894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4948</v>
      </c>
      <c r="B151" s="832" t="s">
        <v>4995</v>
      </c>
      <c r="C151" s="832" t="s">
        <v>585</v>
      </c>
      <c r="D151" s="832" t="s">
        <v>4940</v>
      </c>
      <c r="E151" s="832" t="s">
        <v>4950</v>
      </c>
      <c r="F151" s="832" t="s">
        <v>4953</v>
      </c>
      <c r="G151" s="832" t="s">
        <v>1270</v>
      </c>
      <c r="H151" s="849">
        <v>15.400000000000002</v>
      </c>
      <c r="I151" s="849">
        <v>945.56</v>
      </c>
      <c r="J151" s="832"/>
      <c r="K151" s="832">
        <v>61.399999999999991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4948</v>
      </c>
      <c r="B152" s="832" t="s">
        <v>4995</v>
      </c>
      <c r="C152" s="832" t="s">
        <v>585</v>
      </c>
      <c r="D152" s="832" t="s">
        <v>4940</v>
      </c>
      <c r="E152" s="832" t="s">
        <v>4950</v>
      </c>
      <c r="F152" s="832" t="s">
        <v>4954</v>
      </c>
      <c r="G152" s="832" t="s">
        <v>1270</v>
      </c>
      <c r="H152" s="849">
        <v>1.2</v>
      </c>
      <c r="I152" s="849">
        <v>92.22</v>
      </c>
      <c r="J152" s="832"/>
      <c r="K152" s="832">
        <v>76.850000000000009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4948</v>
      </c>
      <c r="B153" s="832" t="s">
        <v>4995</v>
      </c>
      <c r="C153" s="832" t="s">
        <v>585</v>
      </c>
      <c r="D153" s="832" t="s">
        <v>4940</v>
      </c>
      <c r="E153" s="832" t="s">
        <v>4950</v>
      </c>
      <c r="F153" s="832" t="s">
        <v>4957</v>
      </c>
      <c r="G153" s="832" t="s">
        <v>4958</v>
      </c>
      <c r="H153" s="849">
        <v>122</v>
      </c>
      <c r="I153" s="849">
        <v>12741.68</v>
      </c>
      <c r="J153" s="832"/>
      <c r="K153" s="832">
        <v>104.44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4948</v>
      </c>
      <c r="B154" s="832" t="s">
        <v>4995</v>
      </c>
      <c r="C154" s="832" t="s">
        <v>585</v>
      </c>
      <c r="D154" s="832" t="s">
        <v>4940</v>
      </c>
      <c r="E154" s="832" t="s">
        <v>4945</v>
      </c>
      <c r="F154" s="832" t="s">
        <v>5003</v>
      </c>
      <c r="G154" s="832" t="s">
        <v>5004</v>
      </c>
      <c r="H154" s="849">
        <v>25</v>
      </c>
      <c r="I154" s="849">
        <v>3050</v>
      </c>
      <c r="J154" s="832">
        <v>25</v>
      </c>
      <c r="K154" s="832">
        <v>122</v>
      </c>
      <c r="L154" s="849">
        <v>1</v>
      </c>
      <c r="M154" s="849">
        <v>122</v>
      </c>
      <c r="N154" s="832">
        <v>1</v>
      </c>
      <c r="O154" s="832">
        <v>122</v>
      </c>
      <c r="P154" s="849"/>
      <c r="Q154" s="849"/>
      <c r="R154" s="837"/>
      <c r="S154" s="850"/>
    </row>
    <row r="155" spans="1:19" ht="14.45" customHeight="1" x14ac:dyDescent="0.2">
      <c r="A155" s="831" t="s">
        <v>4948</v>
      </c>
      <c r="B155" s="832" t="s">
        <v>4995</v>
      </c>
      <c r="C155" s="832" t="s">
        <v>585</v>
      </c>
      <c r="D155" s="832" t="s">
        <v>4940</v>
      </c>
      <c r="E155" s="832" t="s">
        <v>4945</v>
      </c>
      <c r="F155" s="832" t="s">
        <v>4965</v>
      </c>
      <c r="G155" s="832" t="s">
        <v>4966</v>
      </c>
      <c r="H155" s="849">
        <v>2</v>
      </c>
      <c r="I155" s="849">
        <v>166</v>
      </c>
      <c r="J155" s="832"/>
      <c r="K155" s="832">
        <v>83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4948</v>
      </c>
      <c r="B156" s="832" t="s">
        <v>4995</v>
      </c>
      <c r="C156" s="832" t="s">
        <v>585</v>
      </c>
      <c r="D156" s="832" t="s">
        <v>4940</v>
      </c>
      <c r="E156" s="832" t="s">
        <v>4945</v>
      </c>
      <c r="F156" s="832" t="s">
        <v>4946</v>
      </c>
      <c r="G156" s="832" t="s">
        <v>4947</v>
      </c>
      <c r="H156" s="849">
        <v>139</v>
      </c>
      <c r="I156" s="849">
        <v>5143</v>
      </c>
      <c r="J156" s="832">
        <v>17.375</v>
      </c>
      <c r="K156" s="832">
        <v>37</v>
      </c>
      <c r="L156" s="849">
        <v>8</v>
      </c>
      <c r="M156" s="849">
        <v>296</v>
      </c>
      <c r="N156" s="832">
        <v>1</v>
      </c>
      <c r="O156" s="832">
        <v>37</v>
      </c>
      <c r="P156" s="849"/>
      <c r="Q156" s="849"/>
      <c r="R156" s="837"/>
      <c r="S156" s="850"/>
    </row>
    <row r="157" spans="1:19" ht="14.45" customHeight="1" x14ac:dyDescent="0.2">
      <c r="A157" s="831" t="s">
        <v>4948</v>
      </c>
      <c r="B157" s="832" t="s">
        <v>4995</v>
      </c>
      <c r="C157" s="832" t="s">
        <v>585</v>
      </c>
      <c r="D157" s="832" t="s">
        <v>4940</v>
      </c>
      <c r="E157" s="832" t="s">
        <v>4945</v>
      </c>
      <c r="F157" s="832" t="s">
        <v>5013</v>
      </c>
      <c r="G157" s="832" t="s">
        <v>5014</v>
      </c>
      <c r="H157" s="849">
        <v>8</v>
      </c>
      <c r="I157" s="849">
        <v>3552</v>
      </c>
      <c r="J157" s="832"/>
      <c r="K157" s="832">
        <v>444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4948</v>
      </c>
      <c r="B158" s="832" t="s">
        <v>4995</v>
      </c>
      <c r="C158" s="832" t="s">
        <v>585</v>
      </c>
      <c r="D158" s="832" t="s">
        <v>4940</v>
      </c>
      <c r="E158" s="832" t="s">
        <v>4945</v>
      </c>
      <c r="F158" s="832" t="s">
        <v>5015</v>
      </c>
      <c r="G158" s="832" t="s">
        <v>5016</v>
      </c>
      <c r="H158" s="849">
        <v>10</v>
      </c>
      <c r="I158" s="849">
        <v>2230</v>
      </c>
      <c r="J158" s="832"/>
      <c r="K158" s="832">
        <v>223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4948</v>
      </c>
      <c r="B159" s="832" t="s">
        <v>4995</v>
      </c>
      <c r="C159" s="832" t="s">
        <v>585</v>
      </c>
      <c r="D159" s="832" t="s">
        <v>4940</v>
      </c>
      <c r="E159" s="832" t="s">
        <v>4945</v>
      </c>
      <c r="F159" s="832" t="s">
        <v>4973</v>
      </c>
      <c r="G159" s="832" t="s">
        <v>4974</v>
      </c>
      <c r="H159" s="849">
        <v>54</v>
      </c>
      <c r="I159" s="849">
        <v>1800</v>
      </c>
      <c r="J159" s="832">
        <v>13.499325033748311</v>
      </c>
      <c r="K159" s="832">
        <v>33.333333333333336</v>
      </c>
      <c r="L159" s="849">
        <v>4</v>
      </c>
      <c r="M159" s="849">
        <v>133.34</v>
      </c>
      <c r="N159" s="832">
        <v>1</v>
      </c>
      <c r="O159" s="832">
        <v>33.335000000000001</v>
      </c>
      <c r="P159" s="849"/>
      <c r="Q159" s="849"/>
      <c r="R159" s="837"/>
      <c r="S159" s="850"/>
    </row>
    <row r="160" spans="1:19" ht="14.45" customHeight="1" x14ac:dyDescent="0.2">
      <c r="A160" s="831" t="s">
        <v>4948</v>
      </c>
      <c r="B160" s="832" t="s">
        <v>4995</v>
      </c>
      <c r="C160" s="832" t="s">
        <v>585</v>
      </c>
      <c r="D160" s="832" t="s">
        <v>4940</v>
      </c>
      <c r="E160" s="832" t="s">
        <v>4945</v>
      </c>
      <c r="F160" s="832" t="s">
        <v>4975</v>
      </c>
      <c r="G160" s="832" t="s">
        <v>4976</v>
      </c>
      <c r="H160" s="849">
        <v>20</v>
      </c>
      <c r="I160" s="849">
        <v>7100</v>
      </c>
      <c r="J160" s="832"/>
      <c r="K160" s="832">
        <v>355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4948</v>
      </c>
      <c r="B161" s="832" t="s">
        <v>4995</v>
      </c>
      <c r="C161" s="832" t="s">
        <v>585</v>
      </c>
      <c r="D161" s="832" t="s">
        <v>4940</v>
      </c>
      <c r="E161" s="832" t="s">
        <v>4945</v>
      </c>
      <c r="F161" s="832" t="s">
        <v>4977</v>
      </c>
      <c r="G161" s="832" t="s">
        <v>4978</v>
      </c>
      <c r="H161" s="849">
        <v>34</v>
      </c>
      <c r="I161" s="849">
        <v>1258</v>
      </c>
      <c r="J161" s="832">
        <v>17</v>
      </c>
      <c r="K161" s="832">
        <v>37</v>
      </c>
      <c r="L161" s="849">
        <v>2</v>
      </c>
      <c r="M161" s="849">
        <v>74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5" customHeight="1" x14ac:dyDescent="0.2">
      <c r="A162" s="831" t="s">
        <v>4948</v>
      </c>
      <c r="B162" s="832" t="s">
        <v>4995</v>
      </c>
      <c r="C162" s="832" t="s">
        <v>585</v>
      </c>
      <c r="D162" s="832" t="s">
        <v>4940</v>
      </c>
      <c r="E162" s="832" t="s">
        <v>4945</v>
      </c>
      <c r="F162" s="832" t="s">
        <v>4985</v>
      </c>
      <c r="G162" s="832" t="s">
        <v>4986</v>
      </c>
      <c r="H162" s="849">
        <v>194</v>
      </c>
      <c r="I162" s="849">
        <v>25608</v>
      </c>
      <c r="J162" s="832"/>
      <c r="K162" s="832">
        <v>132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4948</v>
      </c>
      <c r="B163" s="832" t="s">
        <v>4995</v>
      </c>
      <c r="C163" s="832" t="s">
        <v>585</v>
      </c>
      <c r="D163" s="832" t="s">
        <v>4940</v>
      </c>
      <c r="E163" s="832" t="s">
        <v>4945</v>
      </c>
      <c r="F163" s="832" t="s">
        <v>4993</v>
      </c>
      <c r="G163" s="832" t="s">
        <v>4994</v>
      </c>
      <c r="H163" s="849">
        <v>34</v>
      </c>
      <c r="I163" s="849">
        <v>6018</v>
      </c>
      <c r="J163" s="832">
        <v>8.4522471910112351</v>
      </c>
      <c r="K163" s="832">
        <v>177</v>
      </c>
      <c r="L163" s="849">
        <v>4</v>
      </c>
      <c r="M163" s="849">
        <v>712</v>
      </c>
      <c r="N163" s="832">
        <v>1</v>
      </c>
      <c r="O163" s="832">
        <v>178</v>
      </c>
      <c r="P163" s="849"/>
      <c r="Q163" s="849"/>
      <c r="R163" s="837"/>
      <c r="S163" s="850"/>
    </row>
    <row r="164" spans="1:19" ht="14.45" customHeight="1" x14ac:dyDescent="0.2">
      <c r="A164" s="831" t="s">
        <v>4948</v>
      </c>
      <c r="B164" s="832" t="s">
        <v>4995</v>
      </c>
      <c r="C164" s="832" t="s">
        <v>585</v>
      </c>
      <c r="D164" s="832" t="s">
        <v>2919</v>
      </c>
      <c r="E164" s="832" t="s">
        <v>4950</v>
      </c>
      <c r="F164" s="832" t="s">
        <v>4951</v>
      </c>
      <c r="G164" s="832" t="s">
        <v>4952</v>
      </c>
      <c r="H164" s="849"/>
      <c r="I164" s="849"/>
      <c r="J164" s="832"/>
      <c r="K164" s="832"/>
      <c r="L164" s="849">
        <v>27</v>
      </c>
      <c r="M164" s="849">
        <v>2922.7599999999998</v>
      </c>
      <c r="N164" s="832">
        <v>1</v>
      </c>
      <c r="O164" s="832">
        <v>108.25037037037036</v>
      </c>
      <c r="P164" s="849">
        <v>4</v>
      </c>
      <c r="Q164" s="849">
        <v>433</v>
      </c>
      <c r="R164" s="837">
        <v>0.14814764127057989</v>
      </c>
      <c r="S164" s="850">
        <v>108.25</v>
      </c>
    </row>
    <row r="165" spans="1:19" ht="14.45" customHeight="1" x14ac:dyDescent="0.2">
      <c r="A165" s="831" t="s">
        <v>4948</v>
      </c>
      <c r="B165" s="832" t="s">
        <v>4995</v>
      </c>
      <c r="C165" s="832" t="s">
        <v>585</v>
      </c>
      <c r="D165" s="832" t="s">
        <v>2919</v>
      </c>
      <c r="E165" s="832" t="s">
        <v>4950</v>
      </c>
      <c r="F165" s="832" t="s">
        <v>4953</v>
      </c>
      <c r="G165" s="832" t="s">
        <v>1270</v>
      </c>
      <c r="H165" s="849"/>
      <c r="I165" s="849"/>
      <c r="J165" s="832"/>
      <c r="K165" s="832"/>
      <c r="L165" s="849">
        <v>11.3</v>
      </c>
      <c r="M165" s="849">
        <v>634.64</v>
      </c>
      <c r="N165" s="832">
        <v>1</v>
      </c>
      <c r="O165" s="832">
        <v>56.162831858407074</v>
      </c>
      <c r="P165" s="849">
        <v>2</v>
      </c>
      <c r="Q165" s="849">
        <v>101.4</v>
      </c>
      <c r="R165" s="837">
        <v>0.15977562082440441</v>
      </c>
      <c r="S165" s="850">
        <v>50.7</v>
      </c>
    </row>
    <row r="166" spans="1:19" ht="14.45" customHeight="1" x14ac:dyDescent="0.2">
      <c r="A166" s="831" t="s">
        <v>4948</v>
      </c>
      <c r="B166" s="832" t="s">
        <v>4995</v>
      </c>
      <c r="C166" s="832" t="s">
        <v>585</v>
      </c>
      <c r="D166" s="832" t="s">
        <v>2919</v>
      </c>
      <c r="E166" s="832" t="s">
        <v>4950</v>
      </c>
      <c r="F166" s="832" t="s">
        <v>4954</v>
      </c>
      <c r="G166" s="832" t="s">
        <v>1270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101.3</v>
      </c>
      <c r="R166" s="837"/>
      <c r="S166" s="850">
        <v>50.65</v>
      </c>
    </row>
    <row r="167" spans="1:19" ht="14.45" customHeight="1" x14ac:dyDescent="0.2">
      <c r="A167" s="831" t="s">
        <v>4948</v>
      </c>
      <c r="B167" s="832" t="s">
        <v>4995</v>
      </c>
      <c r="C167" s="832" t="s">
        <v>585</v>
      </c>
      <c r="D167" s="832" t="s">
        <v>2919</v>
      </c>
      <c r="E167" s="832" t="s">
        <v>4950</v>
      </c>
      <c r="F167" s="832" t="s">
        <v>4997</v>
      </c>
      <c r="G167" s="832" t="s">
        <v>1892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177</v>
      </c>
      <c r="R167" s="837"/>
      <c r="S167" s="850">
        <v>177</v>
      </c>
    </row>
    <row r="168" spans="1:19" ht="14.45" customHeight="1" x14ac:dyDescent="0.2">
      <c r="A168" s="831" t="s">
        <v>4948</v>
      </c>
      <c r="B168" s="832" t="s">
        <v>4995</v>
      </c>
      <c r="C168" s="832" t="s">
        <v>585</v>
      </c>
      <c r="D168" s="832" t="s">
        <v>2919</v>
      </c>
      <c r="E168" s="832" t="s">
        <v>4950</v>
      </c>
      <c r="F168" s="832" t="s">
        <v>4998</v>
      </c>
      <c r="G168" s="832" t="s">
        <v>4960</v>
      </c>
      <c r="H168" s="849"/>
      <c r="I168" s="849"/>
      <c r="J168" s="832"/>
      <c r="K168" s="832"/>
      <c r="L168" s="849"/>
      <c r="M168" s="849"/>
      <c r="N168" s="832"/>
      <c r="O168" s="832"/>
      <c r="P168" s="849">
        <v>30</v>
      </c>
      <c r="Q168" s="849">
        <v>73.199999999999989</v>
      </c>
      <c r="R168" s="837"/>
      <c r="S168" s="850">
        <v>2.4399999999999995</v>
      </c>
    </row>
    <row r="169" spans="1:19" ht="14.45" customHeight="1" x14ac:dyDescent="0.2">
      <c r="A169" s="831" t="s">
        <v>4948</v>
      </c>
      <c r="B169" s="832" t="s">
        <v>4995</v>
      </c>
      <c r="C169" s="832" t="s">
        <v>585</v>
      </c>
      <c r="D169" s="832" t="s">
        <v>2919</v>
      </c>
      <c r="E169" s="832" t="s">
        <v>4950</v>
      </c>
      <c r="F169" s="832" t="s">
        <v>4957</v>
      </c>
      <c r="G169" s="832" t="s">
        <v>4958</v>
      </c>
      <c r="H169" s="849"/>
      <c r="I169" s="849"/>
      <c r="J169" s="832"/>
      <c r="K169" s="832"/>
      <c r="L169" s="849">
        <v>116</v>
      </c>
      <c r="M169" s="849">
        <v>12115.04</v>
      </c>
      <c r="N169" s="832">
        <v>1</v>
      </c>
      <c r="O169" s="832">
        <v>104.44000000000001</v>
      </c>
      <c r="P169" s="849"/>
      <c r="Q169" s="849"/>
      <c r="R169" s="837"/>
      <c r="S169" s="850"/>
    </row>
    <row r="170" spans="1:19" ht="14.45" customHeight="1" x14ac:dyDescent="0.2">
      <c r="A170" s="831" t="s">
        <v>4948</v>
      </c>
      <c r="B170" s="832" t="s">
        <v>4995</v>
      </c>
      <c r="C170" s="832" t="s">
        <v>585</v>
      </c>
      <c r="D170" s="832" t="s">
        <v>2919</v>
      </c>
      <c r="E170" s="832" t="s">
        <v>4950</v>
      </c>
      <c r="F170" s="832" t="s">
        <v>5001</v>
      </c>
      <c r="G170" s="832" t="s">
        <v>4958</v>
      </c>
      <c r="H170" s="849"/>
      <c r="I170" s="849"/>
      <c r="J170" s="832"/>
      <c r="K170" s="832"/>
      <c r="L170" s="849"/>
      <c r="M170" s="849"/>
      <c r="N170" s="832"/>
      <c r="O170" s="832"/>
      <c r="P170" s="849">
        <v>3</v>
      </c>
      <c r="Q170" s="849">
        <v>2378.3999999999996</v>
      </c>
      <c r="R170" s="837"/>
      <c r="S170" s="850">
        <v>792.79999999999984</v>
      </c>
    </row>
    <row r="171" spans="1:19" ht="14.45" customHeight="1" x14ac:dyDescent="0.2">
      <c r="A171" s="831" t="s">
        <v>4948</v>
      </c>
      <c r="B171" s="832" t="s">
        <v>4995</v>
      </c>
      <c r="C171" s="832" t="s">
        <v>585</v>
      </c>
      <c r="D171" s="832" t="s">
        <v>2919</v>
      </c>
      <c r="E171" s="832" t="s">
        <v>4945</v>
      </c>
      <c r="F171" s="832" t="s">
        <v>5003</v>
      </c>
      <c r="G171" s="832" t="s">
        <v>5004</v>
      </c>
      <c r="H171" s="849"/>
      <c r="I171" s="849"/>
      <c r="J171" s="832"/>
      <c r="K171" s="832"/>
      <c r="L171" s="849">
        <v>10</v>
      </c>
      <c r="M171" s="849">
        <v>1220</v>
      </c>
      <c r="N171" s="832">
        <v>1</v>
      </c>
      <c r="O171" s="832">
        <v>122</v>
      </c>
      <c r="P171" s="849">
        <v>10</v>
      </c>
      <c r="Q171" s="849">
        <v>1220</v>
      </c>
      <c r="R171" s="837">
        <v>1</v>
      </c>
      <c r="S171" s="850">
        <v>122</v>
      </c>
    </row>
    <row r="172" spans="1:19" ht="14.45" customHeight="1" x14ac:dyDescent="0.2">
      <c r="A172" s="831" t="s">
        <v>4948</v>
      </c>
      <c r="B172" s="832" t="s">
        <v>4995</v>
      </c>
      <c r="C172" s="832" t="s">
        <v>585</v>
      </c>
      <c r="D172" s="832" t="s">
        <v>2919</v>
      </c>
      <c r="E172" s="832" t="s">
        <v>4945</v>
      </c>
      <c r="F172" s="832" t="s">
        <v>4963</v>
      </c>
      <c r="G172" s="832" t="s">
        <v>4964</v>
      </c>
      <c r="H172" s="849"/>
      <c r="I172" s="849"/>
      <c r="J172" s="832"/>
      <c r="K172" s="832"/>
      <c r="L172" s="849"/>
      <c r="M172" s="849"/>
      <c r="N172" s="832"/>
      <c r="O172" s="832"/>
      <c r="P172" s="849">
        <v>30</v>
      </c>
      <c r="Q172" s="849">
        <v>4530</v>
      </c>
      <c r="R172" s="837"/>
      <c r="S172" s="850">
        <v>151</v>
      </c>
    </row>
    <row r="173" spans="1:19" ht="14.45" customHeight="1" x14ac:dyDescent="0.2">
      <c r="A173" s="831" t="s">
        <v>4948</v>
      </c>
      <c r="B173" s="832" t="s">
        <v>4995</v>
      </c>
      <c r="C173" s="832" t="s">
        <v>585</v>
      </c>
      <c r="D173" s="832" t="s">
        <v>2919</v>
      </c>
      <c r="E173" s="832" t="s">
        <v>4945</v>
      </c>
      <c r="F173" s="832" t="s">
        <v>4946</v>
      </c>
      <c r="G173" s="832" t="s">
        <v>4947</v>
      </c>
      <c r="H173" s="849"/>
      <c r="I173" s="849"/>
      <c r="J173" s="832"/>
      <c r="K173" s="832"/>
      <c r="L173" s="849">
        <v>53</v>
      </c>
      <c r="M173" s="849">
        <v>1961</v>
      </c>
      <c r="N173" s="832">
        <v>1</v>
      </c>
      <c r="O173" s="832">
        <v>37</v>
      </c>
      <c r="P173" s="849">
        <v>12</v>
      </c>
      <c r="Q173" s="849">
        <v>456</v>
      </c>
      <c r="R173" s="837">
        <v>0.23253442121366649</v>
      </c>
      <c r="S173" s="850">
        <v>38</v>
      </c>
    </row>
    <row r="174" spans="1:19" ht="14.45" customHeight="1" x14ac:dyDescent="0.2">
      <c r="A174" s="831" t="s">
        <v>4948</v>
      </c>
      <c r="B174" s="832" t="s">
        <v>4995</v>
      </c>
      <c r="C174" s="832" t="s">
        <v>585</v>
      </c>
      <c r="D174" s="832" t="s">
        <v>2919</v>
      </c>
      <c r="E174" s="832" t="s">
        <v>4945</v>
      </c>
      <c r="F174" s="832" t="s">
        <v>5011</v>
      </c>
      <c r="G174" s="832" t="s">
        <v>5012</v>
      </c>
      <c r="H174" s="849"/>
      <c r="I174" s="849"/>
      <c r="J174" s="832"/>
      <c r="K174" s="832"/>
      <c r="L174" s="849">
        <v>1</v>
      </c>
      <c r="M174" s="849">
        <v>702</v>
      </c>
      <c r="N174" s="832">
        <v>1</v>
      </c>
      <c r="O174" s="832">
        <v>702</v>
      </c>
      <c r="P174" s="849">
        <v>1</v>
      </c>
      <c r="Q174" s="849">
        <v>707</v>
      </c>
      <c r="R174" s="837">
        <v>1.0071225071225072</v>
      </c>
      <c r="S174" s="850">
        <v>707</v>
      </c>
    </row>
    <row r="175" spans="1:19" ht="14.45" customHeight="1" x14ac:dyDescent="0.2">
      <c r="A175" s="831" t="s">
        <v>4948</v>
      </c>
      <c r="B175" s="832" t="s">
        <v>4995</v>
      </c>
      <c r="C175" s="832" t="s">
        <v>585</v>
      </c>
      <c r="D175" s="832" t="s">
        <v>2919</v>
      </c>
      <c r="E175" s="832" t="s">
        <v>4945</v>
      </c>
      <c r="F175" s="832" t="s">
        <v>5015</v>
      </c>
      <c r="G175" s="832" t="s">
        <v>5016</v>
      </c>
      <c r="H175" s="849"/>
      <c r="I175" s="849"/>
      <c r="J175" s="832"/>
      <c r="K175" s="832"/>
      <c r="L175" s="849">
        <v>1</v>
      </c>
      <c r="M175" s="849">
        <v>223</v>
      </c>
      <c r="N175" s="832">
        <v>1</v>
      </c>
      <c r="O175" s="832">
        <v>223</v>
      </c>
      <c r="P175" s="849">
        <v>1</v>
      </c>
      <c r="Q175" s="849">
        <v>226</v>
      </c>
      <c r="R175" s="837">
        <v>1.0134529147982063</v>
      </c>
      <c r="S175" s="850">
        <v>226</v>
      </c>
    </row>
    <row r="176" spans="1:19" ht="14.45" customHeight="1" x14ac:dyDescent="0.2">
      <c r="A176" s="831" t="s">
        <v>4948</v>
      </c>
      <c r="B176" s="832" t="s">
        <v>4995</v>
      </c>
      <c r="C176" s="832" t="s">
        <v>585</v>
      </c>
      <c r="D176" s="832" t="s">
        <v>2919</v>
      </c>
      <c r="E176" s="832" t="s">
        <v>4945</v>
      </c>
      <c r="F176" s="832" t="s">
        <v>4973</v>
      </c>
      <c r="G176" s="832" t="s">
        <v>4974</v>
      </c>
      <c r="H176" s="849"/>
      <c r="I176" s="849"/>
      <c r="J176" s="832"/>
      <c r="K176" s="832"/>
      <c r="L176" s="849">
        <v>25</v>
      </c>
      <c r="M176" s="849">
        <v>833.34</v>
      </c>
      <c r="N176" s="832">
        <v>1</v>
      </c>
      <c r="O176" s="832">
        <v>33.333600000000004</v>
      </c>
      <c r="P176" s="849">
        <v>7</v>
      </c>
      <c r="Q176" s="849">
        <v>233.32999999999998</v>
      </c>
      <c r="R176" s="837">
        <v>0.27999376004991955</v>
      </c>
      <c r="S176" s="850">
        <v>33.332857142857144</v>
      </c>
    </row>
    <row r="177" spans="1:19" ht="14.45" customHeight="1" x14ac:dyDescent="0.2">
      <c r="A177" s="831" t="s">
        <v>4948</v>
      </c>
      <c r="B177" s="832" t="s">
        <v>4995</v>
      </c>
      <c r="C177" s="832" t="s">
        <v>585</v>
      </c>
      <c r="D177" s="832" t="s">
        <v>2919</v>
      </c>
      <c r="E177" s="832" t="s">
        <v>4945</v>
      </c>
      <c r="F177" s="832" t="s">
        <v>4975</v>
      </c>
      <c r="G177" s="832" t="s">
        <v>4976</v>
      </c>
      <c r="H177" s="849"/>
      <c r="I177" s="849"/>
      <c r="J177" s="832"/>
      <c r="K177" s="832"/>
      <c r="L177" s="849">
        <v>4</v>
      </c>
      <c r="M177" s="849">
        <v>1420</v>
      </c>
      <c r="N177" s="832">
        <v>1</v>
      </c>
      <c r="O177" s="832">
        <v>355</v>
      </c>
      <c r="P177" s="849">
        <v>3</v>
      </c>
      <c r="Q177" s="849">
        <v>1074</v>
      </c>
      <c r="R177" s="837">
        <v>0.75633802816901408</v>
      </c>
      <c r="S177" s="850">
        <v>358</v>
      </c>
    </row>
    <row r="178" spans="1:19" ht="14.45" customHeight="1" x14ac:dyDescent="0.2">
      <c r="A178" s="831" t="s">
        <v>4948</v>
      </c>
      <c r="B178" s="832" t="s">
        <v>4995</v>
      </c>
      <c r="C178" s="832" t="s">
        <v>585</v>
      </c>
      <c r="D178" s="832" t="s">
        <v>2919</v>
      </c>
      <c r="E178" s="832" t="s">
        <v>4945</v>
      </c>
      <c r="F178" s="832" t="s">
        <v>4977</v>
      </c>
      <c r="G178" s="832" t="s">
        <v>4978</v>
      </c>
      <c r="H178" s="849"/>
      <c r="I178" s="849"/>
      <c r="J178" s="832"/>
      <c r="K178" s="832"/>
      <c r="L178" s="849">
        <v>15</v>
      </c>
      <c r="M178" s="849">
        <v>555</v>
      </c>
      <c r="N178" s="832">
        <v>1</v>
      </c>
      <c r="O178" s="832">
        <v>37</v>
      </c>
      <c r="P178" s="849">
        <v>15</v>
      </c>
      <c r="Q178" s="849">
        <v>570</v>
      </c>
      <c r="R178" s="837">
        <v>1.027027027027027</v>
      </c>
      <c r="S178" s="850">
        <v>38</v>
      </c>
    </row>
    <row r="179" spans="1:19" ht="14.45" customHeight="1" x14ac:dyDescent="0.2">
      <c r="A179" s="831" t="s">
        <v>4948</v>
      </c>
      <c r="B179" s="832" t="s">
        <v>4995</v>
      </c>
      <c r="C179" s="832" t="s">
        <v>585</v>
      </c>
      <c r="D179" s="832" t="s">
        <v>2919</v>
      </c>
      <c r="E179" s="832" t="s">
        <v>4945</v>
      </c>
      <c r="F179" s="832" t="s">
        <v>4985</v>
      </c>
      <c r="G179" s="832" t="s">
        <v>4986</v>
      </c>
      <c r="H179" s="849"/>
      <c r="I179" s="849"/>
      <c r="J179" s="832"/>
      <c r="K179" s="832"/>
      <c r="L179" s="849">
        <v>134</v>
      </c>
      <c r="M179" s="849">
        <v>17688</v>
      </c>
      <c r="N179" s="832">
        <v>1</v>
      </c>
      <c r="O179" s="832">
        <v>132</v>
      </c>
      <c r="P179" s="849"/>
      <c r="Q179" s="849"/>
      <c r="R179" s="837"/>
      <c r="S179" s="850"/>
    </row>
    <row r="180" spans="1:19" ht="14.45" customHeight="1" x14ac:dyDescent="0.2">
      <c r="A180" s="831" t="s">
        <v>4948</v>
      </c>
      <c r="B180" s="832" t="s">
        <v>4995</v>
      </c>
      <c r="C180" s="832" t="s">
        <v>585</v>
      </c>
      <c r="D180" s="832" t="s">
        <v>2919</v>
      </c>
      <c r="E180" s="832" t="s">
        <v>4945</v>
      </c>
      <c r="F180" s="832" t="s">
        <v>4989</v>
      </c>
      <c r="G180" s="832" t="s">
        <v>4990</v>
      </c>
      <c r="H180" s="849"/>
      <c r="I180" s="849"/>
      <c r="J180" s="832"/>
      <c r="K180" s="832"/>
      <c r="L180" s="849">
        <v>3</v>
      </c>
      <c r="M180" s="849">
        <v>669</v>
      </c>
      <c r="N180" s="832">
        <v>1</v>
      </c>
      <c r="O180" s="832">
        <v>223</v>
      </c>
      <c r="P180" s="849">
        <v>1</v>
      </c>
      <c r="Q180" s="849">
        <v>226</v>
      </c>
      <c r="R180" s="837">
        <v>0.33781763826606875</v>
      </c>
      <c r="S180" s="850">
        <v>226</v>
      </c>
    </row>
    <row r="181" spans="1:19" ht="14.45" customHeight="1" x14ac:dyDescent="0.2">
      <c r="A181" s="831" t="s">
        <v>4948</v>
      </c>
      <c r="B181" s="832" t="s">
        <v>4995</v>
      </c>
      <c r="C181" s="832" t="s">
        <v>585</v>
      </c>
      <c r="D181" s="832" t="s">
        <v>2919</v>
      </c>
      <c r="E181" s="832" t="s">
        <v>4945</v>
      </c>
      <c r="F181" s="832" t="s">
        <v>4993</v>
      </c>
      <c r="G181" s="832" t="s">
        <v>4994</v>
      </c>
      <c r="H181" s="849"/>
      <c r="I181" s="849"/>
      <c r="J181" s="832"/>
      <c r="K181" s="832"/>
      <c r="L181" s="849">
        <v>27</v>
      </c>
      <c r="M181" s="849">
        <v>4806</v>
      </c>
      <c r="N181" s="832">
        <v>1</v>
      </c>
      <c r="O181" s="832">
        <v>178</v>
      </c>
      <c r="P181" s="849">
        <v>3</v>
      </c>
      <c r="Q181" s="849">
        <v>537</v>
      </c>
      <c r="R181" s="837">
        <v>0.11173533083645443</v>
      </c>
      <c r="S181" s="850">
        <v>179</v>
      </c>
    </row>
    <row r="182" spans="1:19" ht="14.45" customHeight="1" x14ac:dyDescent="0.2">
      <c r="A182" s="831" t="s">
        <v>4948</v>
      </c>
      <c r="B182" s="832" t="s">
        <v>4995</v>
      </c>
      <c r="C182" s="832" t="s">
        <v>585</v>
      </c>
      <c r="D182" s="832" t="s">
        <v>4942</v>
      </c>
      <c r="E182" s="832" t="s">
        <v>4945</v>
      </c>
      <c r="F182" s="832" t="s">
        <v>4946</v>
      </c>
      <c r="G182" s="832" t="s">
        <v>4947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38</v>
      </c>
      <c r="R182" s="837"/>
      <c r="S182" s="850">
        <v>38</v>
      </c>
    </row>
    <row r="183" spans="1:19" ht="14.45" customHeight="1" x14ac:dyDescent="0.2">
      <c r="A183" s="831" t="s">
        <v>4948</v>
      </c>
      <c r="B183" s="832" t="s">
        <v>4995</v>
      </c>
      <c r="C183" s="832" t="s">
        <v>585</v>
      </c>
      <c r="D183" s="832" t="s">
        <v>2920</v>
      </c>
      <c r="E183" s="832" t="s">
        <v>4950</v>
      </c>
      <c r="F183" s="832" t="s">
        <v>4951</v>
      </c>
      <c r="G183" s="832" t="s">
        <v>4952</v>
      </c>
      <c r="H183" s="849">
        <v>6.6</v>
      </c>
      <c r="I183" s="849">
        <v>714.47</v>
      </c>
      <c r="J183" s="832">
        <v>0.89190572491448827</v>
      </c>
      <c r="K183" s="832">
        <v>108.25303030303031</v>
      </c>
      <c r="L183" s="849">
        <v>7.3999999999999995</v>
      </c>
      <c r="M183" s="849">
        <v>801.06000000000006</v>
      </c>
      <c r="N183" s="832">
        <v>1</v>
      </c>
      <c r="O183" s="832">
        <v>108.25135135135136</v>
      </c>
      <c r="P183" s="849">
        <v>4.2</v>
      </c>
      <c r="Q183" s="849">
        <v>455.86</v>
      </c>
      <c r="R183" s="837">
        <v>0.56907098095024089</v>
      </c>
      <c r="S183" s="850">
        <v>108.53809523809524</v>
      </c>
    </row>
    <row r="184" spans="1:19" ht="14.45" customHeight="1" x14ac:dyDescent="0.2">
      <c r="A184" s="831" t="s">
        <v>4948</v>
      </c>
      <c r="B184" s="832" t="s">
        <v>4995</v>
      </c>
      <c r="C184" s="832" t="s">
        <v>585</v>
      </c>
      <c r="D184" s="832" t="s">
        <v>2920</v>
      </c>
      <c r="E184" s="832" t="s">
        <v>4950</v>
      </c>
      <c r="F184" s="832" t="s">
        <v>4953</v>
      </c>
      <c r="G184" s="832" t="s">
        <v>1270</v>
      </c>
      <c r="H184" s="849">
        <v>2.4</v>
      </c>
      <c r="I184" s="849">
        <v>147.38</v>
      </c>
      <c r="J184" s="832">
        <v>1.3285855945190659</v>
      </c>
      <c r="K184" s="832">
        <v>61.408333333333331</v>
      </c>
      <c r="L184" s="849">
        <v>2</v>
      </c>
      <c r="M184" s="849">
        <v>110.93</v>
      </c>
      <c r="N184" s="832">
        <v>1</v>
      </c>
      <c r="O184" s="832">
        <v>55.465000000000003</v>
      </c>
      <c r="P184" s="849">
        <v>1.1000000000000001</v>
      </c>
      <c r="Q184" s="849">
        <v>55.77</v>
      </c>
      <c r="R184" s="837">
        <v>0.50274948165509781</v>
      </c>
      <c r="S184" s="850">
        <v>50.699999999999996</v>
      </c>
    </row>
    <row r="185" spans="1:19" ht="14.45" customHeight="1" x14ac:dyDescent="0.2">
      <c r="A185" s="831" t="s">
        <v>4948</v>
      </c>
      <c r="B185" s="832" t="s">
        <v>4995</v>
      </c>
      <c r="C185" s="832" t="s">
        <v>585</v>
      </c>
      <c r="D185" s="832" t="s">
        <v>2920</v>
      </c>
      <c r="E185" s="832" t="s">
        <v>4950</v>
      </c>
      <c r="F185" s="832" t="s">
        <v>4998</v>
      </c>
      <c r="G185" s="832" t="s">
        <v>4960</v>
      </c>
      <c r="H185" s="849"/>
      <c r="I185" s="849"/>
      <c r="J185" s="832"/>
      <c r="K185" s="832"/>
      <c r="L185" s="849"/>
      <c r="M185" s="849"/>
      <c r="N185" s="832"/>
      <c r="O185" s="832"/>
      <c r="P185" s="849">
        <v>11</v>
      </c>
      <c r="Q185" s="849">
        <v>26.84</v>
      </c>
      <c r="R185" s="837"/>
      <c r="S185" s="850">
        <v>2.44</v>
      </c>
    </row>
    <row r="186" spans="1:19" ht="14.45" customHeight="1" x14ac:dyDescent="0.2">
      <c r="A186" s="831" t="s">
        <v>4948</v>
      </c>
      <c r="B186" s="832" t="s">
        <v>4995</v>
      </c>
      <c r="C186" s="832" t="s">
        <v>585</v>
      </c>
      <c r="D186" s="832" t="s">
        <v>2920</v>
      </c>
      <c r="E186" s="832" t="s">
        <v>4950</v>
      </c>
      <c r="F186" s="832" t="s">
        <v>4957</v>
      </c>
      <c r="G186" s="832" t="s">
        <v>4958</v>
      </c>
      <c r="H186" s="849">
        <v>33</v>
      </c>
      <c r="I186" s="849">
        <v>3446.52</v>
      </c>
      <c r="J186" s="832">
        <v>0.89189189189189189</v>
      </c>
      <c r="K186" s="832">
        <v>104.44</v>
      </c>
      <c r="L186" s="849">
        <v>37</v>
      </c>
      <c r="M186" s="849">
        <v>3864.28</v>
      </c>
      <c r="N186" s="832">
        <v>1</v>
      </c>
      <c r="O186" s="832">
        <v>104.44000000000001</v>
      </c>
      <c r="P186" s="849"/>
      <c r="Q186" s="849"/>
      <c r="R186" s="837"/>
      <c r="S186" s="850"/>
    </row>
    <row r="187" spans="1:19" ht="14.45" customHeight="1" x14ac:dyDescent="0.2">
      <c r="A187" s="831" t="s">
        <v>4948</v>
      </c>
      <c r="B187" s="832" t="s">
        <v>4995</v>
      </c>
      <c r="C187" s="832" t="s">
        <v>585</v>
      </c>
      <c r="D187" s="832" t="s">
        <v>2920</v>
      </c>
      <c r="E187" s="832" t="s">
        <v>4950</v>
      </c>
      <c r="F187" s="832" t="s">
        <v>5001</v>
      </c>
      <c r="G187" s="832" t="s">
        <v>4958</v>
      </c>
      <c r="H187" s="849"/>
      <c r="I187" s="849"/>
      <c r="J187" s="832"/>
      <c r="K187" s="832"/>
      <c r="L187" s="849"/>
      <c r="M187" s="849"/>
      <c r="N187" s="832"/>
      <c r="O187" s="832"/>
      <c r="P187" s="849">
        <v>1.1000000000000001</v>
      </c>
      <c r="Q187" s="849">
        <v>872.07</v>
      </c>
      <c r="R187" s="837"/>
      <c r="S187" s="850">
        <v>792.79090909090905</v>
      </c>
    </row>
    <row r="188" spans="1:19" ht="14.45" customHeight="1" x14ac:dyDescent="0.2">
      <c r="A188" s="831" t="s">
        <v>4948</v>
      </c>
      <c r="B188" s="832" t="s">
        <v>4995</v>
      </c>
      <c r="C188" s="832" t="s">
        <v>585</v>
      </c>
      <c r="D188" s="832" t="s">
        <v>2920</v>
      </c>
      <c r="E188" s="832" t="s">
        <v>4950</v>
      </c>
      <c r="F188" s="832" t="s">
        <v>4959</v>
      </c>
      <c r="G188" s="832" t="s">
        <v>4960</v>
      </c>
      <c r="H188" s="849"/>
      <c r="I188" s="849"/>
      <c r="J188" s="832"/>
      <c r="K188" s="832"/>
      <c r="L188" s="849"/>
      <c r="M188" s="849"/>
      <c r="N188" s="832"/>
      <c r="O188" s="832"/>
      <c r="P188" s="849">
        <v>0.3</v>
      </c>
      <c r="Q188" s="849">
        <v>24.3</v>
      </c>
      <c r="R188" s="837"/>
      <c r="S188" s="850">
        <v>81</v>
      </c>
    </row>
    <row r="189" spans="1:19" ht="14.45" customHeight="1" x14ac:dyDescent="0.2">
      <c r="A189" s="831" t="s">
        <v>4948</v>
      </c>
      <c r="B189" s="832" t="s">
        <v>4995</v>
      </c>
      <c r="C189" s="832" t="s">
        <v>585</v>
      </c>
      <c r="D189" s="832" t="s">
        <v>2920</v>
      </c>
      <c r="E189" s="832" t="s">
        <v>4945</v>
      </c>
      <c r="F189" s="832" t="s">
        <v>5003</v>
      </c>
      <c r="G189" s="832" t="s">
        <v>5004</v>
      </c>
      <c r="H189" s="849">
        <v>14</v>
      </c>
      <c r="I189" s="849">
        <v>1708</v>
      </c>
      <c r="J189" s="832">
        <v>0.48275862068965519</v>
      </c>
      <c r="K189" s="832">
        <v>122</v>
      </c>
      <c r="L189" s="849">
        <v>29</v>
      </c>
      <c r="M189" s="849">
        <v>3538</v>
      </c>
      <c r="N189" s="832">
        <v>1</v>
      </c>
      <c r="O189" s="832">
        <v>122</v>
      </c>
      <c r="P189" s="849">
        <v>21</v>
      </c>
      <c r="Q189" s="849">
        <v>2562</v>
      </c>
      <c r="R189" s="837">
        <v>0.72413793103448276</v>
      </c>
      <c r="S189" s="850">
        <v>122</v>
      </c>
    </row>
    <row r="190" spans="1:19" ht="14.45" customHeight="1" x14ac:dyDescent="0.2">
      <c r="A190" s="831" t="s">
        <v>4948</v>
      </c>
      <c r="B190" s="832" t="s">
        <v>4995</v>
      </c>
      <c r="C190" s="832" t="s">
        <v>585</v>
      </c>
      <c r="D190" s="832" t="s">
        <v>2920</v>
      </c>
      <c r="E190" s="832" t="s">
        <v>4945</v>
      </c>
      <c r="F190" s="832" t="s">
        <v>4963</v>
      </c>
      <c r="G190" s="832" t="s">
        <v>4964</v>
      </c>
      <c r="H190" s="849"/>
      <c r="I190" s="849"/>
      <c r="J190" s="832"/>
      <c r="K190" s="832"/>
      <c r="L190" s="849"/>
      <c r="M190" s="849"/>
      <c r="N190" s="832"/>
      <c r="O190" s="832"/>
      <c r="P190" s="849">
        <v>22</v>
      </c>
      <c r="Q190" s="849">
        <v>3322</v>
      </c>
      <c r="R190" s="837"/>
      <c r="S190" s="850">
        <v>151</v>
      </c>
    </row>
    <row r="191" spans="1:19" ht="14.45" customHeight="1" x14ac:dyDescent="0.2">
      <c r="A191" s="831" t="s">
        <v>4948</v>
      </c>
      <c r="B191" s="832" t="s">
        <v>4995</v>
      </c>
      <c r="C191" s="832" t="s">
        <v>585</v>
      </c>
      <c r="D191" s="832" t="s">
        <v>2920</v>
      </c>
      <c r="E191" s="832" t="s">
        <v>4945</v>
      </c>
      <c r="F191" s="832" t="s">
        <v>5005</v>
      </c>
      <c r="G191" s="832" t="s">
        <v>5006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199</v>
      </c>
      <c r="R191" s="837"/>
      <c r="S191" s="850">
        <v>199</v>
      </c>
    </row>
    <row r="192" spans="1:19" ht="14.45" customHeight="1" x14ac:dyDescent="0.2">
      <c r="A192" s="831" t="s">
        <v>4948</v>
      </c>
      <c r="B192" s="832" t="s">
        <v>4995</v>
      </c>
      <c r="C192" s="832" t="s">
        <v>585</v>
      </c>
      <c r="D192" s="832" t="s">
        <v>2920</v>
      </c>
      <c r="E192" s="832" t="s">
        <v>4945</v>
      </c>
      <c r="F192" s="832" t="s">
        <v>4965</v>
      </c>
      <c r="G192" s="832" t="s">
        <v>4966</v>
      </c>
      <c r="H192" s="849"/>
      <c r="I192" s="849"/>
      <c r="J192" s="832"/>
      <c r="K192" s="832"/>
      <c r="L192" s="849">
        <v>12</v>
      </c>
      <c r="M192" s="849">
        <v>996</v>
      </c>
      <c r="N192" s="832">
        <v>1</v>
      </c>
      <c r="O192" s="832">
        <v>83</v>
      </c>
      <c r="P192" s="849">
        <v>16</v>
      </c>
      <c r="Q192" s="849">
        <v>1344</v>
      </c>
      <c r="R192" s="837">
        <v>1.3493975903614457</v>
      </c>
      <c r="S192" s="850">
        <v>84</v>
      </c>
    </row>
    <row r="193" spans="1:19" ht="14.45" customHeight="1" x14ac:dyDescent="0.2">
      <c r="A193" s="831" t="s">
        <v>4948</v>
      </c>
      <c r="B193" s="832" t="s">
        <v>4995</v>
      </c>
      <c r="C193" s="832" t="s">
        <v>585</v>
      </c>
      <c r="D193" s="832" t="s">
        <v>2920</v>
      </c>
      <c r="E193" s="832" t="s">
        <v>4945</v>
      </c>
      <c r="F193" s="832" t="s">
        <v>5007</v>
      </c>
      <c r="G193" s="832" t="s">
        <v>5008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107</v>
      </c>
      <c r="R193" s="837"/>
      <c r="S193" s="850">
        <v>107</v>
      </c>
    </row>
    <row r="194" spans="1:19" ht="14.45" customHeight="1" x14ac:dyDescent="0.2">
      <c r="A194" s="831" t="s">
        <v>4948</v>
      </c>
      <c r="B194" s="832" t="s">
        <v>4995</v>
      </c>
      <c r="C194" s="832" t="s">
        <v>585</v>
      </c>
      <c r="D194" s="832" t="s">
        <v>2920</v>
      </c>
      <c r="E194" s="832" t="s">
        <v>4945</v>
      </c>
      <c r="F194" s="832" t="s">
        <v>4946</v>
      </c>
      <c r="G194" s="832" t="s">
        <v>4947</v>
      </c>
      <c r="H194" s="849">
        <v>23</v>
      </c>
      <c r="I194" s="849">
        <v>851</v>
      </c>
      <c r="J194" s="832">
        <v>0.22549019607843138</v>
      </c>
      <c r="K194" s="832">
        <v>37</v>
      </c>
      <c r="L194" s="849">
        <v>102</v>
      </c>
      <c r="M194" s="849">
        <v>3774</v>
      </c>
      <c r="N194" s="832">
        <v>1</v>
      </c>
      <c r="O194" s="832">
        <v>37</v>
      </c>
      <c r="P194" s="849">
        <v>94</v>
      </c>
      <c r="Q194" s="849">
        <v>3572</v>
      </c>
      <c r="R194" s="837">
        <v>0.94647588765235824</v>
      </c>
      <c r="S194" s="850">
        <v>38</v>
      </c>
    </row>
    <row r="195" spans="1:19" ht="14.45" customHeight="1" x14ac:dyDescent="0.2">
      <c r="A195" s="831" t="s">
        <v>4948</v>
      </c>
      <c r="B195" s="832" t="s">
        <v>4995</v>
      </c>
      <c r="C195" s="832" t="s">
        <v>585</v>
      </c>
      <c r="D195" s="832" t="s">
        <v>2920</v>
      </c>
      <c r="E195" s="832" t="s">
        <v>4945</v>
      </c>
      <c r="F195" s="832" t="s">
        <v>5009</v>
      </c>
      <c r="G195" s="832" t="s">
        <v>5010</v>
      </c>
      <c r="H195" s="849"/>
      <c r="I195" s="849"/>
      <c r="J195" s="832"/>
      <c r="K195" s="832"/>
      <c r="L195" s="849">
        <v>1</v>
      </c>
      <c r="M195" s="849">
        <v>5</v>
      </c>
      <c r="N195" s="832">
        <v>1</v>
      </c>
      <c r="O195" s="832">
        <v>5</v>
      </c>
      <c r="P195" s="849"/>
      <c r="Q195" s="849"/>
      <c r="R195" s="837"/>
      <c r="S195" s="850"/>
    </row>
    <row r="196" spans="1:19" ht="14.45" customHeight="1" x14ac:dyDescent="0.2">
      <c r="A196" s="831" t="s">
        <v>4948</v>
      </c>
      <c r="B196" s="832" t="s">
        <v>4995</v>
      </c>
      <c r="C196" s="832" t="s">
        <v>585</v>
      </c>
      <c r="D196" s="832" t="s">
        <v>2920</v>
      </c>
      <c r="E196" s="832" t="s">
        <v>4945</v>
      </c>
      <c r="F196" s="832" t="s">
        <v>5011</v>
      </c>
      <c r="G196" s="832" t="s">
        <v>5012</v>
      </c>
      <c r="H196" s="849"/>
      <c r="I196" s="849"/>
      <c r="J196" s="832"/>
      <c r="K196" s="832"/>
      <c r="L196" s="849">
        <v>1</v>
      </c>
      <c r="M196" s="849">
        <v>702</v>
      </c>
      <c r="N196" s="832">
        <v>1</v>
      </c>
      <c r="O196" s="832">
        <v>702</v>
      </c>
      <c r="P196" s="849">
        <v>1</v>
      </c>
      <c r="Q196" s="849">
        <v>707</v>
      </c>
      <c r="R196" s="837">
        <v>1.0071225071225072</v>
      </c>
      <c r="S196" s="850">
        <v>707</v>
      </c>
    </row>
    <row r="197" spans="1:19" ht="14.45" customHeight="1" x14ac:dyDescent="0.2">
      <c r="A197" s="831" t="s">
        <v>4948</v>
      </c>
      <c r="B197" s="832" t="s">
        <v>4995</v>
      </c>
      <c r="C197" s="832" t="s">
        <v>585</v>
      </c>
      <c r="D197" s="832" t="s">
        <v>2920</v>
      </c>
      <c r="E197" s="832" t="s">
        <v>4945</v>
      </c>
      <c r="F197" s="832" t="s">
        <v>5013</v>
      </c>
      <c r="G197" s="832" t="s">
        <v>5014</v>
      </c>
      <c r="H197" s="849"/>
      <c r="I197" s="849"/>
      <c r="J197" s="832"/>
      <c r="K197" s="832"/>
      <c r="L197" s="849">
        <v>6</v>
      </c>
      <c r="M197" s="849">
        <v>2670</v>
      </c>
      <c r="N197" s="832">
        <v>1</v>
      </c>
      <c r="O197" s="832">
        <v>445</v>
      </c>
      <c r="P197" s="849">
        <v>3</v>
      </c>
      <c r="Q197" s="849">
        <v>1350</v>
      </c>
      <c r="R197" s="837">
        <v>0.5056179775280899</v>
      </c>
      <c r="S197" s="850">
        <v>450</v>
      </c>
    </row>
    <row r="198" spans="1:19" ht="14.45" customHeight="1" x14ac:dyDescent="0.2">
      <c r="A198" s="831" t="s">
        <v>4948</v>
      </c>
      <c r="B198" s="832" t="s">
        <v>4995</v>
      </c>
      <c r="C198" s="832" t="s">
        <v>585</v>
      </c>
      <c r="D198" s="832" t="s">
        <v>2920</v>
      </c>
      <c r="E198" s="832" t="s">
        <v>4945</v>
      </c>
      <c r="F198" s="832" t="s">
        <v>5015</v>
      </c>
      <c r="G198" s="832" t="s">
        <v>5016</v>
      </c>
      <c r="H198" s="849">
        <v>1</v>
      </c>
      <c r="I198" s="849">
        <v>223</v>
      </c>
      <c r="J198" s="832">
        <v>9.0909090909090912E-2</v>
      </c>
      <c r="K198" s="832">
        <v>223</v>
      </c>
      <c r="L198" s="849">
        <v>11</v>
      </c>
      <c r="M198" s="849">
        <v>2453</v>
      </c>
      <c r="N198" s="832">
        <v>1</v>
      </c>
      <c r="O198" s="832">
        <v>223</v>
      </c>
      <c r="P198" s="849">
        <v>9</v>
      </c>
      <c r="Q198" s="849">
        <v>2034</v>
      </c>
      <c r="R198" s="837">
        <v>0.82918874847125967</v>
      </c>
      <c r="S198" s="850">
        <v>226</v>
      </c>
    </row>
    <row r="199" spans="1:19" ht="14.45" customHeight="1" x14ac:dyDescent="0.2">
      <c r="A199" s="831" t="s">
        <v>4948</v>
      </c>
      <c r="B199" s="832" t="s">
        <v>4995</v>
      </c>
      <c r="C199" s="832" t="s">
        <v>585</v>
      </c>
      <c r="D199" s="832" t="s">
        <v>2920</v>
      </c>
      <c r="E199" s="832" t="s">
        <v>4945</v>
      </c>
      <c r="F199" s="832" t="s">
        <v>4971</v>
      </c>
      <c r="G199" s="832" t="s">
        <v>4972</v>
      </c>
      <c r="H199" s="849"/>
      <c r="I199" s="849"/>
      <c r="J199" s="832"/>
      <c r="K199" s="832"/>
      <c r="L199" s="849"/>
      <c r="M199" s="849"/>
      <c r="N199" s="832"/>
      <c r="O199" s="832"/>
      <c r="P199" s="849">
        <v>0</v>
      </c>
      <c r="Q199" s="849">
        <v>0</v>
      </c>
      <c r="R199" s="837"/>
      <c r="S199" s="850"/>
    </row>
    <row r="200" spans="1:19" ht="14.45" customHeight="1" x14ac:dyDescent="0.2">
      <c r="A200" s="831" t="s">
        <v>4948</v>
      </c>
      <c r="B200" s="832" t="s">
        <v>4995</v>
      </c>
      <c r="C200" s="832" t="s">
        <v>585</v>
      </c>
      <c r="D200" s="832" t="s">
        <v>2920</v>
      </c>
      <c r="E200" s="832" t="s">
        <v>4945</v>
      </c>
      <c r="F200" s="832" t="s">
        <v>4973</v>
      </c>
      <c r="G200" s="832" t="s">
        <v>4974</v>
      </c>
      <c r="H200" s="849">
        <v>5</v>
      </c>
      <c r="I200" s="849">
        <v>166.67000000000002</v>
      </c>
      <c r="J200" s="832">
        <v>0.14706349486464548</v>
      </c>
      <c r="K200" s="832">
        <v>33.334000000000003</v>
      </c>
      <c r="L200" s="849">
        <v>34</v>
      </c>
      <c r="M200" s="849">
        <v>1133.32</v>
      </c>
      <c r="N200" s="832">
        <v>1</v>
      </c>
      <c r="O200" s="832">
        <v>33.332941176470584</v>
      </c>
      <c r="P200" s="849">
        <v>30</v>
      </c>
      <c r="Q200" s="849">
        <v>1000</v>
      </c>
      <c r="R200" s="837">
        <v>0.88236332192143441</v>
      </c>
      <c r="S200" s="850">
        <v>33.333333333333336</v>
      </c>
    </row>
    <row r="201" spans="1:19" ht="14.45" customHeight="1" x14ac:dyDescent="0.2">
      <c r="A201" s="831" t="s">
        <v>4948</v>
      </c>
      <c r="B201" s="832" t="s">
        <v>4995</v>
      </c>
      <c r="C201" s="832" t="s">
        <v>585</v>
      </c>
      <c r="D201" s="832" t="s">
        <v>2920</v>
      </c>
      <c r="E201" s="832" t="s">
        <v>4945</v>
      </c>
      <c r="F201" s="832" t="s">
        <v>4975</v>
      </c>
      <c r="G201" s="832" t="s">
        <v>4976</v>
      </c>
      <c r="H201" s="849">
        <v>4</v>
      </c>
      <c r="I201" s="849">
        <v>1420</v>
      </c>
      <c r="J201" s="832">
        <v>0.5</v>
      </c>
      <c r="K201" s="832">
        <v>355</v>
      </c>
      <c r="L201" s="849">
        <v>8</v>
      </c>
      <c r="M201" s="849">
        <v>2840</v>
      </c>
      <c r="N201" s="832">
        <v>1</v>
      </c>
      <c r="O201" s="832">
        <v>355</v>
      </c>
      <c r="P201" s="849">
        <v>6</v>
      </c>
      <c r="Q201" s="849">
        <v>2148</v>
      </c>
      <c r="R201" s="837">
        <v>0.75633802816901408</v>
      </c>
      <c r="S201" s="850">
        <v>358</v>
      </c>
    </row>
    <row r="202" spans="1:19" ht="14.45" customHeight="1" x14ac:dyDescent="0.2">
      <c r="A202" s="831" t="s">
        <v>4948</v>
      </c>
      <c r="B202" s="832" t="s">
        <v>4995</v>
      </c>
      <c r="C202" s="832" t="s">
        <v>585</v>
      </c>
      <c r="D202" s="832" t="s">
        <v>2920</v>
      </c>
      <c r="E202" s="832" t="s">
        <v>4945</v>
      </c>
      <c r="F202" s="832" t="s">
        <v>4977</v>
      </c>
      <c r="G202" s="832" t="s">
        <v>4978</v>
      </c>
      <c r="H202" s="849">
        <v>19</v>
      </c>
      <c r="I202" s="849">
        <v>703</v>
      </c>
      <c r="J202" s="832">
        <v>0.47499999999999998</v>
      </c>
      <c r="K202" s="832">
        <v>37</v>
      </c>
      <c r="L202" s="849">
        <v>40</v>
      </c>
      <c r="M202" s="849">
        <v>1480</v>
      </c>
      <c r="N202" s="832">
        <v>1</v>
      </c>
      <c r="O202" s="832">
        <v>37</v>
      </c>
      <c r="P202" s="849">
        <v>30</v>
      </c>
      <c r="Q202" s="849">
        <v>1140</v>
      </c>
      <c r="R202" s="837">
        <v>0.77027027027027029</v>
      </c>
      <c r="S202" s="850">
        <v>38</v>
      </c>
    </row>
    <row r="203" spans="1:19" ht="14.45" customHeight="1" x14ac:dyDescent="0.2">
      <c r="A203" s="831" t="s">
        <v>4948</v>
      </c>
      <c r="B203" s="832" t="s">
        <v>4995</v>
      </c>
      <c r="C203" s="832" t="s">
        <v>585</v>
      </c>
      <c r="D203" s="832" t="s">
        <v>2920</v>
      </c>
      <c r="E203" s="832" t="s">
        <v>4945</v>
      </c>
      <c r="F203" s="832" t="s">
        <v>4985</v>
      </c>
      <c r="G203" s="832" t="s">
        <v>4986</v>
      </c>
      <c r="H203" s="849">
        <v>31</v>
      </c>
      <c r="I203" s="849">
        <v>4092</v>
      </c>
      <c r="J203" s="832">
        <v>0.81578947368421051</v>
      </c>
      <c r="K203" s="832">
        <v>132</v>
      </c>
      <c r="L203" s="849">
        <v>38</v>
      </c>
      <c r="M203" s="849">
        <v>5016</v>
      </c>
      <c r="N203" s="832">
        <v>1</v>
      </c>
      <c r="O203" s="832">
        <v>132</v>
      </c>
      <c r="P203" s="849"/>
      <c r="Q203" s="849"/>
      <c r="R203" s="837"/>
      <c r="S203" s="850"/>
    </row>
    <row r="204" spans="1:19" ht="14.45" customHeight="1" x14ac:dyDescent="0.2">
      <c r="A204" s="831" t="s">
        <v>4948</v>
      </c>
      <c r="B204" s="832" t="s">
        <v>4995</v>
      </c>
      <c r="C204" s="832" t="s">
        <v>585</v>
      </c>
      <c r="D204" s="832" t="s">
        <v>2920</v>
      </c>
      <c r="E204" s="832" t="s">
        <v>4945</v>
      </c>
      <c r="F204" s="832" t="s">
        <v>4987</v>
      </c>
      <c r="G204" s="832" t="s">
        <v>4988</v>
      </c>
      <c r="H204" s="849"/>
      <c r="I204" s="849"/>
      <c r="J204" s="832"/>
      <c r="K204" s="832"/>
      <c r="L204" s="849"/>
      <c r="M204" s="849"/>
      <c r="N204" s="832"/>
      <c r="O204" s="832"/>
      <c r="P204" s="849">
        <v>0</v>
      </c>
      <c r="Q204" s="849">
        <v>0</v>
      </c>
      <c r="R204" s="837"/>
      <c r="S204" s="850"/>
    </row>
    <row r="205" spans="1:19" ht="14.45" customHeight="1" x14ac:dyDescent="0.2">
      <c r="A205" s="831" t="s">
        <v>4948</v>
      </c>
      <c r="B205" s="832" t="s">
        <v>4995</v>
      </c>
      <c r="C205" s="832" t="s">
        <v>585</v>
      </c>
      <c r="D205" s="832" t="s">
        <v>2920</v>
      </c>
      <c r="E205" s="832" t="s">
        <v>4945</v>
      </c>
      <c r="F205" s="832" t="s">
        <v>4989</v>
      </c>
      <c r="G205" s="832" t="s">
        <v>4990</v>
      </c>
      <c r="H205" s="849"/>
      <c r="I205" s="849"/>
      <c r="J205" s="832"/>
      <c r="K205" s="832"/>
      <c r="L205" s="849">
        <v>2</v>
      </c>
      <c r="M205" s="849">
        <v>446</v>
      </c>
      <c r="N205" s="832">
        <v>1</v>
      </c>
      <c r="O205" s="832">
        <v>223</v>
      </c>
      <c r="P205" s="849"/>
      <c r="Q205" s="849"/>
      <c r="R205" s="837"/>
      <c r="S205" s="850"/>
    </row>
    <row r="206" spans="1:19" ht="14.45" customHeight="1" x14ac:dyDescent="0.2">
      <c r="A206" s="831" t="s">
        <v>4948</v>
      </c>
      <c r="B206" s="832" t="s">
        <v>4995</v>
      </c>
      <c r="C206" s="832" t="s">
        <v>585</v>
      </c>
      <c r="D206" s="832" t="s">
        <v>2920</v>
      </c>
      <c r="E206" s="832" t="s">
        <v>4945</v>
      </c>
      <c r="F206" s="832" t="s">
        <v>4991</v>
      </c>
      <c r="G206" s="832" t="s">
        <v>4992</v>
      </c>
      <c r="H206" s="849"/>
      <c r="I206" s="849"/>
      <c r="J206" s="832"/>
      <c r="K206" s="832"/>
      <c r="L206" s="849"/>
      <c r="M206" s="849"/>
      <c r="N206" s="832"/>
      <c r="O206" s="832"/>
      <c r="P206" s="849">
        <v>18</v>
      </c>
      <c r="Q206" s="849">
        <v>1098</v>
      </c>
      <c r="R206" s="837"/>
      <c r="S206" s="850">
        <v>61</v>
      </c>
    </row>
    <row r="207" spans="1:19" ht="14.45" customHeight="1" x14ac:dyDescent="0.2">
      <c r="A207" s="831" t="s">
        <v>4948</v>
      </c>
      <c r="B207" s="832" t="s">
        <v>4995</v>
      </c>
      <c r="C207" s="832" t="s">
        <v>585</v>
      </c>
      <c r="D207" s="832" t="s">
        <v>2920</v>
      </c>
      <c r="E207" s="832" t="s">
        <v>4945</v>
      </c>
      <c r="F207" s="832" t="s">
        <v>4993</v>
      </c>
      <c r="G207" s="832" t="s">
        <v>4994</v>
      </c>
      <c r="H207" s="849">
        <v>1</v>
      </c>
      <c r="I207" s="849">
        <v>177</v>
      </c>
      <c r="J207" s="832">
        <v>3.2076839434577745E-2</v>
      </c>
      <c r="K207" s="832">
        <v>177</v>
      </c>
      <c r="L207" s="849">
        <v>31</v>
      </c>
      <c r="M207" s="849">
        <v>5518</v>
      </c>
      <c r="N207" s="832">
        <v>1</v>
      </c>
      <c r="O207" s="832">
        <v>178</v>
      </c>
      <c r="P207" s="849">
        <v>29</v>
      </c>
      <c r="Q207" s="849">
        <v>5191</v>
      </c>
      <c r="R207" s="837">
        <v>0.94073939833272924</v>
      </c>
      <c r="S207" s="850">
        <v>179</v>
      </c>
    </row>
    <row r="208" spans="1:19" ht="14.45" customHeight="1" x14ac:dyDescent="0.2">
      <c r="A208" s="831" t="s">
        <v>4948</v>
      </c>
      <c r="B208" s="832" t="s">
        <v>4995</v>
      </c>
      <c r="C208" s="832" t="s">
        <v>585</v>
      </c>
      <c r="D208" s="832" t="s">
        <v>2913</v>
      </c>
      <c r="E208" s="832" t="s">
        <v>4945</v>
      </c>
      <c r="F208" s="832" t="s">
        <v>4946</v>
      </c>
      <c r="G208" s="832" t="s">
        <v>4947</v>
      </c>
      <c r="H208" s="849">
        <v>2</v>
      </c>
      <c r="I208" s="849">
        <v>74</v>
      </c>
      <c r="J208" s="832">
        <v>0.4</v>
      </c>
      <c r="K208" s="832">
        <v>37</v>
      </c>
      <c r="L208" s="849">
        <v>5</v>
      </c>
      <c r="M208" s="849">
        <v>185</v>
      </c>
      <c r="N208" s="832">
        <v>1</v>
      </c>
      <c r="O208" s="832">
        <v>37</v>
      </c>
      <c r="P208" s="849">
        <v>3</v>
      </c>
      <c r="Q208" s="849">
        <v>114</v>
      </c>
      <c r="R208" s="837">
        <v>0.61621621621621625</v>
      </c>
      <c r="S208" s="850">
        <v>38</v>
      </c>
    </row>
    <row r="209" spans="1:19" ht="14.45" customHeight="1" x14ac:dyDescent="0.2">
      <c r="A209" s="831" t="s">
        <v>4948</v>
      </c>
      <c r="B209" s="832" t="s">
        <v>4995</v>
      </c>
      <c r="C209" s="832" t="s">
        <v>585</v>
      </c>
      <c r="D209" s="832" t="s">
        <v>2913</v>
      </c>
      <c r="E209" s="832" t="s">
        <v>4945</v>
      </c>
      <c r="F209" s="832" t="s">
        <v>4977</v>
      </c>
      <c r="G209" s="832" t="s">
        <v>4978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38</v>
      </c>
      <c r="R209" s="837"/>
      <c r="S209" s="850">
        <v>38</v>
      </c>
    </row>
    <row r="210" spans="1:19" ht="14.45" customHeight="1" x14ac:dyDescent="0.2">
      <c r="A210" s="831" t="s">
        <v>4948</v>
      </c>
      <c r="B210" s="832" t="s">
        <v>4995</v>
      </c>
      <c r="C210" s="832" t="s">
        <v>585</v>
      </c>
      <c r="D210" s="832" t="s">
        <v>2913</v>
      </c>
      <c r="E210" s="832" t="s">
        <v>4945</v>
      </c>
      <c r="F210" s="832" t="s">
        <v>5017</v>
      </c>
      <c r="G210" s="832" t="s">
        <v>5018</v>
      </c>
      <c r="H210" s="849"/>
      <c r="I210" s="849"/>
      <c r="J210" s="832"/>
      <c r="K210" s="832"/>
      <c r="L210" s="849">
        <v>1</v>
      </c>
      <c r="M210" s="849">
        <v>74</v>
      </c>
      <c r="N210" s="832">
        <v>1</v>
      </c>
      <c r="O210" s="832">
        <v>74</v>
      </c>
      <c r="P210" s="849"/>
      <c r="Q210" s="849"/>
      <c r="R210" s="837"/>
      <c r="S210" s="850"/>
    </row>
    <row r="211" spans="1:19" ht="14.45" customHeight="1" x14ac:dyDescent="0.2">
      <c r="A211" s="831" t="s">
        <v>4948</v>
      </c>
      <c r="B211" s="832" t="s">
        <v>4995</v>
      </c>
      <c r="C211" s="832" t="s">
        <v>585</v>
      </c>
      <c r="D211" s="832" t="s">
        <v>4938</v>
      </c>
      <c r="E211" s="832" t="s">
        <v>4945</v>
      </c>
      <c r="F211" s="832" t="s">
        <v>4946</v>
      </c>
      <c r="G211" s="832" t="s">
        <v>4947</v>
      </c>
      <c r="H211" s="849"/>
      <c r="I211" s="849"/>
      <c r="J211" s="832"/>
      <c r="K211" s="832"/>
      <c r="L211" s="849">
        <v>1</v>
      </c>
      <c r="M211" s="849">
        <v>37</v>
      </c>
      <c r="N211" s="832">
        <v>1</v>
      </c>
      <c r="O211" s="832">
        <v>37</v>
      </c>
      <c r="P211" s="849"/>
      <c r="Q211" s="849"/>
      <c r="R211" s="837"/>
      <c r="S211" s="850"/>
    </row>
    <row r="212" spans="1:19" ht="14.45" customHeight="1" x14ac:dyDescent="0.2">
      <c r="A212" s="831" t="s">
        <v>4948</v>
      </c>
      <c r="B212" s="832" t="s">
        <v>4995</v>
      </c>
      <c r="C212" s="832" t="s">
        <v>585</v>
      </c>
      <c r="D212" s="832" t="s">
        <v>2915</v>
      </c>
      <c r="E212" s="832" t="s">
        <v>4945</v>
      </c>
      <c r="F212" s="832" t="s">
        <v>4946</v>
      </c>
      <c r="G212" s="832" t="s">
        <v>4947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38</v>
      </c>
      <c r="R212" s="837"/>
      <c r="S212" s="850">
        <v>38</v>
      </c>
    </row>
    <row r="213" spans="1:19" ht="14.45" customHeight="1" x14ac:dyDescent="0.2">
      <c r="A213" s="831" t="s">
        <v>4948</v>
      </c>
      <c r="B213" s="832" t="s">
        <v>4995</v>
      </c>
      <c r="C213" s="832" t="s">
        <v>585</v>
      </c>
      <c r="D213" s="832" t="s">
        <v>4941</v>
      </c>
      <c r="E213" s="832" t="s">
        <v>4945</v>
      </c>
      <c r="F213" s="832" t="s">
        <v>5003</v>
      </c>
      <c r="G213" s="832" t="s">
        <v>5004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122</v>
      </c>
      <c r="R213" s="837"/>
      <c r="S213" s="850">
        <v>122</v>
      </c>
    </row>
    <row r="214" spans="1:19" ht="14.45" customHeight="1" thickBot="1" x14ac:dyDescent="0.25">
      <c r="A214" s="839" t="s">
        <v>4948</v>
      </c>
      <c r="B214" s="840" t="s">
        <v>4995</v>
      </c>
      <c r="C214" s="840" t="s">
        <v>588</v>
      </c>
      <c r="D214" s="840" t="s">
        <v>2916</v>
      </c>
      <c r="E214" s="840" t="s">
        <v>4945</v>
      </c>
      <c r="F214" s="840" t="s">
        <v>4946</v>
      </c>
      <c r="G214" s="840" t="s">
        <v>4947</v>
      </c>
      <c r="H214" s="851"/>
      <c r="I214" s="851"/>
      <c r="J214" s="840"/>
      <c r="K214" s="840"/>
      <c r="L214" s="851">
        <v>0</v>
      </c>
      <c r="M214" s="851">
        <v>0</v>
      </c>
      <c r="N214" s="840"/>
      <c r="O214" s="840"/>
      <c r="P214" s="851"/>
      <c r="Q214" s="851"/>
      <c r="R214" s="845"/>
      <c r="S214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13CC9DF-6C10-483D-A646-81743266018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11844670</v>
      </c>
      <c r="C3" s="344">
        <f t="shared" ref="C3:R3" si="0">SUBTOTAL(9,C6:C1048576)</f>
        <v>36.789368465834208</v>
      </c>
      <c r="D3" s="344">
        <f t="shared" si="0"/>
        <v>11423892</v>
      </c>
      <c r="E3" s="344">
        <f t="shared" si="0"/>
        <v>23</v>
      </c>
      <c r="F3" s="344">
        <f t="shared" si="0"/>
        <v>7553630</v>
      </c>
      <c r="G3" s="347">
        <f>IF(D3&lt;&gt;0,F3/D3,"")</f>
        <v>0.66121335880976462</v>
      </c>
      <c r="H3" s="343">
        <f t="shared" si="0"/>
        <v>718940.8899999999</v>
      </c>
      <c r="I3" s="344">
        <f t="shared" si="0"/>
        <v>1.0539708523339164</v>
      </c>
      <c r="J3" s="344">
        <f t="shared" si="0"/>
        <v>682125.97000000044</v>
      </c>
      <c r="K3" s="344">
        <f t="shared" si="0"/>
        <v>1</v>
      </c>
      <c r="L3" s="344">
        <f t="shared" si="0"/>
        <v>353605.38999999996</v>
      </c>
      <c r="M3" s="345">
        <f>IF(J3&lt;&gt;0,L3/J3,"")</f>
        <v>0.51838722692232309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5021</v>
      </c>
      <c r="B6" s="887">
        <v>6035</v>
      </c>
      <c r="C6" s="825">
        <v>2.0197456492637214</v>
      </c>
      <c r="D6" s="887">
        <v>2988</v>
      </c>
      <c r="E6" s="825">
        <v>1</v>
      </c>
      <c r="F6" s="887">
        <v>76</v>
      </c>
      <c r="G6" s="830">
        <v>2.5435073627844713E-2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5022</v>
      </c>
      <c r="B7" s="889">
        <v>90954</v>
      </c>
      <c r="C7" s="832">
        <v>1.7957708937984955</v>
      </c>
      <c r="D7" s="889">
        <v>50649</v>
      </c>
      <c r="E7" s="832">
        <v>1</v>
      </c>
      <c r="F7" s="889">
        <v>1802</v>
      </c>
      <c r="G7" s="837">
        <v>3.5578195028529686E-2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5023</v>
      </c>
      <c r="B8" s="889">
        <v>99082</v>
      </c>
      <c r="C8" s="832">
        <v>1.0444526432298529</v>
      </c>
      <c r="D8" s="889">
        <v>94865</v>
      </c>
      <c r="E8" s="832">
        <v>1</v>
      </c>
      <c r="F8" s="889">
        <v>1330</v>
      </c>
      <c r="G8" s="837">
        <v>1.4019923048542667E-2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5024</v>
      </c>
      <c r="B9" s="889">
        <v>9585</v>
      </c>
      <c r="C9" s="832">
        <v>1.7825925237121072</v>
      </c>
      <c r="D9" s="889">
        <v>5377</v>
      </c>
      <c r="E9" s="832">
        <v>1</v>
      </c>
      <c r="F9" s="889">
        <v>228</v>
      </c>
      <c r="G9" s="837">
        <v>4.2402826855123678E-2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5025</v>
      </c>
      <c r="B10" s="889">
        <v>3195</v>
      </c>
      <c r="C10" s="832">
        <v>0.96642468239564427</v>
      </c>
      <c r="D10" s="889">
        <v>3306</v>
      </c>
      <c r="E10" s="832">
        <v>1</v>
      </c>
      <c r="F10" s="889">
        <v>76</v>
      </c>
      <c r="G10" s="837">
        <v>2.2988505747126436E-2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5026</v>
      </c>
      <c r="B11" s="889">
        <v>6745</v>
      </c>
      <c r="C11" s="832">
        <v>1.5509312485628881</v>
      </c>
      <c r="D11" s="889">
        <v>4349</v>
      </c>
      <c r="E11" s="832">
        <v>1</v>
      </c>
      <c r="F11" s="889">
        <v>38</v>
      </c>
      <c r="G11" s="837">
        <v>8.7376408369740175E-3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5027</v>
      </c>
      <c r="B12" s="889">
        <v>355</v>
      </c>
      <c r="C12" s="832">
        <v>4.7972972972972974</v>
      </c>
      <c r="D12" s="889">
        <v>74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5028</v>
      </c>
      <c r="B13" s="889">
        <v>1065</v>
      </c>
      <c r="C13" s="832">
        <v>2.4825174825174825</v>
      </c>
      <c r="D13" s="889">
        <v>429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5029</v>
      </c>
      <c r="B14" s="889">
        <v>18377</v>
      </c>
      <c r="C14" s="832">
        <v>1.9265122130202328</v>
      </c>
      <c r="D14" s="889">
        <v>9539</v>
      </c>
      <c r="E14" s="832">
        <v>1</v>
      </c>
      <c r="F14" s="889">
        <v>342</v>
      </c>
      <c r="G14" s="837">
        <v>3.5852814760457069E-2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5030</v>
      </c>
      <c r="B15" s="889">
        <v>2840</v>
      </c>
      <c r="C15" s="832">
        <v>2.2066822066822067</v>
      </c>
      <c r="D15" s="889">
        <v>1287</v>
      </c>
      <c r="E15" s="832">
        <v>1</v>
      </c>
      <c r="F15" s="889">
        <v>38</v>
      </c>
      <c r="G15" s="837">
        <v>2.9526029526029528E-2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5031</v>
      </c>
      <c r="B16" s="889">
        <v>355</v>
      </c>
      <c r="C16" s="832">
        <v>1</v>
      </c>
      <c r="D16" s="889">
        <v>355</v>
      </c>
      <c r="E16" s="832">
        <v>1</v>
      </c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5032</v>
      </c>
      <c r="B17" s="889">
        <v>355</v>
      </c>
      <c r="C17" s="832"/>
      <c r="D17" s="889"/>
      <c r="E17" s="832"/>
      <c r="F17" s="889">
        <v>38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5033</v>
      </c>
      <c r="B18" s="889">
        <v>4970</v>
      </c>
      <c r="C18" s="832">
        <v>0.62744602954172457</v>
      </c>
      <c r="D18" s="889">
        <v>7921</v>
      </c>
      <c r="E18" s="832">
        <v>1</v>
      </c>
      <c r="F18" s="889">
        <v>190</v>
      </c>
      <c r="G18" s="837">
        <v>2.3986870344653452E-2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5034</v>
      </c>
      <c r="B19" s="889">
        <v>55846</v>
      </c>
      <c r="C19" s="832">
        <v>1.351581596844067</v>
      </c>
      <c r="D19" s="889">
        <v>41319</v>
      </c>
      <c r="E19" s="832">
        <v>1</v>
      </c>
      <c r="F19" s="889">
        <v>1319</v>
      </c>
      <c r="G19" s="837">
        <v>3.1922360173285896E-2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5035</v>
      </c>
      <c r="B20" s="889"/>
      <c r="C20" s="832"/>
      <c r="D20" s="889">
        <v>747</v>
      </c>
      <c r="E20" s="832">
        <v>1</v>
      </c>
      <c r="F20" s="889">
        <v>38</v>
      </c>
      <c r="G20" s="837">
        <v>5.0870147255689425E-2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5036</v>
      </c>
      <c r="B21" s="889">
        <v>2840</v>
      </c>
      <c r="C21" s="832">
        <v>1.2885662431941924</v>
      </c>
      <c r="D21" s="889">
        <v>2204</v>
      </c>
      <c r="E21" s="832">
        <v>1</v>
      </c>
      <c r="F21" s="889">
        <v>38</v>
      </c>
      <c r="G21" s="837">
        <v>1.7241379310344827E-2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5037</v>
      </c>
      <c r="B22" s="889">
        <v>1065</v>
      </c>
      <c r="C22" s="832">
        <v>0.69562377531025477</v>
      </c>
      <c r="D22" s="889">
        <v>1531</v>
      </c>
      <c r="E22" s="832">
        <v>1</v>
      </c>
      <c r="F22" s="889">
        <v>38</v>
      </c>
      <c r="G22" s="837">
        <v>2.4820378837361202E-2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5038</v>
      </c>
      <c r="B23" s="889"/>
      <c r="C23" s="832"/>
      <c r="D23" s="889">
        <v>355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5039</v>
      </c>
      <c r="B24" s="889">
        <v>1065</v>
      </c>
      <c r="C24" s="832">
        <v>0.96642468239564427</v>
      </c>
      <c r="D24" s="889">
        <v>1102</v>
      </c>
      <c r="E24" s="832">
        <v>1</v>
      </c>
      <c r="F24" s="889">
        <v>38</v>
      </c>
      <c r="G24" s="837">
        <v>3.4482758620689655E-2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2897</v>
      </c>
      <c r="B25" s="889">
        <v>11486972</v>
      </c>
      <c r="C25" s="832">
        <v>1.0292477495062744</v>
      </c>
      <c r="D25" s="889">
        <v>11160551</v>
      </c>
      <c r="E25" s="832">
        <v>1</v>
      </c>
      <c r="F25" s="889">
        <v>7546541</v>
      </c>
      <c r="G25" s="837">
        <v>0.67617996638338018</v>
      </c>
      <c r="H25" s="889">
        <v>718940.8899999999</v>
      </c>
      <c r="I25" s="832">
        <v>1.0539708523339164</v>
      </c>
      <c r="J25" s="889">
        <v>682125.97000000044</v>
      </c>
      <c r="K25" s="832">
        <v>1</v>
      </c>
      <c r="L25" s="889">
        <v>353605.38999999996</v>
      </c>
      <c r="M25" s="837">
        <v>0.51838722692232309</v>
      </c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5040</v>
      </c>
      <c r="B26" s="889">
        <v>48672</v>
      </c>
      <c r="C26" s="832">
        <v>1.5012028869286287</v>
      </c>
      <c r="D26" s="889">
        <v>32422</v>
      </c>
      <c r="E26" s="832">
        <v>1</v>
      </c>
      <c r="F26" s="889">
        <v>1102</v>
      </c>
      <c r="G26" s="837">
        <v>3.3989266547406083E-2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5041</v>
      </c>
      <c r="B27" s="889">
        <v>1102</v>
      </c>
      <c r="C27" s="832">
        <v>0.75634866163349346</v>
      </c>
      <c r="D27" s="889">
        <v>1457</v>
      </c>
      <c r="E27" s="832">
        <v>1</v>
      </c>
      <c r="F27" s="889"/>
      <c r="G27" s="837"/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5042</v>
      </c>
      <c r="B28" s="889">
        <v>1420</v>
      </c>
      <c r="C28" s="832">
        <v>2</v>
      </c>
      <c r="D28" s="889">
        <v>710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thickBot="1" x14ac:dyDescent="0.25">
      <c r="A29" s="893" t="s">
        <v>5043</v>
      </c>
      <c r="B29" s="891">
        <v>1775</v>
      </c>
      <c r="C29" s="840">
        <v>5</v>
      </c>
      <c r="D29" s="891">
        <v>355</v>
      </c>
      <c r="E29" s="840">
        <v>1</v>
      </c>
      <c r="F29" s="891">
        <v>358</v>
      </c>
      <c r="G29" s="845">
        <v>1.0084507042253521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490A99E-2837-4392-8C8D-4D55AE98D0E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5223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14531.35</v>
      </c>
      <c r="G3" s="208">
        <f t="shared" si="0"/>
        <v>12563610.890000001</v>
      </c>
      <c r="H3" s="208"/>
      <c r="I3" s="208"/>
      <c r="J3" s="208">
        <f t="shared" si="0"/>
        <v>17201.099999999999</v>
      </c>
      <c r="K3" s="208">
        <f t="shared" si="0"/>
        <v>12106017.970000001</v>
      </c>
      <c r="L3" s="208"/>
      <c r="M3" s="208"/>
      <c r="N3" s="208">
        <f t="shared" si="0"/>
        <v>16654.5</v>
      </c>
      <c r="O3" s="208">
        <f t="shared" si="0"/>
        <v>7907235.3899999997</v>
      </c>
      <c r="P3" s="79">
        <f>IF(K3=0,0,O3/K3)</f>
        <v>0.6531656742617572</v>
      </c>
      <c r="Q3" s="209">
        <f>IF(N3=0,0,O3/N3)</f>
        <v>474.78071332072409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5044</v>
      </c>
      <c r="B6" s="825" t="s">
        <v>4949</v>
      </c>
      <c r="C6" s="825" t="s">
        <v>4945</v>
      </c>
      <c r="D6" s="825" t="s">
        <v>4946</v>
      </c>
      <c r="E6" s="825" t="s">
        <v>4947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5" customHeight="1" x14ac:dyDescent="0.2">
      <c r="A7" s="831" t="s">
        <v>5044</v>
      </c>
      <c r="B7" s="832" t="s">
        <v>4995</v>
      </c>
      <c r="C7" s="832" t="s">
        <v>4945</v>
      </c>
      <c r="D7" s="832" t="s">
        <v>4946</v>
      </c>
      <c r="E7" s="832" t="s">
        <v>4947</v>
      </c>
      <c r="F7" s="849"/>
      <c r="G7" s="849"/>
      <c r="H7" s="849"/>
      <c r="I7" s="849"/>
      <c r="J7" s="849">
        <v>4</v>
      </c>
      <c r="K7" s="849">
        <v>148</v>
      </c>
      <c r="L7" s="849">
        <v>1</v>
      </c>
      <c r="M7" s="849">
        <v>37</v>
      </c>
      <c r="N7" s="849">
        <v>1</v>
      </c>
      <c r="O7" s="849">
        <v>38</v>
      </c>
      <c r="P7" s="837">
        <v>0.25675675675675674</v>
      </c>
      <c r="Q7" s="850">
        <v>38</v>
      </c>
    </row>
    <row r="8" spans="1:17" ht="14.45" customHeight="1" x14ac:dyDescent="0.2">
      <c r="A8" s="831" t="s">
        <v>5044</v>
      </c>
      <c r="B8" s="832" t="s">
        <v>4995</v>
      </c>
      <c r="C8" s="832" t="s">
        <v>4945</v>
      </c>
      <c r="D8" s="832" t="s">
        <v>4975</v>
      </c>
      <c r="E8" s="832" t="s">
        <v>4976</v>
      </c>
      <c r="F8" s="849">
        <v>17</v>
      </c>
      <c r="G8" s="849">
        <v>6035</v>
      </c>
      <c r="H8" s="849">
        <v>2.125</v>
      </c>
      <c r="I8" s="849">
        <v>355</v>
      </c>
      <c r="J8" s="849">
        <v>8</v>
      </c>
      <c r="K8" s="849">
        <v>2840</v>
      </c>
      <c r="L8" s="849">
        <v>1</v>
      </c>
      <c r="M8" s="849">
        <v>355</v>
      </c>
      <c r="N8" s="849"/>
      <c r="O8" s="849"/>
      <c r="P8" s="837"/>
      <c r="Q8" s="850"/>
    </row>
    <row r="9" spans="1:17" ht="14.45" customHeight="1" x14ac:dyDescent="0.2">
      <c r="A9" s="831" t="s">
        <v>5045</v>
      </c>
      <c r="B9" s="832" t="s">
        <v>4949</v>
      </c>
      <c r="C9" s="832" t="s">
        <v>4945</v>
      </c>
      <c r="D9" s="832" t="s">
        <v>4946</v>
      </c>
      <c r="E9" s="832" t="s">
        <v>4947</v>
      </c>
      <c r="F9" s="849"/>
      <c r="G9" s="849"/>
      <c r="H9" s="849"/>
      <c r="I9" s="849"/>
      <c r="J9" s="849">
        <v>2</v>
      </c>
      <c r="K9" s="849">
        <v>74</v>
      </c>
      <c r="L9" s="849">
        <v>1</v>
      </c>
      <c r="M9" s="849">
        <v>37</v>
      </c>
      <c r="N9" s="849"/>
      <c r="O9" s="849"/>
      <c r="P9" s="837"/>
      <c r="Q9" s="850"/>
    </row>
    <row r="10" spans="1:17" ht="14.45" customHeight="1" x14ac:dyDescent="0.2">
      <c r="A10" s="831" t="s">
        <v>5045</v>
      </c>
      <c r="B10" s="832" t="s">
        <v>4995</v>
      </c>
      <c r="C10" s="832" t="s">
        <v>4945</v>
      </c>
      <c r="D10" s="832" t="s">
        <v>4946</v>
      </c>
      <c r="E10" s="832" t="s">
        <v>4947</v>
      </c>
      <c r="F10" s="849">
        <v>2</v>
      </c>
      <c r="G10" s="849">
        <v>74</v>
      </c>
      <c r="H10" s="849">
        <v>3.2258064516129031E-2</v>
      </c>
      <c r="I10" s="849">
        <v>37</v>
      </c>
      <c r="J10" s="849">
        <v>62</v>
      </c>
      <c r="K10" s="849">
        <v>2294</v>
      </c>
      <c r="L10" s="849">
        <v>1</v>
      </c>
      <c r="M10" s="849">
        <v>37</v>
      </c>
      <c r="N10" s="849">
        <v>38</v>
      </c>
      <c r="O10" s="849">
        <v>1444</v>
      </c>
      <c r="P10" s="837">
        <v>0.62946817785527465</v>
      </c>
      <c r="Q10" s="850">
        <v>38</v>
      </c>
    </row>
    <row r="11" spans="1:17" ht="14.45" customHeight="1" x14ac:dyDescent="0.2">
      <c r="A11" s="831" t="s">
        <v>5045</v>
      </c>
      <c r="B11" s="832" t="s">
        <v>4995</v>
      </c>
      <c r="C11" s="832" t="s">
        <v>4945</v>
      </c>
      <c r="D11" s="832" t="s">
        <v>4975</v>
      </c>
      <c r="E11" s="832" t="s">
        <v>4976</v>
      </c>
      <c r="F11" s="849">
        <v>256</v>
      </c>
      <c r="G11" s="849">
        <v>90880</v>
      </c>
      <c r="H11" s="849">
        <v>1.8962962962962964</v>
      </c>
      <c r="I11" s="849">
        <v>355</v>
      </c>
      <c r="J11" s="849">
        <v>135</v>
      </c>
      <c r="K11" s="849">
        <v>47925</v>
      </c>
      <c r="L11" s="849">
        <v>1</v>
      </c>
      <c r="M11" s="849">
        <v>355</v>
      </c>
      <c r="N11" s="849">
        <v>1</v>
      </c>
      <c r="O11" s="849">
        <v>358</v>
      </c>
      <c r="P11" s="837">
        <v>7.4700052164840894E-3</v>
      </c>
      <c r="Q11" s="850">
        <v>358</v>
      </c>
    </row>
    <row r="12" spans="1:17" ht="14.45" customHeight="1" x14ac:dyDescent="0.2">
      <c r="A12" s="831" t="s">
        <v>5045</v>
      </c>
      <c r="B12" s="832" t="s">
        <v>4995</v>
      </c>
      <c r="C12" s="832" t="s">
        <v>4945</v>
      </c>
      <c r="D12" s="832" t="s">
        <v>4993</v>
      </c>
      <c r="E12" s="832" t="s">
        <v>4994</v>
      </c>
      <c r="F12" s="849"/>
      <c r="G12" s="849"/>
      <c r="H12" s="849"/>
      <c r="I12" s="849"/>
      <c r="J12" s="849">
        <v>2</v>
      </c>
      <c r="K12" s="849">
        <v>356</v>
      </c>
      <c r="L12" s="849">
        <v>1</v>
      </c>
      <c r="M12" s="849">
        <v>178</v>
      </c>
      <c r="N12" s="849"/>
      <c r="O12" s="849"/>
      <c r="P12" s="837"/>
      <c r="Q12" s="850"/>
    </row>
    <row r="13" spans="1:17" ht="14.45" customHeight="1" x14ac:dyDescent="0.2">
      <c r="A13" s="831" t="s">
        <v>5046</v>
      </c>
      <c r="B13" s="832" t="s">
        <v>4949</v>
      </c>
      <c r="C13" s="832" t="s">
        <v>4945</v>
      </c>
      <c r="D13" s="832" t="s">
        <v>4946</v>
      </c>
      <c r="E13" s="832" t="s">
        <v>4947</v>
      </c>
      <c r="F13" s="849"/>
      <c r="G13" s="849"/>
      <c r="H13" s="849"/>
      <c r="I13" s="849"/>
      <c r="J13" s="849">
        <v>2</v>
      </c>
      <c r="K13" s="849">
        <v>74</v>
      </c>
      <c r="L13" s="849">
        <v>1</v>
      </c>
      <c r="M13" s="849">
        <v>37</v>
      </c>
      <c r="N13" s="849"/>
      <c r="O13" s="849"/>
      <c r="P13" s="837"/>
      <c r="Q13" s="850"/>
    </row>
    <row r="14" spans="1:17" ht="14.45" customHeight="1" x14ac:dyDescent="0.2">
      <c r="A14" s="831" t="s">
        <v>5046</v>
      </c>
      <c r="B14" s="832" t="s">
        <v>4949</v>
      </c>
      <c r="C14" s="832" t="s">
        <v>4945</v>
      </c>
      <c r="D14" s="832" t="s">
        <v>4971</v>
      </c>
      <c r="E14" s="832" t="s">
        <v>4972</v>
      </c>
      <c r="F14" s="849"/>
      <c r="G14" s="849"/>
      <c r="H14" s="849"/>
      <c r="I14" s="849"/>
      <c r="J14" s="849">
        <v>2</v>
      </c>
      <c r="K14" s="849">
        <v>942</v>
      </c>
      <c r="L14" s="849">
        <v>1</v>
      </c>
      <c r="M14" s="849">
        <v>471</v>
      </c>
      <c r="N14" s="849"/>
      <c r="O14" s="849"/>
      <c r="P14" s="837"/>
      <c r="Q14" s="850"/>
    </row>
    <row r="15" spans="1:17" ht="14.45" customHeight="1" x14ac:dyDescent="0.2">
      <c r="A15" s="831" t="s">
        <v>5046</v>
      </c>
      <c r="B15" s="832" t="s">
        <v>4995</v>
      </c>
      <c r="C15" s="832" t="s">
        <v>4945</v>
      </c>
      <c r="D15" s="832" t="s">
        <v>4946</v>
      </c>
      <c r="E15" s="832" t="s">
        <v>4947</v>
      </c>
      <c r="F15" s="849">
        <v>1</v>
      </c>
      <c r="G15" s="849">
        <v>37</v>
      </c>
      <c r="H15" s="849">
        <v>1.2658227848101266E-2</v>
      </c>
      <c r="I15" s="849">
        <v>37</v>
      </c>
      <c r="J15" s="849">
        <v>79</v>
      </c>
      <c r="K15" s="849">
        <v>2923</v>
      </c>
      <c r="L15" s="849">
        <v>1</v>
      </c>
      <c r="M15" s="849">
        <v>37</v>
      </c>
      <c r="N15" s="849">
        <v>35</v>
      </c>
      <c r="O15" s="849">
        <v>1330</v>
      </c>
      <c r="P15" s="837">
        <v>0.45501197399931576</v>
      </c>
      <c r="Q15" s="850">
        <v>38</v>
      </c>
    </row>
    <row r="16" spans="1:17" ht="14.45" customHeight="1" x14ac:dyDescent="0.2">
      <c r="A16" s="831" t="s">
        <v>5046</v>
      </c>
      <c r="B16" s="832" t="s">
        <v>4995</v>
      </c>
      <c r="C16" s="832" t="s">
        <v>4945</v>
      </c>
      <c r="D16" s="832" t="s">
        <v>5015</v>
      </c>
      <c r="E16" s="832" t="s">
        <v>5016</v>
      </c>
      <c r="F16" s="849"/>
      <c r="G16" s="849"/>
      <c r="H16" s="849"/>
      <c r="I16" s="849"/>
      <c r="J16" s="849">
        <v>1</v>
      </c>
      <c r="K16" s="849">
        <v>223</v>
      </c>
      <c r="L16" s="849">
        <v>1</v>
      </c>
      <c r="M16" s="849">
        <v>223</v>
      </c>
      <c r="N16" s="849"/>
      <c r="O16" s="849"/>
      <c r="P16" s="837"/>
      <c r="Q16" s="850"/>
    </row>
    <row r="17" spans="1:17" ht="14.45" customHeight="1" x14ac:dyDescent="0.2">
      <c r="A17" s="831" t="s">
        <v>5046</v>
      </c>
      <c r="B17" s="832" t="s">
        <v>4995</v>
      </c>
      <c r="C17" s="832" t="s">
        <v>4945</v>
      </c>
      <c r="D17" s="832" t="s">
        <v>4975</v>
      </c>
      <c r="E17" s="832" t="s">
        <v>4976</v>
      </c>
      <c r="F17" s="849">
        <v>279</v>
      </c>
      <c r="G17" s="849">
        <v>99045</v>
      </c>
      <c r="H17" s="849">
        <v>1.0941176470588236</v>
      </c>
      <c r="I17" s="849">
        <v>355</v>
      </c>
      <c r="J17" s="849">
        <v>255</v>
      </c>
      <c r="K17" s="849">
        <v>90525</v>
      </c>
      <c r="L17" s="849">
        <v>1</v>
      </c>
      <c r="M17" s="849">
        <v>355</v>
      </c>
      <c r="N17" s="849"/>
      <c r="O17" s="849"/>
      <c r="P17" s="837"/>
      <c r="Q17" s="850"/>
    </row>
    <row r="18" spans="1:17" ht="14.45" customHeight="1" x14ac:dyDescent="0.2">
      <c r="A18" s="831" t="s">
        <v>5046</v>
      </c>
      <c r="B18" s="832" t="s">
        <v>4995</v>
      </c>
      <c r="C18" s="832" t="s">
        <v>4945</v>
      </c>
      <c r="D18" s="832" t="s">
        <v>4993</v>
      </c>
      <c r="E18" s="832" t="s">
        <v>4994</v>
      </c>
      <c r="F18" s="849"/>
      <c r="G18" s="849"/>
      <c r="H18" s="849"/>
      <c r="I18" s="849"/>
      <c r="J18" s="849">
        <v>1</v>
      </c>
      <c r="K18" s="849">
        <v>178</v>
      </c>
      <c r="L18" s="849">
        <v>1</v>
      </c>
      <c r="M18" s="849">
        <v>178</v>
      </c>
      <c r="N18" s="849"/>
      <c r="O18" s="849"/>
      <c r="P18" s="837"/>
      <c r="Q18" s="850"/>
    </row>
    <row r="19" spans="1:17" ht="14.45" customHeight="1" x14ac:dyDescent="0.2">
      <c r="A19" s="831" t="s">
        <v>5047</v>
      </c>
      <c r="B19" s="832" t="s">
        <v>4949</v>
      </c>
      <c r="C19" s="832" t="s">
        <v>4945</v>
      </c>
      <c r="D19" s="832" t="s">
        <v>4946</v>
      </c>
      <c r="E19" s="832" t="s">
        <v>4947</v>
      </c>
      <c r="F19" s="849"/>
      <c r="G19" s="849"/>
      <c r="H19" s="849"/>
      <c r="I19" s="849"/>
      <c r="J19" s="849">
        <v>3</v>
      </c>
      <c r="K19" s="849">
        <v>111</v>
      </c>
      <c r="L19" s="849">
        <v>1</v>
      </c>
      <c r="M19" s="849">
        <v>37</v>
      </c>
      <c r="N19" s="849"/>
      <c r="O19" s="849"/>
      <c r="P19" s="837"/>
      <c r="Q19" s="850"/>
    </row>
    <row r="20" spans="1:17" ht="14.45" customHeight="1" x14ac:dyDescent="0.2">
      <c r="A20" s="831" t="s">
        <v>5047</v>
      </c>
      <c r="B20" s="832" t="s">
        <v>4995</v>
      </c>
      <c r="C20" s="832" t="s">
        <v>4945</v>
      </c>
      <c r="D20" s="832" t="s">
        <v>4946</v>
      </c>
      <c r="E20" s="832" t="s">
        <v>4947</v>
      </c>
      <c r="F20" s="849"/>
      <c r="G20" s="849"/>
      <c r="H20" s="849"/>
      <c r="I20" s="849"/>
      <c r="J20" s="849">
        <v>8</v>
      </c>
      <c r="K20" s="849">
        <v>296</v>
      </c>
      <c r="L20" s="849">
        <v>1</v>
      </c>
      <c r="M20" s="849">
        <v>37</v>
      </c>
      <c r="N20" s="849">
        <v>6</v>
      </c>
      <c r="O20" s="849">
        <v>228</v>
      </c>
      <c r="P20" s="837">
        <v>0.77027027027027029</v>
      </c>
      <c r="Q20" s="850">
        <v>38</v>
      </c>
    </row>
    <row r="21" spans="1:17" ht="14.45" customHeight="1" x14ac:dyDescent="0.2">
      <c r="A21" s="831" t="s">
        <v>5047</v>
      </c>
      <c r="B21" s="832" t="s">
        <v>4995</v>
      </c>
      <c r="C21" s="832" t="s">
        <v>4945</v>
      </c>
      <c r="D21" s="832" t="s">
        <v>4975</v>
      </c>
      <c r="E21" s="832" t="s">
        <v>4976</v>
      </c>
      <c r="F21" s="849">
        <v>27</v>
      </c>
      <c r="G21" s="849">
        <v>9585</v>
      </c>
      <c r="H21" s="849">
        <v>1.9285714285714286</v>
      </c>
      <c r="I21" s="849">
        <v>355</v>
      </c>
      <c r="J21" s="849">
        <v>14</v>
      </c>
      <c r="K21" s="849">
        <v>4970</v>
      </c>
      <c r="L21" s="849">
        <v>1</v>
      </c>
      <c r="M21" s="849">
        <v>355</v>
      </c>
      <c r="N21" s="849"/>
      <c r="O21" s="849"/>
      <c r="P21" s="837"/>
      <c r="Q21" s="850"/>
    </row>
    <row r="22" spans="1:17" ht="14.45" customHeight="1" x14ac:dyDescent="0.2">
      <c r="A22" s="831" t="s">
        <v>5048</v>
      </c>
      <c r="B22" s="832" t="s">
        <v>4995</v>
      </c>
      <c r="C22" s="832" t="s">
        <v>4945</v>
      </c>
      <c r="D22" s="832" t="s">
        <v>4946</v>
      </c>
      <c r="E22" s="832" t="s">
        <v>4947</v>
      </c>
      <c r="F22" s="849"/>
      <c r="G22" s="849"/>
      <c r="H22" s="849"/>
      <c r="I22" s="849"/>
      <c r="J22" s="849">
        <v>3</v>
      </c>
      <c r="K22" s="849">
        <v>111</v>
      </c>
      <c r="L22" s="849">
        <v>1</v>
      </c>
      <c r="M22" s="849">
        <v>37</v>
      </c>
      <c r="N22" s="849">
        <v>2</v>
      </c>
      <c r="O22" s="849">
        <v>76</v>
      </c>
      <c r="P22" s="837">
        <v>0.68468468468468469</v>
      </c>
      <c r="Q22" s="850">
        <v>38</v>
      </c>
    </row>
    <row r="23" spans="1:17" ht="14.45" customHeight="1" x14ac:dyDescent="0.2">
      <c r="A23" s="831" t="s">
        <v>5048</v>
      </c>
      <c r="B23" s="832" t="s">
        <v>4995</v>
      </c>
      <c r="C23" s="832" t="s">
        <v>4945</v>
      </c>
      <c r="D23" s="832" t="s">
        <v>4975</v>
      </c>
      <c r="E23" s="832" t="s">
        <v>4976</v>
      </c>
      <c r="F23" s="849">
        <v>9</v>
      </c>
      <c r="G23" s="849">
        <v>3195</v>
      </c>
      <c r="H23" s="849">
        <v>1</v>
      </c>
      <c r="I23" s="849">
        <v>355</v>
      </c>
      <c r="J23" s="849">
        <v>9</v>
      </c>
      <c r="K23" s="849">
        <v>3195</v>
      </c>
      <c r="L23" s="849">
        <v>1</v>
      </c>
      <c r="M23" s="849">
        <v>355</v>
      </c>
      <c r="N23" s="849"/>
      <c r="O23" s="849"/>
      <c r="P23" s="837"/>
      <c r="Q23" s="850"/>
    </row>
    <row r="24" spans="1:17" ht="14.45" customHeight="1" x14ac:dyDescent="0.2">
      <c r="A24" s="831" t="s">
        <v>4948</v>
      </c>
      <c r="B24" s="832" t="s">
        <v>4949</v>
      </c>
      <c r="C24" s="832" t="s">
        <v>4945</v>
      </c>
      <c r="D24" s="832" t="s">
        <v>4946</v>
      </c>
      <c r="E24" s="832" t="s">
        <v>4947</v>
      </c>
      <c r="F24" s="849"/>
      <c r="G24" s="849"/>
      <c r="H24" s="849"/>
      <c r="I24" s="849"/>
      <c r="J24" s="849">
        <v>2</v>
      </c>
      <c r="K24" s="849">
        <v>74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5" customHeight="1" x14ac:dyDescent="0.2">
      <c r="A25" s="831" t="s">
        <v>4948</v>
      </c>
      <c r="B25" s="832" t="s">
        <v>4995</v>
      </c>
      <c r="C25" s="832" t="s">
        <v>4945</v>
      </c>
      <c r="D25" s="832" t="s">
        <v>4946</v>
      </c>
      <c r="E25" s="832" t="s">
        <v>4947</v>
      </c>
      <c r="F25" s="849"/>
      <c r="G25" s="849"/>
      <c r="H25" s="849"/>
      <c r="I25" s="849"/>
      <c r="J25" s="849">
        <v>10</v>
      </c>
      <c r="K25" s="849">
        <v>370</v>
      </c>
      <c r="L25" s="849">
        <v>1</v>
      </c>
      <c r="M25" s="849">
        <v>37</v>
      </c>
      <c r="N25" s="849">
        <v>1</v>
      </c>
      <c r="O25" s="849">
        <v>38</v>
      </c>
      <c r="P25" s="837">
        <v>0.10270270270270271</v>
      </c>
      <c r="Q25" s="850">
        <v>38</v>
      </c>
    </row>
    <row r="26" spans="1:17" ht="14.45" customHeight="1" x14ac:dyDescent="0.2">
      <c r="A26" s="831" t="s">
        <v>4948</v>
      </c>
      <c r="B26" s="832" t="s">
        <v>4995</v>
      </c>
      <c r="C26" s="832" t="s">
        <v>4945</v>
      </c>
      <c r="D26" s="832" t="s">
        <v>4975</v>
      </c>
      <c r="E26" s="832" t="s">
        <v>4976</v>
      </c>
      <c r="F26" s="849">
        <v>19</v>
      </c>
      <c r="G26" s="849">
        <v>6745</v>
      </c>
      <c r="H26" s="849">
        <v>1.7272727272727273</v>
      </c>
      <c r="I26" s="849">
        <v>355</v>
      </c>
      <c r="J26" s="849">
        <v>11</v>
      </c>
      <c r="K26" s="849">
        <v>3905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5" customHeight="1" x14ac:dyDescent="0.2">
      <c r="A27" s="831" t="s">
        <v>5049</v>
      </c>
      <c r="B27" s="832" t="s">
        <v>4949</v>
      </c>
      <c r="C27" s="832" t="s">
        <v>4945</v>
      </c>
      <c r="D27" s="832" t="s">
        <v>4946</v>
      </c>
      <c r="E27" s="832" t="s">
        <v>4947</v>
      </c>
      <c r="F27" s="849"/>
      <c r="G27" s="849"/>
      <c r="H27" s="849"/>
      <c r="I27" s="849"/>
      <c r="J27" s="849">
        <v>1</v>
      </c>
      <c r="K27" s="849">
        <v>37</v>
      </c>
      <c r="L27" s="849">
        <v>1</v>
      </c>
      <c r="M27" s="849">
        <v>37</v>
      </c>
      <c r="N27" s="849"/>
      <c r="O27" s="849"/>
      <c r="P27" s="837"/>
      <c r="Q27" s="850"/>
    </row>
    <row r="28" spans="1:17" ht="14.45" customHeight="1" x14ac:dyDescent="0.2">
      <c r="A28" s="831" t="s">
        <v>5049</v>
      </c>
      <c r="B28" s="832" t="s">
        <v>4995</v>
      </c>
      <c r="C28" s="832" t="s">
        <v>4945</v>
      </c>
      <c r="D28" s="832" t="s">
        <v>4946</v>
      </c>
      <c r="E28" s="832" t="s">
        <v>4947</v>
      </c>
      <c r="F28" s="849"/>
      <c r="G28" s="849"/>
      <c r="H28" s="849"/>
      <c r="I28" s="849"/>
      <c r="J28" s="849">
        <v>1</v>
      </c>
      <c r="K28" s="849">
        <v>37</v>
      </c>
      <c r="L28" s="849">
        <v>1</v>
      </c>
      <c r="M28" s="849">
        <v>37</v>
      </c>
      <c r="N28" s="849"/>
      <c r="O28" s="849"/>
      <c r="P28" s="837"/>
      <c r="Q28" s="850"/>
    </row>
    <row r="29" spans="1:17" ht="14.45" customHeight="1" x14ac:dyDescent="0.2">
      <c r="A29" s="831" t="s">
        <v>5049</v>
      </c>
      <c r="B29" s="832" t="s">
        <v>4995</v>
      </c>
      <c r="C29" s="832" t="s">
        <v>4945</v>
      </c>
      <c r="D29" s="832" t="s">
        <v>4975</v>
      </c>
      <c r="E29" s="832" t="s">
        <v>4976</v>
      </c>
      <c r="F29" s="849">
        <v>1</v>
      </c>
      <c r="G29" s="849">
        <v>355</v>
      </c>
      <c r="H29" s="849"/>
      <c r="I29" s="849">
        <v>355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5050</v>
      </c>
      <c r="B30" s="832" t="s">
        <v>4995</v>
      </c>
      <c r="C30" s="832" t="s">
        <v>4945</v>
      </c>
      <c r="D30" s="832" t="s">
        <v>4946</v>
      </c>
      <c r="E30" s="832" t="s">
        <v>4947</v>
      </c>
      <c r="F30" s="849"/>
      <c r="G30" s="849"/>
      <c r="H30" s="849"/>
      <c r="I30" s="849"/>
      <c r="J30" s="849">
        <v>2</v>
      </c>
      <c r="K30" s="849">
        <v>74</v>
      </c>
      <c r="L30" s="849">
        <v>1</v>
      </c>
      <c r="M30" s="849">
        <v>37</v>
      </c>
      <c r="N30" s="849"/>
      <c r="O30" s="849"/>
      <c r="P30" s="837"/>
      <c r="Q30" s="850"/>
    </row>
    <row r="31" spans="1:17" ht="14.45" customHeight="1" x14ac:dyDescent="0.2">
      <c r="A31" s="831" t="s">
        <v>5050</v>
      </c>
      <c r="B31" s="832" t="s">
        <v>4995</v>
      </c>
      <c r="C31" s="832" t="s">
        <v>4945</v>
      </c>
      <c r="D31" s="832" t="s">
        <v>4975</v>
      </c>
      <c r="E31" s="832" t="s">
        <v>4976</v>
      </c>
      <c r="F31" s="849">
        <v>3</v>
      </c>
      <c r="G31" s="849">
        <v>1065</v>
      </c>
      <c r="H31" s="849">
        <v>3</v>
      </c>
      <c r="I31" s="849">
        <v>355</v>
      </c>
      <c r="J31" s="849">
        <v>1</v>
      </c>
      <c r="K31" s="849">
        <v>355</v>
      </c>
      <c r="L31" s="849">
        <v>1</v>
      </c>
      <c r="M31" s="849">
        <v>355</v>
      </c>
      <c r="N31" s="849"/>
      <c r="O31" s="849"/>
      <c r="P31" s="837"/>
      <c r="Q31" s="850"/>
    </row>
    <row r="32" spans="1:17" ht="14.45" customHeight="1" x14ac:dyDescent="0.2">
      <c r="A32" s="831" t="s">
        <v>5051</v>
      </c>
      <c r="B32" s="832" t="s">
        <v>4949</v>
      </c>
      <c r="C32" s="832" t="s">
        <v>4945</v>
      </c>
      <c r="D32" s="832" t="s">
        <v>4971</v>
      </c>
      <c r="E32" s="832" t="s">
        <v>4972</v>
      </c>
      <c r="F32" s="849"/>
      <c r="G32" s="849"/>
      <c r="H32" s="849"/>
      <c r="I32" s="849"/>
      <c r="J32" s="849">
        <v>1</v>
      </c>
      <c r="K32" s="849">
        <v>471</v>
      </c>
      <c r="L32" s="849">
        <v>1</v>
      </c>
      <c r="M32" s="849">
        <v>471</v>
      </c>
      <c r="N32" s="849"/>
      <c r="O32" s="849"/>
      <c r="P32" s="837"/>
      <c r="Q32" s="850"/>
    </row>
    <row r="33" spans="1:17" ht="14.45" customHeight="1" x14ac:dyDescent="0.2">
      <c r="A33" s="831" t="s">
        <v>5051</v>
      </c>
      <c r="B33" s="832" t="s">
        <v>4949</v>
      </c>
      <c r="C33" s="832" t="s">
        <v>4945</v>
      </c>
      <c r="D33" s="832" t="s">
        <v>4987</v>
      </c>
      <c r="E33" s="832" t="s">
        <v>4988</v>
      </c>
      <c r="F33" s="849">
        <v>1</v>
      </c>
      <c r="G33" s="849">
        <v>235</v>
      </c>
      <c r="H33" s="849"/>
      <c r="I33" s="849">
        <v>235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5051</v>
      </c>
      <c r="B34" s="832" t="s">
        <v>4995</v>
      </c>
      <c r="C34" s="832" t="s">
        <v>4945</v>
      </c>
      <c r="D34" s="832" t="s">
        <v>4946</v>
      </c>
      <c r="E34" s="832" t="s">
        <v>4947</v>
      </c>
      <c r="F34" s="849">
        <v>1</v>
      </c>
      <c r="G34" s="849">
        <v>37</v>
      </c>
      <c r="H34" s="849">
        <v>0.1</v>
      </c>
      <c r="I34" s="849">
        <v>37</v>
      </c>
      <c r="J34" s="849">
        <v>10</v>
      </c>
      <c r="K34" s="849">
        <v>370</v>
      </c>
      <c r="L34" s="849">
        <v>1</v>
      </c>
      <c r="M34" s="849">
        <v>37</v>
      </c>
      <c r="N34" s="849">
        <v>9</v>
      </c>
      <c r="O34" s="849">
        <v>342</v>
      </c>
      <c r="P34" s="837">
        <v>0.92432432432432432</v>
      </c>
      <c r="Q34" s="850">
        <v>38</v>
      </c>
    </row>
    <row r="35" spans="1:17" ht="14.45" customHeight="1" x14ac:dyDescent="0.2">
      <c r="A35" s="831" t="s">
        <v>5051</v>
      </c>
      <c r="B35" s="832" t="s">
        <v>4995</v>
      </c>
      <c r="C35" s="832" t="s">
        <v>4945</v>
      </c>
      <c r="D35" s="832" t="s">
        <v>4975</v>
      </c>
      <c r="E35" s="832" t="s">
        <v>4976</v>
      </c>
      <c r="F35" s="849">
        <v>51</v>
      </c>
      <c r="G35" s="849">
        <v>18105</v>
      </c>
      <c r="H35" s="849">
        <v>2.125</v>
      </c>
      <c r="I35" s="849">
        <v>355</v>
      </c>
      <c r="J35" s="849">
        <v>24</v>
      </c>
      <c r="K35" s="849">
        <v>8520</v>
      </c>
      <c r="L35" s="849">
        <v>1</v>
      </c>
      <c r="M35" s="849">
        <v>355</v>
      </c>
      <c r="N35" s="849"/>
      <c r="O35" s="849"/>
      <c r="P35" s="837"/>
      <c r="Q35" s="850"/>
    </row>
    <row r="36" spans="1:17" ht="14.45" customHeight="1" x14ac:dyDescent="0.2">
      <c r="A36" s="831" t="s">
        <v>5051</v>
      </c>
      <c r="B36" s="832" t="s">
        <v>4995</v>
      </c>
      <c r="C36" s="832" t="s">
        <v>4945</v>
      </c>
      <c r="D36" s="832" t="s">
        <v>4993</v>
      </c>
      <c r="E36" s="832" t="s">
        <v>4994</v>
      </c>
      <c r="F36" s="849"/>
      <c r="G36" s="849"/>
      <c r="H36" s="849"/>
      <c r="I36" s="849"/>
      <c r="J36" s="849">
        <v>1</v>
      </c>
      <c r="K36" s="849">
        <v>178</v>
      </c>
      <c r="L36" s="849">
        <v>1</v>
      </c>
      <c r="M36" s="849">
        <v>178</v>
      </c>
      <c r="N36" s="849"/>
      <c r="O36" s="849"/>
      <c r="P36" s="837"/>
      <c r="Q36" s="850"/>
    </row>
    <row r="37" spans="1:17" ht="14.45" customHeight="1" x14ac:dyDescent="0.2">
      <c r="A37" s="831" t="s">
        <v>5052</v>
      </c>
      <c r="B37" s="832" t="s">
        <v>4949</v>
      </c>
      <c r="C37" s="832" t="s">
        <v>4945</v>
      </c>
      <c r="D37" s="832" t="s">
        <v>4946</v>
      </c>
      <c r="E37" s="832" t="s">
        <v>4947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5" customHeight="1" x14ac:dyDescent="0.2">
      <c r="A38" s="831" t="s">
        <v>5052</v>
      </c>
      <c r="B38" s="832" t="s">
        <v>4995</v>
      </c>
      <c r="C38" s="832" t="s">
        <v>4945</v>
      </c>
      <c r="D38" s="832" t="s">
        <v>4946</v>
      </c>
      <c r="E38" s="832" t="s">
        <v>4947</v>
      </c>
      <c r="F38" s="849"/>
      <c r="G38" s="849"/>
      <c r="H38" s="849"/>
      <c r="I38" s="849"/>
      <c r="J38" s="849">
        <v>5</v>
      </c>
      <c r="K38" s="849">
        <v>185</v>
      </c>
      <c r="L38" s="849">
        <v>1</v>
      </c>
      <c r="M38" s="849">
        <v>37</v>
      </c>
      <c r="N38" s="849">
        <v>1</v>
      </c>
      <c r="O38" s="849">
        <v>38</v>
      </c>
      <c r="P38" s="837">
        <v>0.20540540540540542</v>
      </c>
      <c r="Q38" s="850">
        <v>38</v>
      </c>
    </row>
    <row r="39" spans="1:17" ht="14.45" customHeight="1" x14ac:dyDescent="0.2">
      <c r="A39" s="831" t="s">
        <v>5052</v>
      </c>
      <c r="B39" s="832" t="s">
        <v>4995</v>
      </c>
      <c r="C39" s="832" t="s">
        <v>4945</v>
      </c>
      <c r="D39" s="832" t="s">
        <v>4975</v>
      </c>
      <c r="E39" s="832" t="s">
        <v>4976</v>
      </c>
      <c r="F39" s="849">
        <v>8</v>
      </c>
      <c r="G39" s="849">
        <v>2840</v>
      </c>
      <c r="H39" s="849">
        <v>2.6666666666666665</v>
      </c>
      <c r="I39" s="849">
        <v>355</v>
      </c>
      <c r="J39" s="849">
        <v>3</v>
      </c>
      <c r="K39" s="849">
        <v>1065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5" customHeight="1" x14ac:dyDescent="0.2">
      <c r="A40" s="831" t="s">
        <v>5053</v>
      </c>
      <c r="B40" s="832" t="s">
        <v>4995</v>
      </c>
      <c r="C40" s="832" t="s">
        <v>4945</v>
      </c>
      <c r="D40" s="832" t="s">
        <v>4975</v>
      </c>
      <c r="E40" s="832" t="s">
        <v>4976</v>
      </c>
      <c r="F40" s="849">
        <v>1</v>
      </c>
      <c r="G40" s="849">
        <v>355</v>
      </c>
      <c r="H40" s="849">
        <v>1</v>
      </c>
      <c r="I40" s="849">
        <v>355</v>
      </c>
      <c r="J40" s="849">
        <v>1</v>
      </c>
      <c r="K40" s="849">
        <v>355</v>
      </c>
      <c r="L40" s="849">
        <v>1</v>
      </c>
      <c r="M40" s="849">
        <v>355</v>
      </c>
      <c r="N40" s="849"/>
      <c r="O40" s="849"/>
      <c r="P40" s="837"/>
      <c r="Q40" s="850"/>
    </row>
    <row r="41" spans="1:17" ht="14.45" customHeight="1" x14ac:dyDescent="0.2">
      <c r="A41" s="831" t="s">
        <v>5054</v>
      </c>
      <c r="B41" s="832" t="s">
        <v>4995</v>
      </c>
      <c r="C41" s="832" t="s">
        <v>4945</v>
      </c>
      <c r="D41" s="832" t="s">
        <v>4946</v>
      </c>
      <c r="E41" s="832" t="s">
        <v>4947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38</v>
      </c>
      <c r="P41" s="837"/>
      <c r="Q41" s="850">
        <v>38</v>
      </c>
    </row>
    <row r="42" spans="1:17" ht="14.45" customHeight="1" x14ac:dyDescent="0.2">
      <c r="A42" s="831" t="s">
        <v>5054</v>
      </c>
      <c r="B42" s="832" t="s">
        <v>4995</v>
      </c>
      <c r="C42" s="832" t="s">
        <v>4945</v>
      </c>
      <c r="D42" s="832" t="s">
        <v>4975</v>
      </c>
      <c r="E42" s="832" t="s">
        <v>4976</v>
      </c>
      <c r="F42" s="849">
        <v>1</v>
      </c>
      <c r="G42" s="849">
        <v>355</v>
      </c>
      <c r="H42" s="849"/>
      <c r="I42" s="849">
        <v>355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5055</v>
      </c>
      <c r="B43" s="832" t="s">
        <v>4949</v>
      </c>
      <c r="C43" s="832" t="s">
        <v>4945</v>
      </c>
      <c r="D43" s="832" t="s">
        <v>4946</v>
      </c>
      <c r="E43" s="832" t="s">
        <v>4947</v>
      </c>
      <c r="F43" s="849"/>
      <c r="G43" s="849"/>
      <c r="H43" s="849"/>
      <c r="I43" s="849"/>
      <c r="J43" s="849">
        <v>1</v>
      </c>
      <c r="K43" s="849">
        <v>37</v>
      </c>
      <c r="L43" s="849">
        <v>1</v>
      </c>
      <c r="M43" s="849">
        <v>37</v>
      </c>
      <c r="N43" s="849"/>
      <c r="O43" s="849"/>
      <c r="P43" s="837"/>
      <c r="Q43" s="850"/>
    </row>
    <row r="44" spans="1:17" ht="14.45" customHeight="1" x14ac:dyDescent="0.2">
      <c r="A44" s="831" t="s">
        <v>5055</v>
      </c>
      <c r="B44" s="832" t="s">
        <v>4995</v>
      </c>
      <c r="C44" s="832" t="s">
        <v>4945</v>
      </c>
      <c r="D44" s="832" t="s">
        <v>4946</v>
      </c>
      <c r="E44" s="832" t="s">
        <v>4947</v>
      </c>
      <c r="F44" s="849"/>
      <c r="G44" s="849"/>
      <c r="H44" s="849"/>
      <c r="I44" s="849"/>
      <c r="J44" s="849">
        <v>2</v>
      </c>
      <c r="K44" s="849">
        <v>74</v>
      </c>
      <c r="L44" s="849">
        <v>1</v>
      </c>
      <c r="M44" s="849">
        <v>37</v>
      </c>
      <c r="N44" s="849">
        <v>5</v>
      </c>
      <c r="O44" s="849">
        <v>190</v>
      </c>
      <c r="P44" s="837">
        <v>2.5675675675675675</v>
      </c>
      <c r="Q44" s="850">
        <v>38</v>
      </c>
    </row>
    <row r="45" spans="1:17" ht="14.45" customHeight="1" x14ac:dyDescent="0.2">
      <c r="A45" s="831" t="s">
        <v>5055</v>
      </c>
      <c r="B45" s="832" t="s">
        <v>4995</v>
      </c>
      <c r="C45" s="832" t="s">
        <v>4945</v>
      </c>
      <c r="D45" s="832" t="s">
        <v>4975</v>
      </c>
      <c r="E45" s="832" t="s">
        <v>4976</v>
      </c>
      <c r="F45" s="849">
        <v>14</v>
      </c>
      <c r="G45" s="849">
        <v>4970</v>
      </c>
      <c r="H45" s="849">
        <v>0.63636363636363635</v>
      </c>
      <c r="I45" s="849">
        <v>355</v>
      </c>
      <c r="J45" s="849">
        <v>22</v>
      </c>
      <c r="K45" s="849">
        <v>7810</v>
      </c>
      <c r="L45" s="849">
        <v>1</v>
      </c>
      <c r="M45" s="849">
        <v>355</v>
      </c>
      <c r="N45" s="849"/>
      <c r="O45" s="849"/>
      <c r="P45" s="837"/>
      <c r="Q45" s="850"/>
    </row>
    <row r="46" spans="1:17" ht="14.45" customHeight="1" x14ac:dyDescent="0.2">
      <c r="A46" s="831" t="s">
        <v>5056</v>
      </c>
      <c r="B46" s="832" t="s">
        <v>4949</v>
      </c>
      <c r="C46" s="832" t="s">
        <v>4945</v>
      </c>
      <c r="D46" s="832" t="s">
        <v>4946</v>
      </c>
      <c r="E46" s="832" t="s">
        <v>4947</v>
      </c>
      <c r="F46" s="849">
        <v>1</v>
      </c>
      <c r="G46" s="849">
        <v>37</v>
      </c>
      <c r="H46" s="849">
        <v>0.33333333333333331</v>
      </c>
      <c r="I46" s="849">
        <v>37</v>
      </c>
      <c r="J46" s="849">
        <v>3</v>
      </c>
      <c r="K46" s="849">
        <v>111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5" customHeight="1" x14ac:dyDescent="0.2">
      <c r="A47" s="831" t="s">
        <v>5056</v>
      </c>
      <c r="B47" s="832" t="s">
        <v>4949</v>
      </c>
      <c r="C47" s="832" t="s">
        <v>4945</v>
      </c>
      <c r="D47" s="832" t="s">
        <v>4971</v>
      </c>
      <c r="E47" s="832" t="s">
        <v>4972</v>
      </c>
      <c r="F47" s="849"/>
      <c r="G47" s="849"/>
      <c r="H47" s="849"/>
      <c r="I47" s="849"/>
      <c r="J47" s="849">
        <v>1</v>
      </c>
      <c r="K47" s="849">
        <v>471</v>
      </c>
      <c r="L47" s="849">
        <v>1</v>
      </c>
      <c r="M47" s="849">
        <v>471</v>
      </c>
      <c r="N47" s="849"/>
      <c r="O47" s="849"/>
      <c r="P47" s="837"/>
      <c r="Q47" s="850"/>
    </row>
    <row r="48" spans="1:17" ht="14.45" customHeight="1" x14ac:dyDescent="0.2">
      <c r="A48" s="831" t="s">
        <v>5056</v>
      </c>
      <c r="B48" s="832" t="s">
        <v>4995</v>
      </c>
      <c r="C48" s="832" t="s">
        <v>4945</v>
      </c>
      <c r="D48" s="832" t="s">
        <v>4946</v>
      </c>
      <c r="E48" s="832" t="s">
        <v>4947</v>
      </c>
      <c r="F48" s="849">
        <v>2</v>
      </c>
      <c r="G48" s="849">
        <v>74</v>
      </c>
      <c r="H48" s="849">
        <v>5.5555555555555552E-2</v>
      </c>
      <c r="I48" s="849">
        <v>37</v>
      </c>
      <c r="J48" s="849">
        <v>36</v>
      </c>
      <c r="K48" s="849">
        <v>1332</v>
      </c>
      <c r="L48" s="849">
        <v>1</v>
      </c>
      <c r="M48" s="849">
        <v>37</v>
      </c>
      <c r="N48" s="849">
        <v>30</v>
      </c>
      <c r="O48" s="849">
        <v>1140</v>
      </c>
      <c r="P48" s="837">
        <v>0.85585585585585588</v>
      </c>
      <c r="Q48" s="850">
        <v>38</v>
      </c>
    </row>
    <row r="49" spans="1:17" ht="14.45" customHeight="1" x14ac:dyDescent="0.2">
      <c r="A49" s="831" t="s">
        <v>5056</v>
      </c>
      <c r="B49" s="832" t="s">
        <v>4995</v>
      </c>
      <c r="C49" s="832" t="s">
        <v>4945</v>
      </c>
      <c r="D49" s="832" t="s">
        <v>4975</v>
      </c>
      <c r="E49" s="832" t="s">
        <v>4976</v>
      </c>
      <c r="F49" s="849">
        <v>157</v>
      </c>
      <c r="G49" s="849">
        <v>55735</v>
      </c>
      <c r="H49" s="849">
        <v>1.4144144144144144</v>
      </c>
      <c r="I49" s="849">
        <v>355</v>
      </c>
      <c r="J49" s="849">
        <v>111</v>
      </c>
      <c r="K49" s="849">
        <v>39405</v>
      </c>
      <c r="L49" s="849">
        <v>1</v>
      </c>
      <c r="M49" s="849">
        <v>355</v>
      </c>
      <c r="N49" s="849"/>
      <c r="O49" s="849"/>
      <c r="P49" s="837"/>
      <c r="Q49" s="850"/>
    </row>
    <row r="50" spans="1:17" ht="14.45" customHeight="1" x14ac:dyDescent="0.2">
      <c r="A50" s="831" t="s">
        <v>5056</v>
      </c>
      <c r="B50" s="832" t="s">
        <v>4995</v>
      </c>
      <c r="C50" s="832" t="s">
        <v>4945</v>
      </c>
      <c r="D50" s="832" t="s">
        <v>4993</v>
      </c>
      <c r="E50" s="832" t="s">
        <v>4994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179</v>
      </c>
      <c r="P50" s="837"/>
      <c r="Q50" s="850">
        <v>179</v>
      </c>
    </row>
    <row r="51" spans="1:17" ht="14.45" customHeight="1" x14ac:dyDescent="0.2">
      <c r="A51" s="831" t="s">
        <v>5057</v>
      </c>
      <c r="B51" s="832" t="s">
        <v>4949</v>
      </c>
      <c r="C51" s="832" t="s">
        <v>4945</v>
      </c>
      <c r="D51" s="832" t="s">
        <v>4946</v>
      </c>
      <c r="E51" s="832" t="s">
        <v>4947</v>
      </c>
      <c r="F51" s="849"/>
      <c r="G51" s="849"/>
      <c r="H51" s="849"/>
      <c r="I51" s="849"/>
      <c r="J51" s="849">
        <v>1</v>
      </c>
      <c r="K51" s="849">
        <v>37</v>
      </c>
      <c r="L51" s="849">
        <v>1</v>
      </c>
      <c r="M51" s="849">
        <v>37</v>
      </c>
      <c r="N51" s="849"/>
      <c r="O51" s="849"/>
      <c r="P51" s="837"/>
      <c r="Q51" s="850"/>
    </row>
    <row r="52" spans="1:17" ht="14.45" customHeight="1" x14ac:dyDescent="0.2">
      <c r="A52" s="831" t="s">
        <v>5057</v>
      </c>
      <c r="B52" s="832" t="s">
        <v>4995</v>
      </c>
      <c r="C52" s="832" t="s">
        <v>4945</v>
      </c>
      <c r="D52" s="832" t="s">
        <v>4946</v>
      </c>
      <c r="E52" s="832" t="s">
        <v>4947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38</v>
      </c>
      <c r="P52" s="837"/>
      <c r="Q52" s="850">
        <v>38</v>
      </c>
    </row>
    <row r="53" spans="1:17" ht="14.45" customHeight="1" x14ac:dyDescent="0.2">
      <c r="A53" s="831" t="s">
        <v>5057</v>
      </c>
      <c r="B53" s="832" t="s">
        <v>4995</v>
      </c>
      <c r="C53" s="832" t="s">
        <v>4945</v>
      </c>
      <c r="D53" s="832" t="s">
        <v>4975</v>
      </c>
      <c r="E53" s="832" t="s">
        <v>4976</v>
      </c>
      <c r="F53" s="849"/>
      <c r="G53" s="849"/>
      <c r="H53" s="849"/>
      <c r="I53" s="849"/>
      <c r="J53" s="849">
        <v>2</v>
      </c>
      <c r="K53" s="849">
        <v>710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5" customHeight="1" x14ac:dyDescent="0.2">
      <c r="A54" s="831" t="s">
        <v>5058</v>
      </c>
      <c r="B54" s="832" t="s">
        <v>4995</v>
      </c>
      <c r="C54" s="832" t="s">
        <v>4945</v>
      </c>
      <c r="D54" s="832" t="s">
        <v>4946</v>
      </c>
      <c r="E54" s="832" t="s">
        <v>4947</v>
      </c>
      <c r="F54" s="849"/>
      <c r="G54" s="849"/>
      <c r="H54" s="849"/>
      <c r="I54" s="849"/>
      <c r="J54" s="849">
        <v>2</v>
      </c>
      <c r="K54" s="849">
        <v>74</v>
      </c>
      <c r="L54" s="849">
        <v>1</v>
      </c>
      <c r="M54" s="849">
        <v>37</v>
      </c>
      <c r="N54" s="849">
        <v>1</v>
      </c>
      <c r="O54" s="849">
        <v>38</v>
      </c>
      <c r="P54" s="837">
        <v>0.51351351351351349</v>
      </c>
      <c r="Q54" s="850">
        <v>38</v>
      </c>
    </row>
    <row r="55" spans="1:17" ht="14.45" customHeight="1" x14ac:dyDescent="0.2">
      <c r="A55" s="831" t="s">
        <v>5058</v>
      </c>
      <c r="B55" s="832" t="s">
        <v>4995</v>
      </c>
      <c r="C55" s="832" t="s">
        <v>4945</v>
      </c>
      <c r="D55" s="832" t="s">
        <v>4975</v>
      </c>
      <c r="E55" s="832" t="s">
        <v>4976</v>
      </c>
      <c r="F55" s="849">
        <v>8</v>
      </c>
      <c r="G55" s="849">
        <v>2840</v>
      </c>
      <c r="H55" s="849">
        <v>1.3333333333333333</v>
      </c>
      <c r="I55" s="849">
        <v>355</v>
      </c>
      <c r="J55" s="849">
        <v>6</v>
      </c>
      <c r="K55" s="849">
        <v>2130</v>
      </c>
      <c r="L55" s="849">
        <v>1</v>
      </c>
      <c r="M55" s="849">
        <v>355</v>
      </c>
      <c r="N55" s="849"/>
      <c r="O55" s="849"/>
      <c r="P55" s="837"/>
      <c r="Q55" s="850"/>
    </row>
    <row r="56" spans="1:17" ht="14.45" customHeight="1" x14ac:dyDescent="0.2">
      <c r="A56" s="831" t="s">
        <v>5059</v>
      </c>
      <c r="B56" s="832" t="s">
        <v>4995</v>
      </c>
      <c r="C56" s="832" t="s">
        <v>4945</v>
      </c>
      <c r="D56" s="832" t="s">
        <v>4946</v>
      </c>
      <c r="E56" s="832" t="s">
        <v>4947</v>
      </c>
      <c r="F56" s="849"/>
      <c r="G56" s="849"/>
      <c r="H56" s="849"/>
      <c r="I56" s="849"/>
      <c r="J56" s="849">
        <v>3</v>
      </c>
      <c r="K56" s="849">
        <v>111</v>
      </c>
      <c r="L56" s="849">
        <v>1</v>
      </c>
      <c r="M56" s="849">
        <v>37</v>
      </c>
      <c r="N56" s="849">
        <v>1</v>
      </c>
      <c r="O56" s="849">
        <v>38</v>
      </c>
      <c r="P56" s="837">
        <v>0.34234234234234234</v>
      </c>
      <c r="Q56" s="850">
        <v>38</v>
      </c>
    </row>
    <row r="57" spans="1:17" ht="14.45" customHeight="1" x14ac:dyDescent="0.2">
      <c r="A57" s="831" t="s">
        <v>5059</v>
      </c>
      <c r="B57" s="832" t="s">
        <v>4995</v>
      </c>
      <c r="C57" s="832" t="s">
        <v>4945</v>
      </c>
      <c r="D57" s="832" t="s">
        <v>4975</v>
      </c>
      <c r="E57" s="832" t="s">
        <v>4976</v>
      </c>
      <c r="F57" s="849">
        <v>3</v>
      </c>
      <c r="G57" s="849">
        <v>1065</v>
      </c>
      <c r="H57" s="849">
        <v>0.75</v>
      </c>
      <c r="I57" s="849">
        <v>355</v>
      </c>
      <c r="J57" s="849">
        <v>4</v>
      </c>
      <c r="K57" s="849">
        <v>1420</v>
      </c>
      <c r="L57" s="849">
        <v>1</v>
      </c>
      <c r="M57" s="849">
        <v>355</v>
      </c>
      <c r="N57" s="849"/>
      <c r="O57" s="849"/>
      <c r="P57" s="837"/>
      <c r="Q57" s="850"/>
    </row>
    <row r="58" spans="1:17" ht="14.45" customHeight="1" x14ac:dyDescent="0.2">
      <c r="A58" s="831" t="s">
        <v>5060</v>
      </c>
      <c r="B58" s="832" t="s">
        <v>4995</v>
      </c>
      <c r="C58" s="832" t="s">
        <v>4945</v>
      </c>
      <c r="D58" s="832" t="s">
        <v>4975</v>
      </c>
      <c r="E58" s="832" t="s">
        <v>4976</v>
      </c>
      <c r="F58" s="849"/>
      <c r="G58" s="849"/>
      <c r="H58" s="849"/>
      <c r="I58" s="849"/>
      <c r="J58" s="849">
        <v>1</v>
      </c>
      <c r="K58" s="849">
        <v>355</v>
      </c>
      <c r="L58" s="849">
        <v>1</v>
      </c>
      <c r="M58" s="849">
        <v>355</v>
      </c>
      <c r="N58" s="849"/>
      <c r="O58" s="849"/>
      <c r="P58" s="837"/>
      <c r="Q58" s="850"/>
    </row>
    <row r="59" spans="1:17" ht="14.45" customHeight="1" x14ac:dyDescent="0.2">
      <c r="A59" s="831" t="s">
        <v>5061</v>
      </c>
      <c r="B59" s="832" t="s">
        <v>4995</v>
      </c>
      <c r="C59" s="832" t="s">
        <v>4945</v>
      </c>
      <c r="D59" s="832" t="s">
        <v>4946</v>
      </c>
      <c r="E59" s="832" t="s">
        <v>4947</v>
      </c>
      <c r="F59" s="849"/>
      <c r="G59" s="849"/>
      <c r="H59" s="849"/>
      <c r="I59" s="849"/>
      <c r="J59" s="849">
        <v>1</v>
      </c>
      <c r="K59" s="849">
        <v>37</v>
      </c>
      <c r="L59" s="849">
        <v>1</v>
      </c>
      <c r="M59" s="849">
        <v>37</v>
      </c>
      <c r="N59" s="849">
        <v>1</v>
      </c>
      <c r="O59" s="849">
        <v>38</v>
      </c>
      <c r="P59" s="837">
        <v>1.027027027027027</v>
      </c>
      <c r="Q59" s="850">
        <v>38</v>
      </c>
    </row>
    <row r="60" spans="1:17" ht="14.45" customHeight="1" x14ac:dyDescent="0.2">
      <c r="A60" s="831" t="s">
        <v>5061</v>
      </c>
      <c r="B60" s="832" t="s">
        <v>4995</v>
      </c>
      <c r="C60" s="832" t="s">
        <v>4945</v>
      </c>
      <c r="D60" s="832" t="s">
        <v>4975</v>
      </c>
      <c r="E60" s="832" t="s">
        <v>4976</v>
      </c>
      <c r="F60" s="849">
        <v>3</v>
      </c>
      <c r="G60" s="849">
        <v>1065</v>
      </c>
      <c r="H60" s="849">
        <v>1</v>
      </c>
      <c r="I60" s="849">
        <v>355</v>
      </c>
      <c r="J60" s="849">
        <v>3</v>
      </c>
      <c r="K60" s="849">
        <v>1065</v>
      </c>
      <c r="L60" s="849">
        <v>1</v>
      </c>
      <c r="M60" s="849">
        <v>355</v>
      </c>
      <c r="N60" s="849"/>
      <c r="O60" s="849"/>
      <c r="P60" s="837"/>
      <c r="Q60" s="850"/>
    </row>
    <row r="61" spans="1:17" ht="14.45" customHeight="1" x14ac:dyDescent="0.2">
      <c r="A61" s="831" t="s">
        <v>567</v>
      </c>
      <c r="B61" s="832" t="s">
        <v>4949</v>
      </c>
      <c r="C61" s="832" t="s">
        <v>4945</v>
      </c>
      <c r="D61" s="832" t="s">
        <v>4946</v>
      </c>
      <c r="E61" s="832" t="s">
        <v>4947</v>
      </c>
      <c r="F61" s="849"/>
      <c r="G61" s="849"/>
      <c r="H61" s="849"/>
      <c r="I61" s="849"/>
      <c r="J61" s="849">
        <v>2</v>
      </c>
      <c r="K61" s="849">
        <v>74</v>
      </c>
      <c r="L61" s="849">
        <v>1</v>
      </c>
      <c r="M61" s="849">
        <v>37</v>
      </c>
      <c r="N61" s="849">
        <v>1</v>
      </c>
      <c r="O61" s="849">
        <v>38</v>
      </c>
      <c r="P61" s="837">
        <v>0.51351351351351349</v>
      </c>
      <c r="Q61" s="850">
        <v>38</v>
      </c>
    </row>
    <row r="62" spans="1:17" ht="14.45" customHeight="1" x14ac:dyDescent="0.2">
      <c r="A62" s="831" t="s">
        <v>567</v>
      </c>
      <c r="B62" s="832" t="s">
        <v>4995</v>
      </c>
      <c r="C62" s="832" t="s">
        <v>4945</v>
      </c>
      <c r="D62" s="832" t="s">
        <v>4946</v>
      </c>
      <c r="E62" s="832" t="s">
        <v>4947</v>
      </c>
      <c r="F62" s="849"/>
      <c r="G62" s="849"/>
      <c r="H62" s="849"/>
      <c r="I62" s="849"/>
      <c r="J62" s="849">
        <v>7</v>
      </c>
      <c r="K62" s="849">
        <v>259</v>
      </c>
      <c r="L62" s="849">
        <v>1</v>
      </c>
      <c r="M62" s="849">
        <v>37</v>
      </c>
      <c r="N62" s="849">
        <v>6</v>
      </c>
      <c r="O62" s="849">
        <v>228</v>
      </c>
      <c r="P62" s="837">
        <v>0.88030888030888033</v>
      </c>
      <c r="Q62" s="850">
        <v>38</v>
      </c>
    </row>
    <row r="63" spans="1:17" ht="14.45" customHeight="1" x14ac:dyDescent="0.2">
      <c r="A63" s="831" t="s">
        <v>567</v>
      </c>
      <c r="B63" s="832" t="s">
        <v>5062</v>
      </c>
      <c r="C63" s="832" t="s">
        <v>4950</v>
      </c>
      <c r="D63" s="832" t="s">
        <v>5063</v>
      </c>
      <c r="E63" s="832" t="s">
        <v>5064</v>
      </c>
      <c r="F63" s="849">
        <v>51</v>
      </c>
      <c r="G63" s="849">
        <v>2546.4299999999998</v>
      </c>
      <c r="H63" s="849"/>
      <c r="I63" s="849">
        <v>49.93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567</v>
      </c>
      <c r="B64" s="832" t="s">
        <v>5062</v>
      </c>
      <c r="C64" s="832" t="s">
        <v>4950</v>
      </c>
      <c r="D64" s="832" t="s">
        <v>5065</v>
      </c>
      <c r="E64" s="832" t="s">
        <v>2531</v>
      </c>
      <c r="F64" s="849"/>
      <c r="G64" s="849"/>
      <c r="H64" s="849"/>
      <c r="I64" s="849"/>
      <c r="J64" s="849">
        <v>28.8</v>
      </c>
      <c r="K64" s="849">
        <v>12346.009999999998</v>
      </c>
      <c r="L64" s="849">
        <v>1</v>
      </c>
      <c r="M64" s="849">
        <v>428.6809027777777</v>
      </c>
      <c r="N64" s="849">
        <v>4.4000000000000004</v>
      </c>
      <c r="O64" s="849">
        <v>1623.45</v>
      </c>
      <c r="P64" s="837">
        <v>0.13149592459426165</v>
      </c>
      <c r="Q64" s="850">
        <v>368.96590909090907</v>
      </c>
    </row>
    <row r="65" spans="1:17" ht="14.45" customHeight="1" x14ac:dyDescent="0.2">
      <c r="A65" s="831" t="s">
        <v>567</v>
      </c>
      <c r="B65" s="832" t="s">
        <v>5062</v>
      </c>
      <c r="C65" s="832" t="s">
        <v>4950</v>
      </c>
      <c r="D65" s="832" t="s">
        <v>5066</v>
      </c>
      <c r="E65" s="832" t="s">
        <v>1693</v>
      </c>
      <c r="F65" s="849">
        <v>0.8</v>
      </c>
      <c r="G65" s="849">
        <v>249.04</v>
      </c>
      <c r="H65" s="849">
        <v>3.1389908441898928E-2</v>
      </c>
      <c r="I65" s="849">
        <v>311.29999999999995</v>
      </c>
      <c r="J65" s="849">
        <v>26.6</v>
      </c>
      <c r="K65" s="849">
        <v>7933.7599999999993</v>
      </c>
      <c r="L65" s="849">
        <v>1</v>
      </c>
      <c r="M65" s="849">
        <v>298.26165413533829</v>
      </c>
      <c r="N65" s="849">
        <v>1.8</v>
      </c>
      <c r="O65" s="849">
        <v>560.40000000000009</v>
      </c>
      <c r="P65" s="837">
        <v>7.0634856612753621E-2</v>
      </c>
      <c r="Q65" s="850">
        <v>311.33333333333337</v>
      </c>
    </row>
    <row r="66" spans="1:17" ht="14.45" customHeight="1" x14ac:dyDescent="0.2">
      <c r="A66" s="831" t="s">
        <v>567</v>
      </c>
      <c r="B66" s="832" t="s">
        <v>5062</v>
      </c>
      <c r="C66" s="832" t="s">
        <v>4950</v>
      </c>
      <c r="D66" s="832" t="s">
        <v>5067</v>
      </c>
      <c r="E66" s="832" t="s">
        <v>2108</v>
      </c>
      <c r="F66" s="849">
        <v>37</v>
      </c>
      <c r="G66" s="849">
        <v>2160.8000000000002</v>
      </c>
      <c r="H66" s="849">
        <v>0.34905660377358494</v>
      </c>
      <c r="I66" s="849">
        <v>58.400000000000006</v>
      </c>
      <c r="J66" s="849">
        <v>106</v>
      </c>
      <c r="K66" s="849">
        <v>6190.4</v>
      </c>
      <c r="L66" s="849">
        <v>1</v>
      </c>
      <c r="M66" s="849">
        <v>58.4</v>
      </c>
      <c r="N66" s="849">
        <v>7</v>
      </c>
      <c r="O66" s="849">
        <v>189.56</v>
      </c>
      <c r="P66" s="837">
        <v>3.0621607650555702E-2</v>
      </c>
      <c r="Q66" s="850">
        <v>27.080000000000002</v>
      </c>
    </row>
    <row r="67" spans="1:17" ht="14.45" customHeight="1" x14ac:dyDescent="0.2">
      <c r="A67" s="831" t="s">
        <v>567</v>
      </c>
      <c r="B67" s="832" t="s">
        <v>5062</v>
      </c>
      <c r="C67" s="832" t="s">
        <v>4950</v>
      </c>
      <c r="D67" s="832" t="s">
        <v>5068</v>
      </c>
      <c r="E67" s="832" t="s">
        <v>5069</v>
      </c>
      <c r="F67" s="849">
        <v>6.9</v>
      </c>
      <c r="G67" s="849">
        <v>4776.6000000000004</v>
      </c>
      <c r="H67" s="849">
        <v>0.97182548402060609</v>
      </c>
      <c r="I67" s="849">
        <v>692.26086956521738</v>
      </c>
      <c r="J67" s="849">
        <v>7.1</v>
      </c>
      <c r="K67" s="849">
        <v>4915.08</v>
      </c>
      <c r="L67" s="849">
        <v>1</v>
      </c>
      <c r="M67" s="849">
        <v>692.26478873239444</v>
      </c>
      <c r="N67" s="849">
        <v>0.70000000000000007</v>
      </c>
      <c r="O67" s="849">
        <v>484.6</v>
      </c>
      <c r="P67" s="837">
        <v>9.8594529488838442E-2</v>
      </c>
      <c r="Q67" s="850">
        <v>692.28571428571422</v>
      </c>
    </row>
    <row r="68" spans="1:17" ht="14.45" customHeight="1" x14ac:dyDescent="0.2">
      <c r="A68" s="831" t="s">
        <v>567</v>
      </c>
      <c r="B68" s="832" t="s">
        <v>5062</v>
      </c>
      <c r="C68" s="832" t="s">
        <v>4950</v>
      </c>
      <c r="D68" s="832" t="s">
        <v>5070</v>
      </c>
      <c r="E68" s="832" t="s">
        <v>2477</v>
      </c>
      <c r="F68" s="849">
        <v>4.5</v>
      </c>
      <c r="G68" s="849">
        <v>54060.3</v>
      </c>
      <c r="H68" s="849">
        <v>0.60810810810810811</v>
      </c>
      <c r="I68" s="849">
        <v>12013.400000000001</v>
      </c>
      <c r="J68" s="849">
        <v>7.4</v>
      </c>
      <c r="K68" s="849">
        <v>88899.16</v>
      </c>
      <c r="L68" s="849">
        <v>1</v>
      </c>
      <c r="M68" s="849">
        <v>12013.4</v>
      </c>
      <c r="N68" s="849"/>
      <c r="O68" s="849"/>
      <c r="P68" s="837"/>
      <c r="Q68" s="850"/>
    </row>
    <row r="69" spans="1:17" ht="14.45" customHeight="1" x14ac:dyDescent="0.2">
      <c r="A69" s="831" t="s">
        <v>567</v>
      </c>
      <c r="B69" s="832" t="s">
        <v>5062</v>
      </c>
      <c r="C69" s="832" t="s">
        <v>4950</v>
      </c>
      <c r="D69" s="832" t="s">
        <v>5071</v>
      </c>
      <c r="E69" s="832" t="s">
        <v>2494</v>
      </c>
      <c r="F69" s="849">
        <v>3.4</v>
      </c>
      <c r="G69" s="849">
        <v>2279.8200000000002</v>
      </c>
      <c r="H69" s="849">
        <v>4.8490301174068406</v>
      </c>
      <c r="I69" s="849">
        <v>670.53529411764714</v>
      </c>
      <c r="J69" s="849">
        <v>1.2</v>
      </c>
      <c r="K69" s="849">
        <v>470.16</v>
      </c>
      <c r="L69" s="849">
        <v>1</v>
      </c>
      <c r="M69" s="849">
        <v>391.8</v>
      </c>
      <c r="N69" s="849">
        <v>5.3</v>
      </c>
      <c r="O69" s="849">
        <v>1321.03</v>
      </c>
      <c r="P69" s="837">
        <v>2.8097456185128467</v>
      </c>
      <c r="Q69" s="850">
        <v>249.25094339622643</v>
      </c>
    </row>
    <row r="70" spans="1:17" ht="14.45" customHeight="1" x14ac:dyDescent="0.2">
      <c r="A70" s="831" t="s">
        <v>567</v>
      </c>
      <c r="B70" s="832" t="s">
        <v>5062</v>
      </c>
      <c r="C70" s="832" t="s">
        <v>4950</v>
      </c>
      <c r="D70" s="832" t="s">
        <v>5072</v>
      </c>
      <c r="E70" s="832" t="s">
        <v>2538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42.88</v>
      </c>
      <c r="P70" s="837"/>
      <c r="Q70" s="850">
        <v>42.88</v>
      </c>
    </row>
    <row r="71" spans="1:17" ht="14.45" customHeight="1" x14ac:dyDescent="0.2">
      <c r="A71" s="831" t="s">
        <v>567</v>
      </c>
      <c r="B71" s="832" t="s">
        <v>5062</v>
      </c>
      <c r="C71" s="832" t="s">
        <v>4950</v>
      </c>
      <c r="D71" s="832" t="s">
        <v>5073</v>
      </c>
      <c r="E71" s="832" t="s">
        <v>1745</v>
      </c>
      <c r="F71" s="849">
        <v>14</v>
      </c>
      <c r="G71" s="849">
        <v>1081.08</v>
      </c>
      <c r="H71" s="849">
        <v>0.4375</v>
      </c>
      <c r="I71" s="849">
        <v>77.22</v>
      </c>
      <c r="J71" s="849">
        <v>32</v>
      </c>
      <c r="K71" s="849">
        <v>2471.04</v>
      </c>
      <c r="L71" s="849">
        <v>1</v>
      </c>
      <c r="M71" s="849">
        <v>77.22</v>
      </c>
      <c r="N71" s="849">
        <v>83</v>
      </c>
      <c r="O71" s="849">
        <v>6209.23</v>
      </c>
      <c r="P71" s="837">
        <v>2.5128002784252783</v>
      </c>
      <c r="Q71" s="850">
        <v>74.809999999999988</v>
      </c>
    </row>
    <row r="72" spans="1:17" ht="14.45" customHeight="1" x14ac:dyDescent="0.2">
      <c r="A72" s="831" t="s">
        <v>567</v>
      </c>
      <c r="B72" s="832" t="s">
        <v>5062</v>
      </c>
      <c r="C72" s="832" t="s">
        <v>4950</v>
      </c>
      <c r="D72" s="832" t="s">
        <v>5074</v>
      </c>
      <c r="E72" s="832" t="s">
        <v>5075</v>
      </c>
      <c r="F72" s="849">
        <v>140.5</v>
      </c>
      <c r="G72" s="849">
        <v>38176.22</v>
      </c>
      <c r="H72" s="849">
        <v>1.2033398034749641</v>
      </c>
      <c r="I72" s="849">
        <v>271.71686832740215</v>
      </c>
      <c r="J72" s="849">
        <v>132.9</v>
      </c>
      <c r="K72" s="849">
        <v>31725.22</v>
      </c>
      <c r="L72" s="849">
        <v>1</v>
      </c>
      <c r="M72" s="849">
        <v>238.71497366440934</v>
      </c>
      <c r="N72" s="849">
        <v>171.4</v>
      </c>
      <c r="O72" s="849">
        <v>31655.97</v>
      </c>
      <c r="P72" s="837">
        <v>0.99781719401788227</v>
      </c>
      <c r="Q72" s="850">
        <v>184.69060676779463</v>
      </c>
    </row>
    <row r="73" spans="1:17" ht="14.45" customHeight="1" x14ac:dyDescent="0.2">
      <c r="A73" s="831" t="s">
        <v>567</v>
      </c>
      <c r="B73" s="832" t="s">
        <v>5062</v>
      </c>
      <c r="C73" s="832" t="s">
        <v>4950</v>
      </c>
      <c r="D73" s="832" t="s">
        <v>5076</v>
      </c>
      <c r="E73" s="832" t="s">
        <v>5077</v>
      </c>
      <c r="F73" s="849"/>
      <c r="G73" s="849"/>
      <c r="H73" s="849"/>
      <c r="I73" s="849"/>
      <c r="J73" s="849"/>
      <c r="K73" s="849"/>
      <c r="L73" s="849"/>
      <c r="M73" s="849"/>
      <c r="N73" s="849">
        <v>103</v>
      </c>
      <c r="O73" s="849">
        <v>6772.25</v>
      </c>
      <c r="P73" s="837"/>
      <c r="Q73" s="850">
        <v>65.75</v>
      </c>
    </row>
    <row r="74" spans="1:17" ht="14.45" customHeight="1" x14ac:dyDescent="0.2">
      <c r="A74" s="831" t="s">
        <v>567</v>
      </c>
      <c r="B74" s="832" t="s">
        <v>5062</v>
      </c>
      <c r="C74" s="832" t="s">
        <v>4950</v>
      </c>
      <c r="D74" s="832" t="s">
        <v>5078</v>
      </c>
      <c r="E74" s="832" t="s">
        <v>5077</v>
      </c>
      <c r="F74" s="849"/>
      <c r="G74" s="849"/>
      <c r="H74" s="849"/>
      <c r="I74" s="849"/>
      <c r="J74" s="849"/>
      <c r="K74" s="849"/>
      <c r="L74" s="849"/>
      <c r="M74" s="849"/>
      <c r="N74" s="849">
        <v>50</v>
      </c>
      <c r="O74" s="849">
        <v>6574</v>
      </c>
      <c r="P74" s="837"/>
      <c r="Q74" s="850">
        <v>131.47999999999999</v>
      </c>
    </row>
    <row r="75" spans="1:17" ht="14.45" customHeight="1" x14ac:dyDescent="0.2">
      <c r="A75" s="831" t="s">
        <v>567</v>
      </c>
      <c r="B75" s="832" t="s">
        <v>5062</v>
      </c>
      <c r="C75" s="832" t="s">
        <v>4950</v>
      </c>
      <c r="D75" s="832" t="s">
        <v>5079</v>
      </c>
      <c r="E75" s="832" t="s">
        <v>5080</v>
      </c>
      <c r="F75" s="849">
        <v>3.2</v>
      </c>
      <c r="G75" s="849">
        <v>10443.949999999999</v>
      </c>
      <c r="H75" s="849"/>
      <c r="I75" s="849">
        <v>3263.7343749999995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567</v>
      </c>
      <c r="B76" s="832" t="s">
        <v>5062</v>
      </c>
      <c r="C76" s="832" t="s">
        <v>4950</v>
      </c>
      <c r="D76" s="832" t="s">
        <v>5081</v>
      </c>
      <c r="E76" s="832" t="s">
        <v>5082</v>
      </c>
      <c r="F76" s="849">
        <v>1.2</v>
      </c>
      <c r="G76" s="849">
        <v>515.04</v>
      </c>
      <c r="H76" s="849">
        <v>1.3333333333333333</v>
      </c>
      <c r="I76" s="849">
        <v>429.2</v>
      </c>
      <c r="J76" s="849">
        <v>0.9</v>
      </c>
      <c r="K76" s="849">
        <v>386.28</v>
      </c>
      <c r="L76" s="849">
        <v>1</v>
      </c>
      <c r="M76" s="849">
        <v>429.19999999999993</v>
      </c>
      <c r="N76" s="849"/>
      <c r="O76" s="849"/>
      <c r="P76" s="837"/>
      <c r="Q76" s="850"/>
    </row>
    <row r="77" spans="1:17" ht="14.45" customHeight="1" x14ac:dyDescent="0.2">
      <c r="A77" s="831" t="s">
        <v>567</v>
      </c>
      <c r="B77" s="832" t="s">
        <v>5062</v>
      </c>
      <c r="C77" s="832" t="s">
        <v>4950</v>
      </c>
      <c r="D77" s="832" t="s">
        <v>5083</v>
      </c>
      <c r="E77" s="832" t="s">
        <v>5084</v>
      </c>
      <c r="F77" s="849">
        <v>140</v>
      </c>
      <c r="G77" s="849">
        <v>8908.9</v>
      </c>
      <c r="H77" s="849">
        <v>1.5055175327418673</v>
      </c>
      <c r="I77" s="849">
        <v>63.634999999999998</v>
      </c>
      <c r="J77" s="849">
        <v>90</v>
      </c>
      <c r="K77" s="849">
        <v>5917.5</v>
      </c>
      <c r="L77" s="849">
        <v>1</v>
      </c>
      <c r="M77" s="849">
        <v>65.75</v>
      </c>
      <c r="N77" s="849"/>
      <c r="O77" s="849"/>
      <c r="P77" s="837"/>
      <c r="Q77" s="850"/>
    </row>
    <row r="78" spans="1:17" ht="14.45" customHeight="1" x14ac:dyDescent="0.2">
      <c r="A78" s="831" t="s">
        <v>567</v>
      </c>
      <c r="B78" s="832" t="s">
        <v>5062</v>
      </c>
      <c r="C78" s="832" t="s">
        <v>4950</v>
      </c>
      <c r="D78" s="832" t="s">
        <v>5085</v>
      </c>
      <c r="E78" s="832" t="s">
        <v>5086</v>
      </c>
      <c r="F78" s="849">
        <v>21.6</v>
      </c>
      <c r="G78" s="849">
        <v>1702.4099999999999</v>
      </c>
      <c r="H78" s="849">
        <v>0.39151072485632343</v>
      </c>
      <c r="I78" s="849">
        <v>78.815277777777766</v>
      </c>
      <c r="J78" s="849">
        <v>56.7</v>
      </c>
      <c r="K78" s="849">
        <v>4348.3100000000004</v>
      </c>
      <c r="L78" s="849">
        <v>1</v>
      </c>
      <c r="M78" s="849">
        <v>76.689770723104061</v>
      </c>
      <c r="N78" s="849">
        <v>16.299999999999997</v>
      </c>
      <c r="O78" s="849">
        <v>975.88000000000011</v>
      </c>
      <c r="P78" s="837">
        <v>0.22442742122801732</v>
      </c>
      <c r="Q78" s="850">
        <v>59.869938650306764</v>
      </c>
    </row>
    <row r="79" spans="1:17" ht="14.45" customHeight="1" x14ac:dyDescent="0.2">
      <c r="A79" s="831" t="s">
        <v>567</v>
      </c>
      <c r="B79" s="832" t="s">
        <v>5062</v>
      </c>
      <c r="C79" s="832" t="s">
        <v>4950</v>
      </c>
      <c r="D79" s="832" t="s">
        <v>5087</v>
      </c>
      <c r="E79" s="832" t="s">
        <v>5088</v>
      </c>
      <c r="F79" s="849">
        <v>97</v>
      </c>
      <c r="G79" s="849">
        <v>4280.6100000000006</v>
      </c>
      <c r="H79" s="849">
        <v>3.7307692307692308</v>
      </c>
      <c r="I79" s="849">
        <v>44.13</v>
      </c>
      <c r="J79" s="849">
        <v>26</v>
      </c>
      <c r="K79" s="849">
        <v>1147.3800000000001</v>
      </c>
      <c r="L79" s="849">
        <v>1</v>
      </c>
      <c r="M79" s="849">
        <v>44.13</v>
      </c>
      <c r="N79" s="849"/>
      <c r="O79" s="849"/>
      <c r="P79" s="837"/>
      <c r="Q79" s="850"/>
    </row>
    <row r="80" spans="1:17" ht="14.45" customHeight="1" x14ac:dyDescent="0.2">
      <c r="A80" s="831" t="s">
        <v>567</v>
      </c>
      <c r="B80" s="832" t="s">
        <v>5062</v>
      </c>
      <c r="C80" s="832" t="s">
        <v>4950</v>
      </c>
      <c r="D80" s="832" t="s">
        <v>5089</v>
      </c>
      <c r="E80" s="832" t="s">
        <v>5090</v>
      </c>
      <c r="F80" s="849">
        <v>9.75</v>
      </c>
      <c r="G80" s="849">
        <v>7460.72</v>
      </c>
      <c r="H80" s="849">
        <v>3.533207046789165</v>
      </c>
      <c r="I80" s="849">
        <v>765.20205128205134</v>
      </c>
      <c r="J80" s="849">
        <v>2.8500000000000005</v>
      </c>
      <c r="K80" s="849">
        <v>2111.6</v>
      </c>
      <c r="L80" s="849">
        <v>1</v>
      </c>
      <c r="M80" s="849">
        <v>740.91228070175418</v>
      </c>
      <c r="N80" s="849">
        <v>3.95</v>
      </c>
      <c r="O80" s="849">
        <v>2737.63</v>
      </c>
      <c r="P80" s="837">
        <v>1.2964718696722866</v>
      </c>
      <c r="Q80" s="850">
        <v>693.07088607594937</v>
      </c>
    </row>
    <row r="81" spans="1:17" ht="14.45" customHeight="1" x14ac:dyDescent="0.2">
      <c r="A81" s="831" t="s">
        <v>567</v>
      </c>
      <c r="B81" s="832" t="s">
        <v>5062</v>
      </c>
      <c r="C81" s="832" t="s">
        <v>4950</v>
      </c>
      <c r="D81" s="832" t="s">
        <v>5091</v>
      </c>
      <c r="E81" s="832" t="s">
        <v>5090</v>
      </c>
      <c r="F81" s="849"/>
      <c r="G81" s="849"/>
      <c r="H81" s="849"/>
      <c r="I81" s="849"/>
      <c r="J81" s="849">
        <v>0.85</v>
      </c>
      <c r="K81" s="849">
        <v>314.09999999999997</v>
      </c>
      <c r="L81" s="849">
        <v>1</v>
      </c>
      <c r="M81" s="849">
        <v>369.52941176470586</v>
      </c>
      <c r="N81" s="849"/>
      <c r="O81" s="849"/>
      <c r="P81" s="837"/>
      <c r="Q81" s="850"/>
    </row>
    <row r="82" spans="1:17" ht="14.45" customHeight="1" x14ac:dyDescent="0.2">
      <c r="A82" s="831" t="s">
        <v>567</v>
      </c>
      <c r="B82" s="832" t="s">
        <v>5062</v>
      </c>
      <c r="C82" s="832" t="s">
        <v>4950</v>
      </c>
      <c r="D82" s="832" t="s">
        <v>5092</v>
      </c>
      <c r="E82" s="832" t="s">
        <v>5093</v>
      </c>
      <c r="F82" s="849">
        <v>9</v>
      </c>
      <c r="G82" s="849">
        <v>5398.27</v>
      </c>
      <c r="H82" s="849">
        <v>1.529454263161772</v>
      </c>
      <c r="I82" s="849">
        <v>599.8077777777778</v>
      </c>
      <c r="J82" s="849">
        <v>7.9</v>
      </c>
      <c r="K82" s="849">
        <v>3529.54</v>
      </c>
      <c r="L82" s="849">
        <v>1</v>
      </c>
      <c r="M82" s="849">
        <v>446.7772151898734</v>
      </c>
      <c r="N82" s="849"/>
      <c r="O82" s="849"/>
      <c r="P82" s="837"/>
      <c r="Q82" s="850"/>
    </row>
    <row r="83" spans="1:17" ht="14.45" customHeight="1" x14ac:dyDescent="0.2">
      <c r="A83" s="831" t="s">
        <v>567</v>
      </c>
      <c r="B83" s="832" t="s">
        <v>5062</v>
      </c>
      <c r="C83" s="832" t="s">
        <v>4950</v>
      </c>
      <c r="D83" s="832" t="s">
        <v>5094</v>
      </c>
      <c r="E83" s="832" t="s">
        <v>5093</v>
      </c>
      <c r="F83" s="849">
        <v>3.2</v>
      </c>
      <c r="G83" s="849">
        <v>2559.1799999999998</v>
      </c>
      <c r="H83" s="849">
        <v>0.97536416370025392</v>
      </c>
      <c r="I83" s="849">
        <v>799.74374999999986</v>
      </c>
      <c r="J83" s="849">
        <v>4.2</v>
      </c>
      <c r="K83" s="849">
        <v>2623.8199999999997</v>
      </c>
      <c r="L83" s="849">
        <v>1</v>
      </c>
      <c r="M83" s="849">
        <v>624.7190476190475</v>
      </c>
      <c r="N83" s="849"/>
      <c r="O83" s="849"/>
      <c r="P83" s="837"/>
      <c r="Q83" s="850"/>
    </row>
    <row r="84" spans="1:17" ht="14.45" customHeight="1" x14ac:dyDescent="0.2">
      <c r="A84" s="831" t="s">
        <v>567</v>
      </c>
      <c r="B84" s="832" t="s">
        <v>5062</v>
      </c>
      <c r="C84" s="832" t="s">
        <v>4950</v>
      </c>
      <c r="D84" s="832" t="s">
        <v>5095</v>
      </c>
      <c r="E84" s="832" t="s">
        <v>1731</v>
      </c>
      <c r="F84" s="849">
        <v>51</v>
      </c>
      <c r="G84" s="849">
        <v>4716.99</v>
      </c>
      <c r="H84" s="849">
        <v>2.6842105263157894</v>
      </c>
      <c r="I84" s="849">
        <v>92.49</v>
      </c>
      <c r="J84" s="849">
        <v>19</v>
      </c>
      <c r="K84" s="849">
        <v>1757.31</v>
      </c>
      <c r="L84" s="849">
        <v>1</v>
      </c>
      <c r="M84" s="849">
        <v>92.49</v>
      </c>
      <c r="N84" s="849"/>
      <c r="O84" s="849"/>
      <c r="P84" s="837"/>
      <c r="Q84" s="850"/>
    </row>
    <row r="85" spans="1:17" ht="14.45" customHeight="1" x14ac:dyDescent="0.2">
      <c r="A85" s="831" t="s">
        <v>567</v>
      </c>
      <c r="B85" s="832" t="s">
        <v>5062</v>
      </c>
      <c r="C85" s="832" t="s">
        <v>4950</v>
      </c>
      <c r="D85" s="832" t="s">
        <v>5096</v>
      </c>
      <c r="E85" s="832" t="s">
        <v>5097</v>
      </c>
      <c r="F85" s="849">
        <v>9</v>
      </c>
      <c r="G85" s="849">
        <v>11586.24</v>
      </c>
      <c r="H85" s="849"/>
      <c r="I85" s="849">
        <v>1287.3599999999999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567</v>
      </c>
      <c r="B86" s="832" t="s">
        <v>5062</v>
      </c>
      <c r="C86" s="832" t="s">
        <v>4950</v>
      </c>
      <c r="D86" s="832" t="s">
        <v>5098</v>
      </c>
      <c r="E86" s="832" t="s">
        <v>1751</v>
      </c>
      <c r="F86" s="849"/>
      <c r="G86" s="849"/>
      <c r="H86" s="849"/>
      <c r="I86" s="849"/>
      <c r="J86" s="849">
        <v>1.3</v>
      </c>
      <c r="K86" s="849">
        <v>2121.44</v>
      </c>
      <c r="L86" s="849">
        <v>1</v>
      </c>
      <c r="M86" s="849">
        <v>1631.876923076923</v>
      </c>
      <c r="N86" s="849">
        <v>3.2</v>
      </c>
      <c r="O86" s="849">
        <v>5222.04</v>
      </c>
      <c r="P86" s="837">
        <v>2.4615544158684668</v>
      </c>
      <c r="Q86" s="850">
        <v>1631.8874999999998</v>
      </c>
    </row>
    <row r="87" spans="1:17" ht="14.45" customHeight="1" x14ac:dyDescent="0.2">
      <c r="A87" s="831" t="s">
        <v>567</v>
      </c>
      <c r="B87" s="832" t="s">
        <v>5062</v>
      </c>
      <c r="C87" s="832" t="s">
        <v>4950</v>
      </c>
      <c r="D87" s="832" t="s">
        <v>5099</v>
      </c>
      <c r="E87" s="832" t="s">
        <v>5100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4696.22</v>
      </c>
      <c r="P87" s="837"/>
      <c r="Q87" s="850">
        <v>2348.11</v>
      </c>
    </row>
    <row r="88" spans="1:17" ht="14.45" customHeight="1" x14ac:dyDescent="0.2">
      <c r="A88" s="831" t="s">
        <v>567</v>
      </c>
      <c r="B88" s="832" t="s">
        <v>5062</v>
      </c>
      <c r="C88" s="832" t="s">
        <v>4950</v>
      </c>
      <c r="D88" s="832" t="s">
        <v>5101</v>
      </c>
      <c r="E88" s="832" t="s">
        <v>5102</v>
      </c>
      <c r="F88" s="849">
        <v>3.5999999999999996</v>
      </c>
      <c r="G88" s="849">
        <v>1410.48</v>
      </c>
      <c r="H88" s="849"/>
      <c r="I88" s="849">
        <v>391.80000000000007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567</v>
      </c>
      <c r="B89" s="832" t="s">
        <v>5062</v>
      </c>
      <c r="C89" s="832" t="s">
        <v>4950</v>
      </c>
      <c r="D89" s="832" t="s">
        <v>5103</v>
      </c>
      <c r="E89" s="832" t="s">
        <v>5104</v>
      </c>
      <c r="F89" s="849">
        <v>35</v>
      </c>
      <c r="G89" s="849">
        <v>3836</v>
      </c>
      <c r="H89" s="849">
        <v>1.3725490196078431</v>
      </c>
      <c r="I89" s="849">
        <v>109.6</v>
      </c>
      <c r="J89" s="849">
        <v>25.5</v>
      </c>
      <c r="K89" s="849">
        <v>2794.8</v>
      </c>
      <c r="L89" s="849">
        <v>1</v>
      </c>
      <c r="M89" s="849">
        <v>109.60000000000001</v>
      </c>
      <c r="N89" s="849"/>
      <c r="O89" s="849"/>
      <c r="P89" s="837"/>
      <c r="Q89" s="850"/>
    </row>
    <row r="90" spans="1:17" ht="14.45" customHeight="1" x14ac:dyDescent="0.2">
      <c r="A90" s="831" t="s">
        <v>567</v>
      </c>
      <c r="B90" s="832" t="s">
        <v>5062</v>
      </c>
      <c r="C90" s="832" t="s">
        <v>4950</v>
      </c>
      <c r="D90" s="832" t="s">
        <v>5105</v>
      </c>
      <c r="E90" s="832" t="s">
        <v>5104</v>
      </c>
      <c r="F90" s="849">
        <v>25</v>
      </c>
      <c r="G90" s="849">
        <v>5480</v>
      </c>
      <c r="H90" s="849"/>
      <c r="I90" s="849">
        <v>219.2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567</v>
      </c>
      <c r="B91" s="832" t="s">
        <v>5062</v>
      </c>
      <c r="C91" s="832" t="s">
        <v>4950</v>
      </c>
      <c r="D91" s="832" t="s">
        <v>5106</v>
      </c>
      <c r="E91" s="832" t="s">
        <v>5107</v>
      </c>
      <c r="F91" s="849">
        <v>0.5</v>
      </c>
      <c r="G91" s="849">
        <v>193.02</v>
      </c>
      <c r="H91" s="849"/>
      <c r="I91" s="849">
        <v>386.04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567</v>
      </c>
      <c r="B92" s="832" t="s">
        <v>5062</v>
      </c>
      <c r="C92" s="832" t="s">
        <v>4950</v>
      </c>
      <c r="D92" s="832" t="s">
        <v>5108</v>
      </c>
      <c r="E92" s="832" t="s">
        <v>5107</v>
      </c>
      <c r="F92" s="849">
        <v>10.4</v>
      </c>
      <c r="G92" s="849">
        <v>8030.2800000000007</v>
      </c>
      <c r="H92" s="849">
        <v>1.2256526410901365</v>
      </c>
      <c r="I92" s="849">
        <v>772.14230769230778</v>
      </c>
      <c r="J92" s="849">
        <v>8.8000000000000007</v>
      </c>
      <c r="K92" s="849">
        <v>6551.84</v>
      </c>
      <c r="L92" s="849">
        <v>1</v>
      </c>
      <c r="M92" s="849">
        <v>744.5272727272727</v>
      </c>
      <c r="N92" s="849">
        <v>15.5</v>
      </c>
      <c r="O92" s="849">
        <v>7093.99</v>
      </c>
      <c r="P92" s="837">
        <v>1.0827477471977338</v>
      </c>
      <c r="Q92" s="850">
        <v>457.6767741935484</v>
      </c>
    </row>
    <row r="93" spans="1:17" ht="14.45" customHeight="1" x14ac:dyDescent="0.2">
      <c r="A93" s="831" t="s">
        <v>567</v>
      </c>
      <c r="B93" s="832" t="s">
        <v>5062</v>
      </c>
      <c r="C93" s="832" t="s">
        <v>4950</v>
      </c>
      <c r="D93" s="832" t="s">
        <v>5109</v>
      </c>
      <c r="E93" s="832" t="s">
        <v>2535</v>
      </c>
      <c r="F93" s="849">
        <v>12.8</v>
      </c>
      <c r="G93" s="849">
        <v>5261.94</v>
      </c>
      <c r="H93" s="849">
        <v>0.75743953153946797</v>
      </c>
      <c r="I93" s="849">
        <v>411.08906249999995</v>
      </c>
      <c r="J93" s="849">
        <v>19.200000000000003</v>
      </c>
      <c r="K93" s="849">
        <v>6947.01</v>
      </c>
      <c r="L93" s="849">
        <v>1</v>
      </c>
      <c r="M93" s="849">
        <v>361.82343749999995</v>
      </c>
      <c r="N93" s="849"/>
      <c r="O93" s="849"/>
      <c r="P93" s="837"/>
      <c r="Q93" s="850"/>
    </row>
    <row r="94" spans="1:17" ht="14.45" customHeight="1" x14ac:dyDescent="0.2">
      <c r="A94" s="831" t="s">
        <v>567</v>
      </c>
      <c r="B94" s="832" t="s">
        <v>5062</v>
      </c>
      <c r="C94" s="832" t="s">
        <v>4950</v>
      </c>
      <c r="D94" s="832" t="s">
        <v>5110</v>
      </c>
      <c r="E94" s="832" t="s">
        <v>2525</v>
      </c>
      <c r="F94" s="849">
        <v>65</v>
      </c>
      <c r="G94" s="849">
        <v>14247.999999999998</v>
      </c>
      <c r="H94" s="849">
        <v>1.4703818369453043</v>
      </c>
      <c r="I94" s="849">
        <v>219.19999999999996</v>
      </c>
      <c r="J94" s="849">
        <v>48</v>
      </c>
      <c r="K94" s="849">
        <v>9690</v>
      </c>
      <c r="L94" s="849">
        <v>1</v>
      </c>
      <c r="M94" s="849">
        <v>201.875</v>
      </c>
      <c r="N94" s="849">
        <v>30</v>
      </c>
      <c r="O94" s="849">
        <v>1586.4</v>
      </c>
      <c r="P94" s="837">
        <v>0.16371517027863777</v>
      </c>
      <c r="Q94" s="850">
        <v>52.88</v>
      </c>
    </row>
    <row r="95" spans="1:17" ht="14.45" customHeight="1" x14ac:dyDescent="0.2">
      <c r="A95" s="831" t="s">
        <v>567</v>
      </c>
      <c r="B95" s="832" t="s">
        <v>5062</v>
      </c>
      <c r="C95" s="832" t="s">
        <v>4950</v>
      </c>
      <c r="D95" s="832" t="s">
        <v>5111</v>
      </c>
      <c r="E95" s="832" t="s">
        <v>2500</v>
      </c>
      <c r="F95" s="849">
        <v>58</v>
      </c>
      <c r="G95" s="849">
        <v>3813.5</v>
      </c>
      <c r="H95" s="849">
        <v>9.6666666666666661</v>
      </c>
      <c r="I95" s="849">
        <v>65.75</v>
      </c>
      <c r="J95" s="849">
        <v>6</v>
      </c>
      <c r="K95" s="849">
        <v>394.5</v>
      </c>
      <c r="L95" s="849">
        <v>1</v>
      </c>
      <c r="M95" s="849">
        <v>65.75</v>
      </c>
      <c r="N95" s="849">
        <v>33</v>
      </c>
      <c r="O95" s="849">
        <v>1090.3</v>
      </c>
      <c r="P95" s="837">
        <v>2.7637515842839036</v>
      </c>
      <c r="Q95" s="850">
        <v>33.039393939393939</v>
      </c>
    </row>
    <row r="96" spans="1:17" ht="14.45" customHeight="1" x14ac:dyDescent="0.2">
      <c r="A96" s="831" t="s">
        <v>567</v>
      </c>
      <c r="B96" s="832" t="s">
        <v>5062</v>
      </c>
      <c r="C96" s="832" t="s">
        <v>4950</v>
      </c>
      <c r="D96" s="832" t="s">
        <v>5112</v>
      </c>
      <c r="E96" s="832" t="s">
        <v>5113</v>
      </c>
      <c r="F96" s="849">
        <v>16</v>
      </c>
      <c r="G96" s="849">
        <v>766.56</v>
      </c>
      <c r="H96" s="849">
        <v>0.10390117352374291</v>
      </c>
      <c r="I96" s="849">
        <v>47.91</v>
      </c>
      <c r="J96" s="849">
        <v>166</v>
      </c>
      <c r="K96" s="849">
        <v>7377.78</v>
      </c>
      <c r="L96" s="849">
        <v>1</v>
      </c>
      <c r="M96" s="849">
        <v>44.444457831325302</v>
      </c>
      <c r="N96" s="849"/>
      <c r="O96" s="849"/>
      <c r="P96" s="837"/>
      <c r="Q96" s="850"/>
    </row>
    <row r="97" spans="1:17" ht="14.45" customHeight="1" x14ac:dyDescent="0.2">
      <c r="A97" s="831" t="s">
        <v>567</v>
      </c>
      <c r="B97" s="832" t="s">
        <v>5062</v>
      </c>
      <c r="C97" s="832" t="s">
        <v>4950</v>
      </c>
      <c r="D97" s="832" t="s">
        <v>5114</v>
      </c>
      <c r="E97" s="832" t="s">
        <v>2494</v>
      </c>
      <c r="F97" s="849"/>
      <c r="G97" s="849"/>
      <c r="H97" s="849"/>
      <c r="I97" s="849"/>
      <c r="J97" s="849">
        <v>0.9</v>
      </c>
      <c r="K97" s="849">
        <v>176.31</v>
      </c>
      <c r="L97" s="849">
        <v>1</v>
      </c>
      <c r="M97" s="849">
        <v>195.9</v>
      </c>
      <c r="N97" s="849">
        <v>3.1</v>
      </c>
      <c r="O97" s="849">
        <v>445.35999999999996</v>
      </c>
      <c r="P97" s="837">
        <v>2.5260053315183479</v>
      </c>
      <c r="Q97" s="850">
        <v>143.66451612903225</v>
      </c>
    </row>
    <row r="98" spans="1:17" ht="14.45" customHeight="1" x14ac:dyDescent="0.2">
      <c r="A98" s="831" t="s">
        <v>567</v>
      </c>
      <c r="B98" s="832" t="s">
        <v>5062</v>
      </c>
      <c r="C98" s="832" t="s">
        <v>4950</v>
      </c>
      <c r="D98" s="832" t="s">
        <v>5115</v>
      </c>
      <c r="E98" s="832" t="s">
        <v>2487</v>
      </c>
      <c r="F98" s="849">
        <v>44.300000000000004</v>
      </c>
      <c r="G98" s="849">
        <v>94164.080000000016</v>
      </c>
      <c r="H98" s="849">
        <v>0.93351020615743074</v>
      </c>
      <c r="I98" s="849">
        <v>2125.6000000000004</v>
      </c>
      <c r="J98" s="849">
        <v>50.2</v>
      </c>
      <c r="K98" s="849">
        <v>100870.97</v>
      </c>
      <c r="L98" s="849">
        <v>1</v>
      </c>
      <c r="M98" s="849">
        <v>2009.38187250996</v>
      </c>
      <c r="N98" s="849">
        <v>14.4</v>
      </c>
      <c r="O98" s="849">
        <v>8617.48</v>
      </c>
      <c r="P98" s="837">
        <v>8.5430724022977078E-2</v>
      </c>
      <c r="Q98" s="850">
        <v>598.43611111111102</v>
      </c>
    </row>
    <row r="99" spans="1:17" ht="14.45" customHeight="1" x14ac:dyDescent="0.2">
      <c r="A99" s="831" t="s">
        <v>567</v>
      </c>
      <c r="B99" s="832" t="s">
        <v>5062</v>
      </c>
      <c r="C99" s="832" t="s">
        <v>4950</v>
      </c>
      <c r="D99" s="832" t="s">
        <v>5116</v>
      </c>
      <c r="E99" s="832" t="s">
        <v>2504</v>
      </c>
      <c r="F99" s="849"/>
      <c r="G99" s="849"/>
      <c r="H99" s="849"/>
      <c r="I99" s="849"/>
      <c r="J99" s="849"/>
      <c r="K99" s="849"/>
      <c r="L99" s="849"/>
      <c r="M99" s="849"/>
      <c r="N99" s="849">
        <v>21.8</v>
      </c>
      <c r="O99" s="849">
        <v>24339.7</v>
      </c>
      <c r="P99" s="837"/>
      <c r="Q99" s="850">
        <v>1116.5</v>
      </c>
    </row>
    <row r="100" spans="1:17" ht="14.45" customHeight="1" x14ac:dyDescent="0.2">
      <c r="A100" s="831" t="s">
        <v>567</v>
      </c>
      <c r="B100" s="832" t="s">
        <v>5062</v>
      </c>
      <c r="C100" s="832" t="s">
        <v>4950</v>
      </c>
      <c r="D100" s="832" t="s">
        <v>5117</v>
      </c>
      <c r="E100" s="832" t="s">
        <v>5102</v>
      </c>
      <c r="F100" s="849"/>
      <c r="G100" s="849"/>
      <c r="H100" s="849"/>
      <c r="I100" s="849"/>
      <c r="J100" s="849">
        <v>1.4</v>
      </c>
      <c r="K100" s="849">
        <v>274.26</v>
      </c>
      <c r="L100" s="849">
        <v>1</v>
      </c>
      <c r="M100" s="849">
        <v>195.9</v>
      </c>
      <c r="N100" s="849"/>
      <c r="O100" s="849"/>
      <c r="P100" s="837"/>
      <c r="Q100" s="850"/>
    </row>
    <row r="101" spans="1:17" ht="14.45" customHeight="1" x14ac:dyDescent="0.2">
      <c r="A101" s="831" t="s">
        <v>567</v>
      </c>
      <c r="B101" s="832" t="s">
        <v>5062</v>
      </c>
      <c r="C101" s="832" t="s">
        <v>4950</v>
      </c>
      <c r="D101" s="832" t="s">
        <v>5118</v>
      </c>
      <c r="E101" s="832" t="s">
        <v>2515</v>
      </c>
      <c r="F101" s="849">
        <v>48.7</v>
      </c>
      <c r="G101" s="849">
        <v>19499.480000000003</v>
      </c>
      <c r="H101" s="849"/>
      <c r="I101" s="849">
        <v>400.40000000000003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567</v>
      </c>
      <c r="B102" s="832" t="s">
        <v>5062</v>
      </c>
      <c r="C102" s="832" t="s">
        <v>4950</v>
      </c>
      <c r="D102" s="832" t="s">
        <v>5119</v>
      </c>
      <c r="E102" s="832" t="s">
        <v>2515</v>
      </c>
      <c r="F102" s="849">
        <v>40.300000000000004</v>
      </c>
      <c r="G102" s="849">
        <v>32272.240000000002</v>
      </c>
      <c r="H102" s="849">
        <v>17.544791292907547</v>
      </c>
      <c r="I102" s="849">
        <v>800.8</v>
      </c>
      <c r="J102" s="849">
        <v>2.7</v>
      </c>
      <c r="K102" s="849">
        <v>1839.42</v>
      </c>
      <c r="L102" s="849">
        <v>1</v>
      </c>
      <c r="M102" s="849">
        <v>681.26666666666665</v>
      </c>
      <c r="N102" s="849">
        <v>13.799999999999999</v>
      </c>
      <c r="O102" s="849">
        <v>3628.02</v>
      </c>
      <c r="P102" s="837">
        <v>1.9723717258701112</v>
      </c>
      <c r="Q102" s="850">
        <v>262.90000000000003</v>
      </c>
    </row>
    <row r="103" spans="1:17" ht="14.45" customHeight="1" x14ac:dyDescent="0.2">
      <c r="A103" s="831" t="s">
        <v>567</v>
      </c>
      <c r="B103" s="832" t="s">
        <v>5062</v>
      </c>
      <c r="C103" s="832" t="s">
        <v>4950</v>
      </c>
      <c r="D103" s="832" t="s">
        <v>5120</v>
      </c>
      <c r="E103" s="832" t="s">
        <v>2525</v>
      </c>
      <c r="F103" s="849">
        <v>48</v>
      </c>
      <c r="G103" s="849">
        <v>6618.08</v>
      </c>
      <c r="H103" s="849">
        <v>0.25992549520942448</v>
      </c>
      <c r="I103" s="849">
        <v>137.87666666666667</v>
      </c>
      <c r="J103" s="849">
        <v>315.5</v>
      </c>
      <c r="K103" s="849">
        <v>25461.449999999997</v>
      </c>
      <c r="L103" s="849">
        <v>1</v>
      </c>
      <c r="M103" s="849">
        <v>80.701901743264656</v>
      </c>
      <c r="N103" s="849">
        <v>260.25</v>
      </c>
      <c r="O103" s="849">
        <v>10899.84</v>
      </c>
      <c r="P103" s="837">
        <v>0.42809188007752902</v>
      </c>
      <c r="Q103" s="850">
        <v>41.882190201729109</v>
      </c>
    </row>
    <row r="104" spans="1:17" ht="14.45" customHeight="1" x14ac:dyDescent="0.2">
      <c r="A104" s="831" t="s">
        <v>567</v>
      </c>
      <c r="B104" s="832" t="s">
        <v>5062</v>
      </c>
      <c r="C104" s="832" t="s">
        <v>4950</v>
      </c>
      <c r="D104" s="832" t="s">
        <v>5121</v>
      </c>
      <c r="E104" s="832" t="s">
        <v>5122</v>
      </c>
      <c r="F104" s="849">
        <v>2</v>
      </c>
      <c r="G104" s="849">
        <v>662.8</v>
      </c>
      <c r="H104" s="849"/>
      <c r="I104" s="849">
        <v>331.4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567</v>
      </c>
      <c r="B105" s="832" t="s">
        <v>5062</v>
      </c>
      <c r="C105" s="832" t="s">
        <v>4950</v>
      </c>
      <c r="D105" s="832" t="s">
        <v>5123</v>
      </c>
      <c r="E105" s="832" t="s">
        <v>2521</v>
      </c>
      <c r="F105" s="849">
        <v>9.3000000000000007</v>
      </c>
      <c r="G105" s="849">
        <v>7345.45</v>
      </c>
      <c r="H105" s="849">
        <v>0.92086788204586889</v>
      </c>
      <c r="I105" s="849">
        <v>789.83333333333326</v>
      </c>
      <c r="J105" s="849">
        <v>11.2</v>
      </c>
      <c r="K105" s="849">
        <v>7976.6599999999989</v>
      </c>
      <c r="L105" s="849">
        <v>1</v>
      </c>
      <c r="M105" s="849">
        <v>712.20178571428562</v>
      </c>
      <c r="N105" s="849">
        <v>4.0500000000000007</v>
      </c>
      <c r="O105" s="849">
        <v>2804.1199999999994</v>
      </c>
      <c r="P105" s="837">
        <v>0.35154061975814438</v>
      </c>
      <c r="Q105" s="850">
        <v>692.37530864197504</v>
      </c>
    </row>
    <row r="106" spans="1:17" ht="14.45" customHeight="1" x14ac:dyDescent="0.2">
      <c r="A106" s="831" t="s">
        <v>567</v>
      </c>
      <c r="B106" s="832" t="s">
        <v>5062</v>
      </c>
      <c r="C106" s="832" t="s">
        <v>4950</v>
      </c>
      <c r="D106" s="832" t="s">
        <v>5124</v>
      </c>
      <c r="E106" s="832" t="s">
        <v>2507</v>
      </c>
      <c r="F106" s="849">
        <v>10.600000000000001</v>
      </c>
      <c r="G106" s="849">
        <v>17297.740000000002</v>
      </c>
      <c r="H106" s="849">
        <v>5.0476201592688463</v>
      </c>
      <c r="I106" s="849">
        <v>1631.8622641509432</v>
      </c>
      <c r="J106" s="849">
        <v>2.1</v>
      </c>
      <c r="K106" s="849">
        <v>3426.91</v>
      </c>
      <c r="L106" s="849">
        <v>1</v>
      </c>
      <c r="M106" s="849">
        <v>1631.8619047619047</v>
      </c>
      <c r="N106" s="849">
        <v>2.9000000000000004</v>
      </c>
      <c r="O106" s="849">
        <v>3526.59</v>
      </c>
      <c r="P106" s="837">
        <v>1.0290874286164504</v>
      </c>
      <c r="Q106" s="850">
        <v>1216.0655172413792</v>
      </c>
    </row>
    <row r="107" spans="1:17" ht="14.45" customHeight="1" x14ac:dyDescent="0.2">
      <c r="A107" s="831" t="s">
        <v>567</v>
      </c>
      <c r="B107" s="832" t="s">
        <v>5062</v>
      </c>
      <c r="C107" s="832" t="s">
        <v>4950</v>
      </c>
      <c r="D107" s="832" t="s">
        <v>5125</v>
      </c>
      <c r="E107" s="832" t="s">
        <v>2507</v>
      </c>
      <c r="F107" s="849">
        <v>71.8</v>
      </c>
      <c r="G107" s="849">
        <v>234336.29</v>
      </c>
      <c r="H107" s="849">
        <v>1.3205393841299919</v>
      </c>
      <c r="I107" s="849">
        <v>3263.7366295264628</v>
      </c>
      <c r="J107" s="849">
        <v>78.3</v>
      </c>
      <c r="K107" s="849">
        <v>177454.97999999998</v>
      </c>
      <c r="L107" s="849">
        <v>1</v>
      </c>
      <c r="M107" s="849">
        <v>2266.3471264367813</v>
      </c>
      <c r="N107" s="849">
        <v>35.199999999999996</v>
      </c>
      <c r="O107" s="849">
        <v>46130.9</v>
      </c>
      <c r="P107" s="837">
        <v>0.25995832858565032</v>
      </c>
      <c r="Q107" s="850">
        <v>1310.536931818182</v>
      </c>
    </row>
    <row r="108" spans="1:17" ht="14.45" customHeight="1" x14ac:dyDescent="0.2">
      <c r="A108" s="831" t="s">
        <v>567</v>
      </c>
      <c r="B108" s="832" t="s">
        <v>5062</v>
      </c>
      <c r="C108" s="832" t="s">
        <v>4950</v>
      </c>
      <c r="D108" s="832" t="s">
        <v>5126</v>
      </c>
      <c r="E108" s="832" t="s">
        <v>5084</v>
      </c>
      <c r="F108" s="849">
        <v>2</v>
      </c>
      <c r="G108" s="849">
        <v>1183.4000000000001</v>
      </c>
      <c r="H108" s="849"/>
      <c r="I108" s="849">
        <v>591.70000000000005</v>
      </c>
      <c r="J108" s="849"/>
      <c r="K108" s="849"/>
      <c r="L108" s="849"/>
      <c r="M108" s="849"/>
      <c r="N108" s="849">
        <v>3.05</v>
      </c>
      <c r="O108" s="849">
        <v>1804.68</v>
      </c>
      <c r="P108" s="837"/>
      <c r="Q108" s="850">
        <v>591.69836065573782</v>
      </c>
    </row>
    <row r="109" spans="1:17" ht="14.45" customHeight="1" x14ac:dyDescent="0.2">
      <c r="A109" s="831" t="s">
        <v>567</v>
      </c>
      <c r="B109" s="832" t="s">
        <v>5062</v>
      </c>
      <c r="C109" s="832" t="s">
        <v>4950</v>
      </c>
      <c r="D109" s="832" t="s">
        <v>5127</v>
      </c>
      <c r="E109" s="832" t="s">
        <v>5128</v>
      </c>
      <c r="F109" s="849"/>
      <c r="G109" s="849"/>
      <c r="H109" s="849"/>
      <c r="I109" s="849"/>
      <c r="J109" s="849">
        <v>7.2</v>
      </c>
      <c r="K109" s="849">
        <v>1945.34</v>
      </c>
      <c r="L109" s="849">
        <v>1</v>
      </c>
      <c r="M109" s="849">
        <v>270.18611111111107</v>
      </c>
      <c r="N109" s="849">
        <v>1.3</v>
      </c>
      <c r="O109" s="849">
        <v>351.26000000000005</v>
      </c>
      <c r="P109" s="837">
        <v>0.18056483699507545</v>
      </c>
      <c r="Q109" s="850">
        <v>270.20000000000005</v>
      </c>
    </row>
    <row r="110" spans="1:17" ht="14.45" customHeight="1" x14ac:dyDescent="0.2">
      <c r="A110" s="831" t="s">
        <v>567</v>
      </c>
      <c r="B110" s="832" t="s">
        <v>5062</v>
      </c>
      <c r="C110" s="832" t="s">
        <v>4950</v>
      </c>
      <c r="D110" s="832" t="s">
        <v>5129</v>
      </c>
      <c r="E110" s="832" t="s">
        <v>3312</v>
      </c>
      <c r="F110" s="849"/>
      <c r="G110" s="849"/>
      <c r="H110" s="849"/>
      <c r="I110" s="849"/>
      <c r="J110" s="849">
        <v>0</v>
      </c>
      <c r="K110" s="849">
        <v>0</v>
      </c>
      <c r="L110" s="849"/>
      <c r="M110" s="849"/>
      <c r="N110" s="849">
        <v>10</v>
      </c>
      <c r="O110" s="849">
        <v>924.9</v>
      </c>
      <c r="P110" s="837"/>
      <c r="Q110" s="850">
        <v>92.49</v>
      </c>
    </row>
    <row r="111" spans="1:17" ht="14.45" customHeight="1" x14ac:dyDescent="0.2">
      <c r="A111" s="831" t="s">
        <v>567</v>
      </c>
      <c r="B111" s="832" t="s">
        <v>5062</v>
      </c>
      <c r="C111" s="832" t="s">
        <v>4950</v>
      </c>
      <c r="D111" s="832" t="s">
        <v>5130</v>
      </c>
      <c r="E111" s="832" t="s">
        <v>1745</v>
      </c>
      <c r="F111" s="849"/>
      <c r="G111" s="849"/>
      <c r="H111" s="849"/>
      <c r="I111" s="849"/>
      <c r="J111" s="849">
        <v>0.4</v>
      </c>
      <c r="K111" s="849">
        <v>308.88</v>
      </c>
      <c r="L111" s="849">
        <v>1</v>
      </c>
      <c r="M111" s="849">
        <v>772.19999999999993</v>
      </c>
      <c r="N111" s="849"/>
      <c r="O111" s="849"/>
      <c r="P111" s="837"/>
      <c r="Q111" s="850"/>
    </row>
    <row r="112" spans="1:17" ht="14.45" customHeight="1" x14ac:dyDescent="0.2">
      <c r="A112" s="831" t="s">
        <v>567</v>
      </c>
      <c r="B112" s="832" t="s">
        <v>5062</v>
      </c>
      <c r="C112" s="832" t="s">
        <v>4950</v>
      </c>
      <c r="D112" s="832" t="s">
        <v>5131</v>
      </c>
      <c r="E112" s="832" t="s">
        <v>5132</v>
      </c>
      <c r="F112" s="849"/>
      <c r="G112" s="849"/>
      <c r="H112" s="849"/>
      <c r="I112" s="849"/>
      <c r="J112" s="849">
        <v>9</v>
      </c>
      <c r="K112" s="849">
        <v>1895.13</v>
      </c>
      <c r="L112" s="849">
        <v>1</v>
      </c>
      <c r="M112" s="849">
        <v>210.57000000000002</v>
      </c>
      <c r="N112" s="849"/>
      <c r="O112" s="849"/>
      <c r="P112" s="837"/>
      <c r="Q112" s="850"/>
    </row>
    <row r="113" spans="1:17" ht="14.45" customHeight="1" x14ac:dyDescent="0.2">
      <c r="A113" s="831" t="s">
        <v>567</v>
      </c>
      <c r="B113" s="832" t="s">
        <v>5062</v>
      </c>
      <c r="C113" s="832" t="s">
        <v>4950</v>
      </c>
      <c r="D113" s="832" t="s">
        <v>5133</v>
      </c>
      <c r="E113" s="832" t="s">
        <v>5134</v>
      </c>
      <c r="F113" s="849"/>
      <c r="G113" s="849"/>
      <c r="H113" s="849"/>
      <c r="I113" s="849"/>
      <c r="J113" s="849">
        <v>0.9</v>
      </c>
      <c r="K113" s="849">
        <v>26068.95</v>
      </c>
      <c r="L113" s="849">
        <v>1</v>
      </c>
      <c r="M113" s="849">
        <v>28965.5</v>
      </c>
      <c r="N113" s="849"/>
      <c r="O113" s="849"/>
      <c r="P113" s="837"/>
      <c r="Q113" s="850"/>
    </row>
    <row r="114" spans="1:17" ht="14.45" customHeight="1" x14ac:dyDescent="0.2">
      <c r="A114" s="831" t="s">
        <v>567</v>
      </c>
      <c r="B114" s="832" t="s">
        <v>5062</v>
      </c>
      <c r="C114" s="832" t="s">
        <v>4950</v>
      </c>
      <c r="D114" s="832" t="s">
        <v>5135</v>
      </c>
      <c r="E114" s="832" t="s">
        <v>3312</v>
      </c>
      <c r="F114" s="849"/>
      <c r="G114" s="849"/>
      <c r="H114" s="849"/>
      <c r="I114" s="849"/>
      <c r="J114" s="849"/>
      <c r="K114" s="849"/>
      <c r="L114" s="849"/>
      <c r="M114" s="849"/>
      <c r="N114" s="849">
        <v>0</v>
      </c>
      <c r="O114" s="849">
        <v>0</v>
      </c>
      <c r="P114" s="837"/>
      <c r="Q114" s="850"/>
    </row>
    <row r="115" spans="1:17" ht="14.45" customHeight="1" x14ac:dyDescent="0.2">
      <c r="A115" s="831" t="s">
        <v>567</v>
      </c>
      <c r="B115" s="832" t="s">
        <v>5062</v>
      </c>
      <c r="C115" s="832" t="s">
        <v>4950</v>
      </c>
      <c r="D115" s="832" t="s">
        <v>5136</v>
      </c>
      <c r="E115" s="832" t="s">
        <v>5100</v>
      </c>
      <c r="F115" s="849"/>
      <c r="G115" s="849"/>
      <c r="H115" s="849"/>
      <c r="I115" s="849"/>
      <c r="J115" s="849"/>
      <c r="K115" s="849"/>
      <c r="L115" s="849"/>
      <c r="M115" s="849"/>
      <c r="N115" s="849">
        <v>0</v>
      </c>
      <c r="O115" s="849">
        <v>0</v>
      </c>
      <c r="P115" s="837"/>
      <c r="Q115" s="850"/>
    </row>
    <row r="116" spans="1:17" ht="14.45" customHeight="1" x14ac:dyDescent="0.2">
      <c r="A116" s="831" t="s">
        <v>567</v>
      </c>
      <c r="B116" s="832" t="s">
        <v>5062</v>
      </c>
      <c r="C116" s="832" t="s">
        <v>4950</v>
      </c>
      <c r="D116" s="832" t="s">
        <v>5137</v>
      </c>
      <c r="E116" s="832" t="s">
        <v>5138</v>
      </c>
      <c r="F116" s="849"/>
      <c r="G116" s="849"/>
      <c r="H116" s="849"/>
      <c r="I116" s="849"/>
      <c r="J116" s="849">
        <v>26</v>
      </c>
      <c r="K116" s="849">
        <v>2434.38</v>
      </c>
      <c r="L116" s="849">
        <v>1</v>
      </c>
      <c r="M116" s="849">
        <v>93.63000000000001</v>
      </c>
      <c r="N116" s="849"/>
      <c r="O116" s="849"/>
      <c r="P116" s="837"/>
      <c r="Q116" s="850"/>
    </row>
    <row r="117" spans="1:17" ht="14.45" customHeight="1" x14ac:dyDescent="0.2">
      <c r="A117" s="831" t="s">
        <v>567</v>
      </c>
      <c r="B117" s="832" t="s">
        <v>5062</v>
      </c>
      <c r="C117" s="832" t="s">
        <v>4950</v>
      </c>
      <c r="D117" s="832" t="s">
        <v>5139</v>
      </c>
      <c r="E117" s="832" t="s">
        <v>2515</v>
      </c>
      <c r="F117" s="849"/>
      <c r="G117" s="849"/>
      <c r="H117" s="849"/>
      <c r="I117" s="849"/>
      <c r="J117" s="849"/>
      <c r="K117" s="849"/>
      <c r="L117" s="849"/>
      <c r="M117" s="849"/>
      <c r="N117" s="849">
        <v>14.200000000000001</v>
      </c>
      <c r="O117" s="849">
        <v>22991.22</v>
      </c>
      <c r="P117" s="837"/>
      <c r="Q117" s="850">
        <v>1619.1</v>
      </c>
    </row>
    <row r="118" spans="1:17" ht="14.45" customHeight="1" x14ac:dyDescent="0.2">
      <c r="A118" s="831" t="s">
        <v>567</v>
      </c>
      <c r="B118" s="832" t="s">
        <v>5062</v>
      </c>
      <c r="C118" s="832" t="s">
        <v>4950</v>
      </c>
      <c r="D118" s="832" t="s">
        <v>5140</v>
      </c>
      <c r="E118" s="832" t="s">
        <v>2538</v>
      </c>
      <c r="F118" s="849"/>
      <c r="G118" s="849"/>
      <c r="H118" s="849"/>
      <c r="I118" s="849"/>
      <c r="J118" s="849"/>
      <c r="K118" s="849"/>
      <c r="L118" s="849"/>
      <c r="M118" s="849"/>
      <c r="N118" s="849">
        <v>0</v>
      </c>
      <c r="O118" s="849">
        <v>0</v>
      </c>
      <c r="P118" s="837"/>
      <c r="Q118" s="850"/>
    </row>
    <row r="119" spans="1:17" ht="14.45" customHeight="1" x14ac:dyDescent="0.2">
      <c r="A119" s="831" t="s">
        <v>567</v>
      </c>
      <c r="B119" s="832" t="s">
        <v>5062</v>
      </c>
      <c r="C119" s="832" t="s">
        <v>5141</v>
      </c>
      <c r="D119" s="832" t="s">
        <v>5142</v>
      </c>
      <c r="E119" s="832" t="s">
        <v>5143</v>
      </c>
      <c r="F119" s="849">
        <v>34</v>
      </c>
      <c r="G119" s="849">
        <v>73425.38</v>
      </c>
      <c r="H119" s="849">
        <v>1.5436775981110571</v>
      </c>
      <c r="I119" s="849">
        <v>2159.5700000000002</v>
      </c>
      <c r="J119" s="849">
        <v>22</v>
      </c>
      <c r="K119" s="849">
        <v>47565.23</v>
      </c>
      <c r="L119" s="849">
        <v>1</v>
      </c>
      <c r="M119" s="849">
        <v>2162.0559090909092</v>
      </c>
      <c r="N119" s="849">
        <v>7</v>
      </c>
      <c r="O119" s="849">
        <v>15278</v>
      </c>
      <c r="P119" s="837">
        <v>0.32120101174744659</v>
      </c>
      <c r="Q119" s="850">
        <v>2182.5714285714284</v>
      </c>
    </row>
    <row r="120" spans="1:17" ht="14.45" customHeight="1" x14ac:dyDescent="0.2">
      <c r="A120" s="831" t="s">
        <v>567</v>
      </c>
      <c r="B120" s="832" t="s">
        <v>5062</v>
      </c>
      <c r="C120" s="832" t="s">
        <v>5141</v>
      </c>
      <c r="D120" s="832" t="s">
        <v>5144</v>
      </c>
      <c r="E120" s="832" t="s">
        <v>5145</v>
      </c>
      <c r="F120" s="849">
        <v>9</v>
      </c>
      <c r="G120" s="849">
        <v>23770.35</v>
      </c>
      <c r="H120" s="849">
        <v>0.37450253498404013</v>
      </c>
      <c r="I120" s="849">
        <v>2641.1499999999996</v>
      </c>
      <c r="J120" s="849">
        <v>24</v>
      </c>
      <c r="K120" s="849">
        <v>63471.8</v>
      </c>
      <c r="L120" s="849">
        <v>1</v>
      </c>
      <c r="M120" s="849">
        <v>2644.6583333333333</v>
      </c>
      <c r="N120" s="849">
        <v>20</v>
      </c>
      <c r="O120" s="849">
        <v>53406.8</v>
      </c>
      <c r="P120" s="837">
        <v>0.84142564099332307</v>
      </c>
      <c r="Q120" s="850">
        <v>2670.34</v>
      </c>
    </row>
    <row r="121" spans="1:17" ht="14.45" customHeight="1" x14ac:dyDescent="0.2">
      <c r="A121" s="831" t="s">
        <v>567</v>
      </c>
      <c r="B121" s="832" t="s">
        <v>5062</v>
      </c>
      <c r="C121" s="832" t="s">
        <v>5141</v>
      </c>
      <c r="D121" s="832" t="s">
        <v>5146</v>
      </c>
      <c r="E121" s="832" t="s">
        <v>5147</v>
      </c>
      <c r="F121" s="849">
        <v>2</v>
      </c>
      <c r="G121" s="849">
        <v>2423.2199999999998</v>
      </c>
      <c r="H121" s="849">
        <v>1</v>
      </c>
      <c r="I121" s="849">
        <v>1211.6099999999999</v>
      </c>
      <c r="J121" s="849">
        <v>2</v>
      </c>
      <c r="K121" s="849">
        <v>2423.2199999999998</v>
      </c>
      <c r="L121" s="849">
        <v>1</v>
      </c>
      <c r="M121" s="849">
        <v>1211.6099999999999</v>
      </c>
      <c r="N121" s="849"/>
      <c r="O121" s="849"/>
      <c r="P121" s="837"/>
      <c r="Q121" s="850"/>
    </row>
    <row r="122" spans="1:17" ht="14.45" customHeight="1" x14ac:dyDescent="0.2">
      <c r="A122" s="831" t="s">
        <v>567</v>
      </c>
      <c r="B122" s="832" t="s">
        <v>5062</v>
      </c>
      <c r="C122" s="832" t="s">
        <v>5148</v>
      </c>
      <c r="D122" s="832" t="s">
        <v>5149</v>
      </c>
      <c r="E122" s="832" t="s">
        <v>5150</v>
      </c>
      <c r="F122" s="849"/>
      <c r="G122" s="849"/>
      <c r="H122" s="849"/>
      <c r="I122" s="849"/>
      <c r="J122" s="849">
        <v>0.1</v>
      </c>
      <c r="K122" s="849">
        <v>25.2</v>
      </c>
      <c r="L122" s="849">
        <v>1</v>
      </c>
      <c r="M122" s="849">
        <v>251.99999999999997</v>
      </c>
      <c r="N122" s="849"/>
      <c r="O122" s="849"/>
      <c r="P122" s="837"/>
      <c r="Q122" s="850"/>
    </row>
    <row r="123" spans="1:17" ht="14.45" customHeight="1" x14ac:dyDescent="0.2">
      <c r="A123" s="831" t="s">
        <v>567</v>
      </c>
      <c r="B123" s="832" t="s">
        <v>5062</v>
      </c>
      <c r="C123" s="832" t="s">
        <v>5148</v>
      </c>
      <c r="D123" s="832" t="s">
        <v>5151</v>
      </c>
      <c r="E123" s="832" t="s">
        <v>5150</v>
      </c>
      <c r="F123" s="849"/>
      <c r="G123" s="849"/>
      <c r="H123" s="849"/>
      <c r="I123" s="849"/>
      <c r="J123" s="849">
        <v>1</v>
      </c>
      <c r="K123" s="849">
        <v>1848.87</v>
      </c>
      <c r="L123" s="849">
        <v>1</v>
      </c>
      <c r="M123" s="849">
        <v>1848.87</v>
      </c>
      <c r="N123" s="849"/>
      <c r="O123" s="849"/>
      <c r="P123" s="837"/>
      <c r="Q123" s="850"/>
    </row>
    <row r="124" spans="1:17" ht="14.45" customHeight="1" x14ac:dyDescent="0.2">
      <c r="A124" s="831" t="s">
        <v>567</v>
      </c>
      <c r="B124" s="832" t="s">
        <v>5062</v>
      </c>
      <c r="C124" s="832" t="s">
        <v>4945</v>
      </c>
      <c r="D124" s="832" t="s">
        <v>5152</v>
      </c>
      <c r="E124" s="832" t="s">
        <v>5153</v>
      </c>
      <c r="F124" s="849">
        <v>9437</v>
      </c>
      <c r="G124" s="849">
        <v>10440495</v>
      </c>
      <c r="H124" s="849">
        <v>1.026012911229621</v>
      </c>
      <c r="I124" s="849">
        <v>1106.3362297340257</v>
      </c>
      <c r="J124" s="849">
        <v>9308</v>
      </c>
      <c r="K124" s="849">
        <v>10175793</v>
      </c>
      <c r="L124" s="849">
        <v>1</v>
      </c>
      <c r="M124" s="849">
        <v>1093.2308766652343</v>
      </c>
      <c r="N124" s="849">
        <v>6389</v>
      </c>
      <c r="O124" s="849">
        <v>6914006</v>
      </c>
      <c r="P124" s="837">
        <v>0.67945623500792518</v>
      </c>
      <c r="Q124" s="850">
        <v>1082.173423070903</v>
      </c>
    </row>
    <row r="125" spans="1:17" ht="14.45" customHeight="1" x14ac:dyDescent="0.2">
      <c r="A125" s="831" t="s">
        <v>567</v>
      </c>
      <c r="B125" s="832" t="s">
        <v>5062</v>
      </c>
      <c r="C125" s="832" t="s">
        <v>4945</v>
      </c>
      <c r="D125" s="832" t="s">
        <v>5005</v>
      </c>
      <c r="E125" s="832" t="s">
        <v>5006</v>
      </c>
      <c r="F125" s="849">
        <v>42</v>
      </c>
      <c r="G125" s="849">
        <v>8232</v>
      </c>
      <c r="H125" s="849">
        <v>0.93333333333333335</v>
      </c>
      <c r="I125" s="849">
        <v>196</v>
      </c>
      <c r="J125" s="849">
        <v>45</v>
      </c>
      <c r="K125" s="849">
        <v>8820</v>
      </c>
      <c r="L125" s="849">
        <v>1</v>
      </c>
      <c r="M125" s="849">
        <v>196</v>
      </c>
      <c r="N125" s="849">
        <v>27</v>
      </c>
      <c r="O125" s="849">
        <v>5373</v>
      </c>
      <c r="P125" s="837">
        <v>0.60918367346938773</v>
      </c>
      <c r="Q125" s="850">
        <v>199</v>
      </c>
    </row>
    <row r="126" spans="1:17" ht="14.45" customHeight="1" x14ac:dyDescent="0.2">
      <c r="A126" s="831" t="s">
        <v>567</v>
      </c>
      <c r="B126" s="832" t="s">
        <v>5062</v>
      </c>
      <c r="C126" s="832" t="s">
        <v>4945</v>
      </c>
      <c r="D126" s="832" t="s">
        <v>5011</v>
      </c>
      <c r="E126" s="832" t="s">
        <v>5012</v>
      </c>
      <c r="F126" s="849">
        <v>566</v>
      </c>
      <c r="G126" s="849">
        <v>396766</v>
      </c>
      <c r="H126" s="849">
        <v>1.1800153462725806</v>
      </c>
      <c r="I126" s="849">
        <v>701</v>
      </c>
      <c r="J126" s="849">
        <v>479</v>
      </c>
      <c r="K126" s="849">
        <v>336238</v>
      </c>
      <c r="L126" s="849">
        <v>1</v>
      </c>
      <c r="M126" s="849">
        <v>701.95824634655537</v>
      </c>
      <c r="N126" s="849">
        <v>304</v>
      </c>
      <c r="O126" s="849">
        <v>214848</v>
      </c>
      <c r="P126" s="837">
        <v>0.63897596345445784</v>
      </c>
      <c r="Q126" s="850">
        <v>706.73684210526312</v>
      </c>
    </row>
    <row r="127" spans="1:17" ht="14.45" customHeight="1" x14ac:dyDescent="0.2">
      <c r="A127" s="831" t="s">
        <v>567</v>
      </c>
      <c r="B127" s="832" t="s">
        <v>5062</v>
      </c>
      <c r="C127" s="832" t="s">
        <v>4945</v>
      </c>
      <c r="D127" s="832" t="s">
        <v>5013</v>
      </c>
      <c r="E127" s="832" t="s">
        <v>5014</v>
      </c>
      <c r="F127" s="849">
        <v>638</v>
      </c>
      <c r="G127" s="849">
        <v>283272</v>
      </c>
      <c r="H127" s="849">
        <v>1.1449867018051592</v>
      </c>
      <c r="I127" s="849">
        <v>444</v>
      </c>
      <c r="J127" s="849">
        <v>556</v>
      </c>
      <c r="K127" s="849">
        <v>247402</v>
      </c>
      <c r="L127" s="849">
        <v>1</v>
      </c>
      <c r="M127" s="849">
        <v>444.96762589928056</v>
      </c>
      <c r="N127" s="849">
        <v>296</v>
      </c>
      <c r="O127" s="849">
        <v>133130</v>
      </c>
      <c r="P127" s="837">
        <v>0.5381120605330596</v>
      </c>
      <c r="Q127" s="850">
        <v>449.76351351351349</v>
      </c>
    </row>
    <row r="128" spans="1:17" ht="14.45" customHeight="1" x14ac:dyDescent="0.2">
      <c r="A128" s="831" t="s">
        <v>567</v>
      </c>
      <c r="B128" s="832" t="s">
        <v>5062</v>
      </c>
      <c r="C128" s="832" t="s">
        <v>4945</v>
      </c>
      <c r="D128" s="832" t="s">
        <v>5015</v>
      </c>
      <c r="E128" s="832" t="s">
        <v>5016</v>
      </c>
      <c r="F128" s="849">
        <v>548</v>
      </c>
      <c r="G128" s="849">
        <v>122188</v>
      </c>
      <c r="H128" s="849">
        <v>1.1732938996168656</v>
      </c>
      <c r="I128" s="849">
        <v>222.97080291970804</v>
      </c>
      <c r="J128" s="849">
        <v>467</v>
      </c>
      <c r="K128" s="849">
        <v>104141</v>
      </c>
      <c r="L128" s="849">
        <v>1</v>
      </c>
      <c r="M128" s="849">
        <v>223</v>
      </c>
      <c r="N128" s="849">
        <v>307</v>
      </c>
      <c r="O128" s="849">
        <v>69337</v>
      </c>
      <c r="P128" s="837">
        <v>0.66579925293592346</v>
      </c>
      <c r="Q128" s="850">
        <v>225.85342019543975</v>
      </c>
    </row>
    <row r="129" spans="1:17" ht="14.45" customHeight="1" x14ac:dyDescent="0.2">
      <c r="A129" s="831" t="s">
        <v>567</v>
      </c>
      <c r="B129" s="832" t="s">
        <v>5062</v>
      </c>
      <c r="C129" s="832" t="s">
        <v>4945</v>
      </c>
      <c r="D129" s="832" t="s">
        <v>5154</v>
      </c>
      <c r="E129" s="832" t="s">
        <v>5155</v>
      </c>
      <c r="F129" s="849">
        <v>0</v>
      </c>
      <c r="G129" s="849">
        <v>0</v>
      </c>
      <c r="H129" s="849"/>
      <c r="I129" s="849"/>
      <c r="J129" s="849">
        <v>0</v>
      </c>
      <c r="K129" s="849">
        <v>0</v>
      </c>
      <c r="L129" s="849"/>
      <c r="M129" s="849"/>
      <c r="N129" s="849">
        <v>0</v>
      </c>
      <c r="O129" s="849">
        <v>0</v>
      </c>
      <c r="P129" s="837"/>
      <c r="Q129" s="850"/>
    </row>
    <row r="130" spans="1:17" ht="14.45" customHeight="1" x14ac:dyDescent="0.2">
      <c r="A130" s="831" t="s">
        <v>567</v>
      </c>
      <c r="B130" s="832" t="s">
        <v>5062</v>
      </c>
      <c r="C130" s="832" t="s">
        <v>4945</v>
      </c>
      <c r="D130" s="832" t="s">
        <v>5156</v>
      </c>
      <c r="E130" s="832" t="s">
        <v>5157</v>
      </c>
      <c r="F130" s="849">
        <v>483</v>
      </c>
      <c r="G130" s="849">
        <v>0</v>
      </c>
      <c r="H130" s="849"/>
      <c r="I130" s="849">
        <v>0</v>
      </c>
      <c r="J130" s="849">
        <v>198</v>
      </c>
      <c r="K130" s="849">
        <v>0</v>
      </c>
      <c r="L130" s="849"/>
      <c r="M130" s="849">
        <v>0</v>
      </c>
      <c r="N130" s="849">
        <v>32</v>
      </c>
      <c r="O130" s="849">
        <v>0</v>
      </c>
      <c r="P130" s="837"/>
      <c r="Q130" s="850">
        <v>0</v>
      </c>
    </row>
    <row r="131" spans="1:17" ht="14.45" customHeight="1" x14ac:dyDescent="0.2">
      <c r="A131" s="831" t="s">
        <v>567</v>
      </c>
      <c r="B131" s="832" t="s">
        <v>5062</v>
      </c>
      <c r="C131" s="832" t="s">
        <v>4945</v>
      </c>
      <c r="D131" s="832" t="s">
        <v>4975</v>
      </c>
      <c r="E131" s="832" t="s">
        <v>4976</v>
      </c>
      <c r="F131" s="849">
        <v>634</v>
      </c>
      <c r="G131" s="849">
        <v>225069</v>
      </c>
      <c r="H131" s="849">
        <v>1.0837558685446009</v>
      </c>
      <c r="I131" s="849">
        <v>354.99842271293375</v>
      </c>
      <c r="J131" s="849">
        <v>585</v>
      </c>
      <c r="K131" s="849">
        <v>207675</v>
      </c>
      <c r="L131" s="849">
        <v>1</v>
      </c>
      <c r="M131" s="849">
        <v>355</v>
      </c>
      <c r="N131" s="849">
        <v>353</v>
      </c>
      <c r="O131" s="849">
        <v>126374</v>
      </c>
      <c r="P131" s="837">
        <v>0.60851811725051164</v>
      </c>
      <c r="Q131" s="850">
        <v>358</v>
      </c>
    </row>
    <row r="132" spans="1:17" ht="14.45" customHeight="1" x14ac:dyDescent="0.2">
      <c r="A132" s="831" t="s">
        <v>567</v>
      </c>
      <c r="B132" s="832" t="s">
        <v>5062</v>
      </c>
      <c r="C132" s="832" t="s">
        <v>4945</v>
      </c>
      <c r="D132" s="832" t="s">
        <v>5158</v>
      </c>
      <c r="E132" s="832" t="s">
        <v>5159</v>
      </c>
      <c r="F132" s="849">
        <v>7</v>
      </c>
      <c r="G132" s="849">
        <v>0</v>
      </c>
      <c r="H132" s="849"/>
      <c r="I132" s="849">
        <v>0</v>
      </c>
      <c r="J132" s="849">
        <v>11</v>
      </c>
      <c r="K132" s="849">
        <v>0</v>
      </c>
      <c r="L132" s="849"/>
      <c r="M132" s="849">
        <v>0</v>
      </c>
      <c r="N132" s="849">
        <v>11</v>
      </c>
      <c r="O132" s="849">
        <v>0</v>
      </c>
      <c r="P132" s="837"/>
      <c r="Q132" s="850">
        <v>0</v>
      </c>
    </row>
    <row r="133" spans="1:17" ht="14.45" customHeight="1" x14ac:dyDescent="0.2">
      <c r="A133" s="831" t="s">
        <v>567</v>
      </c>
      <c r="B133" s="832" t="s">
        <v>5062</v>
      </c>
      <c r="C133" s="832" t="s">
        <v>4945</v>
      </c>
      <c r="D133" s="832" t="s">
        <v>5160</v>
      </c>
      <c r="E133" s="832" t="s">
        <v>5161</v>
      </c>
      <c r="F133" s="849"/>
      <c r="G133" s="849"/>
      <c r="H133" s="849"/>
      <c r="I133" s="849"/>
      <c r="J133" s="849">
        <v>3</v>
      </c>
      <c r="K133" s="849">
        <v>0</v>
      </c>
      <c r="L133" s="849"/>
      <c r="M133" s="849">
        <v>0</v>
      </c>
      <c r="N133" s="849">
        <v>3</v>
      </c>
      <c r="O133" s="849">
        <v>0</v>
      </c>
      <c r="P133" s="837"/>
      <c r="Q133" s="850">
        <v>0</v>
      </c>
    </row>
    <row r="134" spans="1:17" ht="14.45" customHeight="1" x14ac:dyDescent="0.2">
      <c r="A134" s="831" t="s">
        <v>567</v>
      </c>
      <c r="B134" s="832" t="s">
        <v>5062</v>
      </c>
      <c r="C134" s="832" t="s">
        <v>4945</v>
      </c>
      <c r="D134" s="832" t="s">
        <v>5162</v>
      </c>
      <c r="E134" s="832" t="s">
        <v>5163</v>
      </c>
      <c r="F134" s="849">
        <v>7</v>
      </c>
      <c r="G134" s="849">
        <v>1645</v>
      </c>
      <c r="H134" s="849">
        <v>6.9703389830508478</v>
      </c>
      <c r="I134" s="849">
        <v>235</v>
      </c>
      <c r="J134" s="849">
        <v>1</v>
      </c>
      <c r="K134" s="849">
        <v>236</v>
      </c>
      <c r="L134" s="849">
        <v>1</v>
      </c>
      <c r="M134" s="849">
        <v>236</v>
      </c>
      <c r="N134" s="849">
        <v>299</v>
      </c>
      <c r="O134" s="849">
        <v>70863</v>
      </c>
      <c r="P134" s="837">
        <v>300.2669491525424</v>
      </c>
      <c r="Q134" s="850">
        <v>237</v>
      </c>
    </row>
    <row r="135" spans="1:17" ht="14.45" customHeight="1" x14ac:dyDescent="0.2">
      <c r="A135" s="831" t="s">
        <v>567</v>
      </c>
      <c r="B135" s="832" t="s">
        <v>5164</v>
      </c>
      <c r="C135" s="832" t="s">
        <v>4945</v>
      </c>
      <c r="D135" s="832" t="s">
        <v>5165</v>
      </c>
      <c r="E135" s="832" t="s">
        <v>5166</v>
      </c>
      <c r="F135" s="849"/>
      <c r="G135" s="849"/>
      <c r="H135" s="849"/>
      <c r="I135" s="849"/>
      <c r="J135" s="849">
        <v>1</v>
      </c>
      <c r="K135" s="849">
        <v>2774</v>
      </c>
      <c r="L135" s="849">
        <v>1</v>
      </c>
      <c r="M135" s="849">
        <v>2774</v>
      </c>
      <c r="N135" s="849"/>
      <c r="O135" s="849"/>
      <c r="P135" s="837"/>
      <c r="Q135" s="850"/>
    </row>
    <row r="136" spans="1:17" ht="14.45" customHeight="1" x14ac:dyDescent="0.2">
      <c r="A136" s="831" t="s">
        <v>567</v>
      </c>
      <c r="B136" s="832" t="s">
        <v>5164</v>
      </c>
      <c r="C136" s="832" t="s">
        <v>4945</v>
      </c>
      <c r="D136" s="832" t="s">
        <v>5167</v>
      </c>
      <c r="E136" s="832" t="s">
        <v>5168</v>
      </c>
      <c r="F136" s="849"/>
      <c r="G136" s="849"/>
      <c r="H136" s="849"/>
      <c r="I136" s="849"/>
      <c r="J136" s="849"/>
      <c r="K136" s="849"/>
      <c r="L136" s="849"/>
      <c r="M136" s="849"/>
      <c r="N136" s="849">
        <v>0</v>
      </c>
      <c r="O136" s="849">
        <v>0</v>
      </c>
      <c r="P136" s="837"/>
      <c r="Q136" s="850"/>
    </row>
    <row r="137" spans="1:17" ht="14.45" customHeight="1" x14ac:dyDescent="0.2">
      <c r="A137" s="831" t="s">
        <v>567</v>
      </c>
      <c r="B137" s="832" t="s">
        <v>5164</v>
      </c>
      <c r="C137" s="832" t="s">
        <v>4945</v>
      </c>
      <c r="D137" s="832" t="s">
        <v>5169</v>
      </c>
      <c r="E137" s="832" t="s">
        <v>5170</v>
      </c>
      <c r="F137" s="849"/>
      <c r="G137" s="849"/>
      <c r="H137" s="849"/>
      <c r="I137" s="849"/>
      <c r="J137" s="849"/>
      <c r="K137" s="849"/>
      <c r="L137" s="849"/>
      <c r="M137" s="849"/>
      <c r="N137" s="849">
        <v>0</v>
      </c>
      <c r="O137" s="849">
        <v>0</v>
      </c>
      <c r="P137" s="837"/>
      <c r="Q137" s="850"/>
    </row>
    <row r="138" spans="1:17" ht="14.45" customHeight="1" x14ac:dyDescent="0.2">
      <c r="A138" s="831" t="s">
        <v>567</v>
      </c>
      <c r="B138" s="832" t="s">
        <v>5164</v>
      </c>
      <c r="C138" s="832" t="s">
        <v>4945</v>
      </c>
      <c r="D138" s="832" t="s">
        <v>5171</v>
      </c>
      <c r="E138" s="832" t="s">
        <v>5172</v>
      </c>
      <c r="F138" s="849"/>
      <c r="G138" s="849"/>
      <c r="H138" s="849"/>
      <c r="I138" s="849"/>
      <c r="J138" s="849"/>
      <c r="K138" s="849"/>
      <c r="L138" s="849"/>
      <c r="M138" s="849"/>
      <c r="N138" s="849">
        <v>0</v>
      </c>
      <c r="O138" s="849">
        <v>0</v>
      </c>
      <c r="P138" s="837"/>
      <c r="Q138" s="850"/>
    </row>
    <row r="139" spans="1:17" ht="14.45" customHeight="1" x14ac:dyDescent="0.2">
      <c r="A139" s="831" t="s">
        <v>567</v>
      </c>
      <c r="B139" s="832" t="s">
        <v>5164</v>
      </c>
      <c r="C139" s="832" t="s">
        <v>4945</v>
      </c>
      <c r="D139" s="832" t="s">
        <v>5173</v>
      </c>
      <c r="E139" s="832" t="s">
        <v>5174</v>
      </c>
      <c r="F139" s="849">
        <v>1</v>
      </c>
      <c r="G139" s="849">
        <v>4573</v>
      </c>
      <c r="H139" s="849"/>
      <c r="I139" s="849">
        <v>4573</v>
      </c>
      <c r="J139" s="849">
        <v>0</v>
      </c>
      <c r="K139" s="849">
        <v>0</v>
      </c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567</v>
      </c>
      <c r="B140" s="832" t="s">
        <v>5164</v>
      </c>
      <c r="C140" s="832" t="s">
        <v>4945</v>
      </c>
      <c r="D140" s="832" t="s">
        <v>5175</v>
      </c>
      <c r="E140" s="832" t="s">
        <v>5176</v>
      </c>
      <c r="F140" s="849">
        <v>1</v>
      </c>
      <c r="G140" s="849">
        <v>4732</v>
      </c>
      <c r="H140" s="849"/>
      <c r="I140" s="849">
        <v>4732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567</v>
      </c>
      <c r="B141" s="832" t="s">
        <v>5177</v>
      </c>
      <c r="C141" s="832" t="s">
        <v>4945</v>
      </c>
      <c r="D141" s="832" t="s">
        <v>5178</v>
      </c>
      <c r="E141" s="832" t="s">
        <v>5179</v>
      </c>
      <c r="F141" s="849"/>
      <c r="G141" s="849"/>
      <c r="H141" s="849"/>
      <c r="I141" s="849"/>
      <c r="J141" s="849">
        <v>1</v>
      </c>
      <c r="K141" s="849">
        <v>121</v>
      </c>
      <c r="L141" s="849">
        <v>1</v>
      </c>
      <c r="M141" s="849">
        <v>121</v>
      </c>
      <c r="N141" s="849"/>
      <c r="O141" s="849"/>
      <c r="P141" s="837"/>
      <c r="Q141" s="850"/>
    </row>
    <row r="142" spans="1:17" ht="14.45" customHeight="1" x14ac:dyDescent="0.2">
      <c r="A142" s="831" t="s">
        <v>567</v>
      </c>
      <c r="B142" s="832" t="s">
        <v>5177</v>
      </c>
      <c r="C142" s="832" t="s">
        <v>4945</v>
      </c>
      <c r="D142" s="832" t="s">
        <v>5180</v>
      </c>
      <c r="E142" s="832" t="s">
        <v>5181</v>
      </c>
      <c r="F142" s="849"/>
      <c r="G142" s="849"/>
      <c r="H142" s="849"/>
      <c r="I142" s="849"/>
      <c r="J142" s="849">
        <v>1</v>
      </c>
      <c r="K142" s="849">
        <v>1114</v>
      </c>
      <c r="L142" s="849">
        <v>1</v>
      </c>
      <c r="M142" s="849">
        <v>1114</v>
      </c>
      <c r="N142" s="849"/>
      <c r="O142" s="849"/>
      <c r="P142" s="837"/>
      <c r="Q142" s="850"/>
    </row>
    <row r="143" spans="1:17" ht="14.45" customHeight="1" x14ac:dyDescent="0.2">
      <c r="A143" s="831" t="s">
        <v>567</v>
      </c>
      <c r="B143" s="832" t="s">
        <v>5182</v>
      </c>
      <c r="C143" s="832" t="s">
        <v>4945</v>
      </c>
      <c r="D143" s="832" t="s">
        <v>5183</v>
      </c>
      <c r="E143" s="832" t="s">
        <v>5184</v>
      </c>
      <c r="F143" s="849"/>
      <c r="G143" s="849"/>
      <c r="H143" s="849"/>
      <c r="I143" s="849"/>
      <c r="J143" s="849"/>
      <c r="K143" s="849"/>
      <c r="L143" s="849"/>
      <c r="M143" s="849"/>
      <c r="N143" s="849">
        <v>0</v>
      </c>
      <c r="O143" s="849">
        <v>0</v>
      </c>
      <c r="P143" s="837"/>
      <c r="Q143" s="850"/>
    </row>
    <row r="144" spans="1:17" ht="14.45" customHeight="1" x14ac:dyDescent="0.2">
      <c r="A144" s="831" t="s">
        <v>567</v>
      </c>
      <c r="B144" s="832" t="s">
        <v>5182</v>
      </c>
      <c r="C144" s="832" t="s">
        <v>4945</v>
      </c>
      <c r="D144" s="832" t="s">
        <v>5185</v>
      </c>
      <c r="E144" s="832" t="s">
        <v>5186</v>
      </c>
      <c r="F144" s="849"/>
      <c r="G144" s="849"/>
      <c r="H144" s="849"/>
      <c r="I144" s="849"/>
      <c r="J144" s="849"/>
      <c r="K144" s="849"/>
      <c r="L144" s="849"/>
      <c r="M144" s="849"/>
      <c r="N144" s="849">
        <v>0</v>
      </c>
      <c r="O144" s="849">
        <v>0</v>
      </c>
      <c r="P144" s="837"/>
      <c r="Q144" s="850"/>
    </row>
    <row r="145" spans="1:17" ht="14.45" customHeight="1" x14ac:dyDescent="0.2">
      <c r="A145" s="831" t="s">
        <v>567</v>
      </c>
      <c r="B145" s="832" t="s">
        <v>5182</v>
      </c>
      <c r="C145" s="832" t="s">
        <v>4945</v>
      </c>
      <c r="D145" s="832" t="s">
        <v>5187</v>
      </c>
      <c r="E145" s="832" t="s">
        <v>5188</v>
      </c>
      <c r="F145" s="849"/>
      <c r="G145" s="849"/>
      <c r="H145" s="849"/>
      <c r="I145" s="849"/>
      <c r="J145" s="849"/>
      <c r="K145" s="849"/>
      <c r="L145" s="849"/>
      <c r="M145" s="849"/>
      <c r="N145" s="849">
        <v>0</v>
      </c>
      <c r="O145" s="849">
        <v>0</v>
      </c>
      <c r="P145" s="837"/>
      <c r="Q145" s="850"/>
    </row>
    <row r="146" spans="1:17" ht="14.45" customHeight="1" x14ac:dyDescent="0.2">
      <c r="A146" s="831" t="s">
        <v>567</v>
      </c>
      <c r="B146" s="832" t="s">
        <v>5182</v>
      </c>
      <c r="C146" s="832" t="s">
        <v>4945</v>
      </c>
      <c r="D146" s="832" t="s">
        <v>5189</v>
      </c>
      <c r="E146" s="832" t="s">
        <v>5190</v>
      </c>
      <c r="F146" s="849"/>
      <c r="G146" s="849"/>
      <c r="H146" s="849"/>
      <c r="I146" s="849"/>
      <c r="J146" s="849"/>
      <c r="K146" s="849"/>
      <c r="L146" s="849"/>
      <c r="M146" s="849"/>
      <c r="N146" s="849">
        <v>0</v>
      </c>
      <c r="O146" s="849">
        <v>0</v>
      </c>
      <c r="P146" s="837"/>
      <c r="Q146" s="850"/>
    </row>
    <row r="147" spans="1:17" ht="14.45" customHeight="1" x14ac:dyDescent="0.2">
      <c r="A147" s="831" t="s">
        <v>567</v>
      </c>
      <c r="B147" s="832" t="s">
        <v>5191</v>
      </c>
      <c r="C147" s="832" t="s">
        <v>4945</v>
      </c>
      <c r="D147" s="832" t="s">
        <v>5192</v>
      </c>
      <c r="E147" s="832" t="s">
        <v>5193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5410</v>
      </c>
      <c r="P147" s="837"/>
      <c r="Q147" s="850">
        <v>5410</v>
      </c>
    </row>
    <row r="148" spans="1:17" ht="14.45" customHeight="1" x14ac:dyDescent="0.2">
      <c r="A148" s="831" t="s">
        <v>567</v>
      </c>
      <c r="B148" s="832" t="s">
        <v>5191</v>
      </c>
      <c r="C148" s="832" t="s">
        <v>4945</v>
      </c>
      <c r="D148" s="832" t="s">
        <v>5194</v>
      </c>
      <c r="E148" s="832" t="s">
        <v>5195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3760</v>
      </c>
      <c r="P148" s="837"/>
      <c r="Q148" s="850">
        <v>3760</v>
      </c>
    </row>
    <row r="149" spans="1:17" ht="14.45" customHeight="1" x14ac:dyDescent="0.2">
      <c r="A149" s="831" t="s">
        <v>567</v>
      </c>
      <c r="B149" s="832" t="s">
        <v>5191</v>
      </c>
      <c r="C149" s="832" t="s">
        <v>4945</v>
      </c>
      <c r="D149" s="832" t="s">
        <v>5196</v>
      </c>
      <c r="E149" s="832" t="s">
        <v>5197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937</v>
      </c>
      <c r="P149" s="837"/>
      <c r="Q149" s="850">
        <v>937</v>
      </c>
    </row>
    <row r="150" spans="1:17" ht="14.45" customHeight="1" x14ac:dyDescent="0.2">
      <c r="A150" s="831" t="s">
        <v>567</v>
      </c>
      <c r="B150" s="832" t="s">
        <v>5191</v>
      </c>
      <c r="C150" s="832" t="s">
        <v>4945</v>
      </c>
      <c r="D150" s="832" t="s">
        <v>5198</v>
      </c>
      <c r="E150" s="832" t="s">
        <v>5199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2237</v>
      </c>
      <c r="P150" s="837"/>
      <c r="Q150" s="850">
        <v>2237</v>
      </c>
    </row>
    <row r="151" spans="1:17" ht="14.45" customHeight="1" x14ac:dyDescent="0.2">
      <c r="A151" s="831" t="s">
        <v>567</v>
      </c>
      <c r="B151" s="832" t="s">
        <v>5191</v>
      </c>
      <c r="C151" s="832" t="s">
        <v>4945</v>
      </c>
      <c r="D151" s="832" t="s">
        <v>5200</v>
      </c>
      <c r="E151" s="832" t="s">
        <v>5201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0</v>
      </c>
      <c r="P151" s="837"/>
      <c r="Q151" s="850">
        <v>0</v>
      </c>
    </row>
    <row r="152" spans="1:17" ht="14.45" customHeight="1" x14ac:dyDescent="0.2">
      <c r="A152" s="831" t="s">
        <v>567</v>
      </c>
      <c r="B152" s="832" t="s">
        <v>4944</v>
      </c>
      <c r="C152" s="832" t="s">
        <v>4950</v>
      </c>
      <c r="D152" s="832" t="s">
        <v>5065</v>
      </c>
      <c r="E152" s="832" t="s">
        <v>2531</v>
      </c>
      <c r="F152" s="849"/>
      <c r="G152" s="849"/>
      <c r="H152" s="849"/>
      <c r="I152" s="849"/>
      <c r="J152" s="849"/>
      <c r="K152" s="849"/>
      <c r="L152" s="849"/>
      <c r="M152" s="849"/>
      <c r="N152" s="849">
        <v>0</v>
      </c>
      <c r="O152" s="849">
        <v>0</v>
      </c>
      <c r="P152" s="837"/>
      <c r="Q152" s="850"/>
    </row>
    <row r="153" spans="1:17" ht="14.45" customHeight="1" x14ac:dyDescent="0.2">
      <c r="A153" s="831" t="s">
        <v>567</v>
      </c>
      <c r="B153" s="832" t="s">
        <v>4944</v>
      </c>
      <c r="C153" s="832" t="s">
        <v>4950</v>
      </c>
      <c r="D153" s="832" t="s">
        <v>5066</v>
      </c>
      <c r="E153" s="832" t="s">
        <v>1693</v>
      </c>
      <c r="F153" s="849"/>
      <c r="G153" s="849"/>
      <c r="H153" s="849"/>
      <c r="I153" s="849"/>
      <c r="J153" s="849"/>
      <c r="K153" s="849"/>
      <c r="L153" s="849"/>
      <c r="M153" s="849"/>
      <c r="N153" s="849">
        <v>2.5</v>
      </c>
      <c r="O153" s="849">
        <v>778.37</v>
      </c>
      <c r="P153" s="837"/>
      <c r="Q153" s="850">
        <v>311.34800000000001</v>
      </c>
    </row>
    <row r="154" spans="1:17" ht="14.45" customHeight="1" x14ac:dyDescent="0.2">
      <c r="A154" s="831" t="s">
        <v>567</v>
      </c>
      <c r="B154" s="832" t="s">
        <v>4944</v>
      </c>
      <c r="C154" s="832" t="s">
        <v>4950</v>
      </c>
      <c r="D154" s="832" t="s">
        <v>5074</v>
      </c>
      <c r="E154" s="832" t="s">
        <v>5075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11</v>
      </c>
      <c r="O154" s="849">
        <v>1997.55</v>
      </c>
      <c r="P154" s="837"/>
      <c r="Q154" s="850">
        <v>181.59545454545454</v>
      </c>
    </row>
    <row r="155" spans="1:17" ht="14.45" customHeight="1" x14ac:dyDescent="0.2">
      <c r="A155" s="831" t="s">
        <v>567</v>
      </c>
      <c r="B155" s="832" t="s">
        <v>4944</v>
      </c>
      <c r="C155" s="832" t="s">
        <v>4950</v>
      </c>
      <c r="D155" s="832" t="s">
        <v>5076</v>
      </c>
      <c r="E155" s="832" t="s">
        <v>5077</v>
      </c>
      <c r="F155" s="849"/>
      <c r="G155" s="849"/>
      <c r="H155" s="849"/>
      <c r="I155" s="849"/>
      <c r="J155" s="849"/>
      <c r="K155" s="849"/>
      <c r="L155" s="849"/>
      <c r="M155" s="849"/>
      <c r="N155" s="849">
        <v>0</v>
      </c>
      <c r="O155" s="849">
        <v>0</v>
      </c>
      <c r="P155" s="837"/>
      <c r="Q155" s="850"/>
    </row>
    <row r="156" spans="1:17" ht="14.45" customHeight="1" x14ac:dyDescent="0.2">
      <c r="A156" s="831" t="s">
        <v>567</v>
      </c>
      <c r="B156" s="832" t="s">
        <v>4944</v>
      </c>
      <c r="C156" s="832" t="s">
        <v>4950</v>
      </c>
      <c r="D156" s="832" t="s">
        <v>5078</v>
      </c>
      <c r="E156" s="832" t="s">
        <v>5077</v>
      </c>
      <c r="F156" s="849"/>
      <c r="G156" s="849"/>
      <c r="H156" s="849"/>
      <c r="I156" s="849"/>
      <c r="J156" s="849"/>
      <c r="K156" s="849"/>
      <c r="L156" s="849"/>
      <c r="M156" s="849"/>
      <c r="N156" s="849">
        <v>16</v>
      </c>
      <c r="O156" s="849">
        <v>2103.6799999999998</v>
      </c>
      <c r="P156" s="837"/>
      <c r="Q156" s="850">
        <v>131.47999999999999</v>
      </c>
    </row>
    <row r="157" spans="1:17" ht="14.45" customHeight="1" x14ac:dyDescent="0.2">
      <c r="A157" s="831" t="s">
        <v>567</v>
      </c>
      <c r="B157" s="832" t="s">
        <v>4944</v>
      </c>
      <c r="C157" s="832" t="s">
        <v>4950</v>
      </c>
      <c r="D157" s="832" t="s">
        <v>5108</v>
      </c>
      <c r="E157" s="832" t="s">
        <v>5107</v>
      </c>
      <c r="F157" s="849"/>
      <c r="G157" s="849"/>
      <c r="H157" s="849"/>
      <c r="I157" s="849"/>
      <c r="J157" s="849"/>
      <c r="K157" s="849"/>
      <c r="L157" s="849"/>
      <c r="M157" s="849"/>
      <c r="N157" s="849">
        <v>8.8999999999999986</v>
      </c>
      <c r="O157" s="849">
        <v>2565.3799999999997</v>
      </c>
      <c r="P157" s="837"/>
      <c r="Q157" s="850">
        <v>288.24494382022471</v>
      </c>
    </row>
    <row r="158" spans="1:17" ht="14.45" customHeight="1" x14ac:dyDescent="0.2">
      <c r="A158" s="831" t="s">
        <v>567</v>
      </c>
      <c r="B158" s="832" t="s">
        <v>4944</v>
      </c>
      <c r="C158" s="832" t="s">
        <v>4950</v>
      </c>
      <c r="D158" s="832" t="s">
        <v>5115</v>
      </c>
      <c r="E158" s="832" t="s">
        <v>2487</v>
      </c>
      <c r="F158" s="849"/>
      <c r="G158" s="849"/>
      <c r="H158" s="849"/>
      <c r="I158" s="849"/>
      <c r="J158" s="849"/>
      <c r="K158" s="849"/>
      <c r="L158" s="849"/>
      <c r="M158" s="849"/>
      <c r="N158" s="849">
        <v>0</v>
      </c>
      <c r="O158" s="849">
        <v>0</v>
      </c>
      <c r="P158" s="837"/>
      <c r="Q158" s="850"/>
    </row>
    <row r="159" spans="1:17" ht="14.45" customHeight="1" x14ac:dyDescent="0.2">
      <c r="A159" s="831" t="s">
        <v>567</v>
      </c>
      <c r="B159" s="832" t="s">
        <v>4944</v>
      </c>
      <c r="C159" s="832" t="s">
        <v>4950</v>
      </c>
      <c r="D159" s="832" t="s">
        <v>5119</v>
      </c>
      <c r="E159" s="832" t="s">
        <v>2515</v>
      </c>
      <c r="F159" s="849"/>
      <c r="G159" s="849"/>
      <c r="H159" s="849"/>
      <c r="I159" s="849"/>
      <c r="J159" s="849"/>
      <c r="K159" s="849"/>
      <c r="L159" s="849"/>
      <c r="M159" s="849"/>
      <c r="N159" s="849">
        <v>3.5</v>
      </c>
      <c r="O159" s="849">
        <v>920.15</v>
      </c>
      <c r="P159" s="837"/>
      <c r="Q159" s="850">
        <v>262.89999999999998</v>
      </c>
    </row>
    <row r="160" spans="1:17" ht="14.45" customHeight="1" x14ac:dyDescent="0.2">
      <c r="A160" s="831" t="s">
        <v>567</v>
      </c>
      <c r="B160" s="832" t="s">
        <v>4944</v>
      </c>
      <c r="C160" s="832" t="s">
        <v>4950</v>
      </c>
      <c r="D160" s="832" t="s">
        <v>5120</v>
      </c>
      <c r="E160" s="832" t="s">
        <v>2525</v>
      </c>
      <c r="F160" s="849"/>
      <c r="G160" s="849"/>
      <c r="H160" s="849"/>
      <c r="I160" s="849"/>
      <c r="J160" s="849">
        <v>14</v>
      </c>
      <c r="K160" s="849">
        <v>1534.4</v>
      </c>
      <c r="L160" s="849">
        <v>1</v>
      </c>
      <c r="M160" s="849">
        <v>109.60000000000001</v>
      </c>
      <c r="N160" s="849"/>
      <c r="O160" s="849"/>
      <c r="P160" s="837"/>
      <c r="Q160" s="850"/>
    </row>
    <row r="161" spans="1:17" ht="14.45" customHeight="1" x14ac:dyDescent="0.2">
      <c r="A161" s="831" t="s">
        <v>567</v>
      </c>
      <c r="B161" s="832" t="s">
        <v>4944</v>
      </c>
      <c r="C161" s="832" t="s">
        <v>4950</v>
      </c>
      <c r="D161" s="832" t="s">
        <v>5123</v>
      </c>
      <c r="E161" s="832" t="s">
        <v>2521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561.5</v>
      </c>
      <c r="P161" s="837"/>
      <c r="Q161" s="850">
        <v>561.5</v>
      </c>
    </row>
    <row r="162" spans="1:17" ht="14.45" customHeight="1" x14ac:dyDescent="0.2">
      <c r="A162" s="831" t="s">
        <v>567</v>
      </c>
      <c r="B162" s="832" t="s">
        <v>4944</v>
      </c>
      <c r="C162" s="832" t="s">
        <v>4950</v>
      </c>
      <c r="D162" s="832" t="s">
        <v>5125</v>
      </c>
      <c r="E162" s="832" t="s">
        <v>2507</v>
      </c>
      <c r="F162" s="849"/>
      <c r="G162" s="849"/>
      <c r="H162" s="849"/>
      <c r="I162" s="849"/>
      <c r="J162" s="849"/>
      <c r="K162" s="849"/>
      <c r="L162" s="849"/>
      <c r="M162" s="849"/>
      <c r="N162" s="849">
        <v>2.9</v>
      </c>
      <c r="O162" s="849">
        <v>3373.09</v>
      </c>
      <c r="P162" s="837"/>
      <c r="Q162" s="850">
        <v>1163.1344827586208</v>
      </c>
    </row>
    <row r="163" spans="1:17" ht="14.45" customHeight="1" x14ac:dyDescent="0.2">
      <c r="A163" s="831" t="s">
        <v>567</v>
      </c>
      <c r="B163" s="832" t="s">
        <v>4944</v>
      </c>
      <c r="C163" s="832" t="s">
        <v>4950</v>
      </c>
      <c r="D163" s="832" t="s">
        <v>5129</v>
      </c>
      <c r="E163" s="832" t="s">
        <v>3312</v>
      </c>
      <c r="F163" s="849"/>
      <c r="G163" s="849"/>
      <c r="H163" s="849"/>
      <c r="I163" s="849"/>
      <c r="J163" s="849"/>
      <c r="K163" s="849"/>
      <c r="L163" s="849"/>
      <c r="M163" s="849"/>
      <c r="N163" s="849">
        <v>0</v>
      </c>
      <c r="O163" s="849">
        <v>0</v>
      </c>
      <c r="P163" s="837"/>
      <c r="Q163" s="850"/>
    </row>
    <row r="164" spans="1:17" ht="14.45" customHeight="1" x14ac:dyDescent="0.2">
      <c r="A164" s="831" t="s">
        <v>567</v>
      </c>
      <c r="B164" s="832" t="s">
        <v>4944</v>
      </c>
      <c r="C164" s="832" t="s">
        <v>4950</v>
      </c>
      <c r="D164" s="832" t="s">
        <v>5139</v>
      </c>
      <c r="E164" s="832" t="s">
        <v>2515</v>
      </c>
      <c r="F164" s="849"/>
      <c r="G164" s="849"/>
      <c r="H164" s="849"/>
      <c r="I164" s="849"/>
      <c r="J164" s="849"/>
      <c r="K164" s="849"/>
      <c r="L164" s="849"/>
      <c r="M164" s="849"/>
      <c r="N164" s="849">
        <v>13.1</v>
      </c>
      <c r="O164" s="849">
        <v>21210.21</v>
      </c>
      <c r="P164" s="837"/>
      <c r="Q164" s="850">
        <v>1619.1</v>
      </c>
    </row>
    <row r="165" spans="1:17" ht="14.45" customHeight="1" x14ac:dyDescent="0.2">
      <c r="A165" s="831" t="s">
        <v>567</v>
      </c>
      <c r="B165" s="832" t="s">
        <v>4944</v>
      </c>
      <c r="C165" s="832" t="s">
        <v>5141</v>
      </c>
      <c r="D165" s="832" t="s">
        <v>5142</v>
      </c>
      <c r="E165" s="832" t="s">
        <v>5143</v>
      </c>
      <c r="F165" s="849"/>
      <c r="G165" s="849"/>
      <c r="H165" s="849"/>
      <c r="I165" s="849"/>
      <c r="J165" s="849">
        <v>1</v>
      </c>
      <c r="K165" s="849">
        <v>2159.5700000000002</v>
      </c>
      <c r="L165" s="849">
        <v>1</v>
      </c>
      <c r="M165" s="849">
        <v>2159.5700000000002</v>
      </c>
      <c r="N165" s="849">
        <v>15</v>
      </c>
      <c r="O165" s="849">
        <v>32767.200000000001</v>
      </c>
      <c r="P165" s="837">
        <v>15.173020555017896</v>
      </c>
      <c r="Q165" s="850">
        <v>2184.48</v>
      </c>
    </row>
    <row r="166" spans="1:17" ht="14.45" customHeight="1" x14ac:dyDescent="0.2">
      <c r="A166" s="831" t="s">
        <v>567</v>
      </c>
      <c r="B166" s="832" t="s">
        <v>4944</v>
      </c>
      <c r="C166" s="832" t="s">
        <v>5141</v>
      </c>
      <c r="D166" s="832" t="s">
        <v>5144</v>
      </c>
      <c r="E166" s="832" t="s">
        <v>5145</v>
      </c>
      <c r="F166" s="849"/>
      <c r="G166" s="849"/>
      <c r="H166" s="849"/>
      <c r="I166" s="849"/>
      <c r="J166" s="849"/>
      <c r="K166" s="849"/>
      <c r="L166" s="849"/>
      <c r="M166" s="849"/>
      <c r="N166" s="849">
        <v>5</v>
      </c>
      <c r="O166" s="849">
        <v>13343.560000000001</v>
      </c>
      <c r="P166" s="837"/>
      <c r="Q166" s="850">
        <v>2668.7120000000004</v>
      </c>
    </row>
    <row r="167" spans="1:17" ht="14.45" customHeight="1" x14ac:dyDescent="0.2">
      <c r="A167" s="831" t="s">
        <v>567</v>
      </c>
      <c r="B167" s="832" t="s">
        <v>4944</v>
      </c>
      <c r="C167" s="832" t="s">
        <v>5148</v>
      </c>
      <c r="D167" s="832" t="s">
        <v>5202</v>
      </c>
      <c r="E167" s="832" t="s">
        <v>5203</v>
      </c>
      <c r="F167" s="849"/>
      <c r="G167" s="849"/>
      <c r="H167" s="849"/>
      <c r="I167" s="849"/>
      <c r="J167" s="849"/>
      <c r="K167" s="849"/>
      <c r="L167" s="849"/>
      <c r="M167" s="849"/>
      <c r="N167" s="849">
        <v>0</v>
      </c>
      <c r="O167" s="849">
        <v>0</v>
      </c>
      <c r="P167" s="837"/>
      <c r="Q167" s="850"/>
    </row>
    <row r="168" spans="1:17" ht="14.45" customHeight="1" x14ac:dyDescent="0.2">
      <c r="A168" s="831" t="s">
        <v>567</v>
      </c>
      <c r="B168" s="832" t="s">
        <v>4944</v>
      </c>
      <c r="C168" s="832" t="s">
        <v>5148</v>
      </c>
      <c r="D168" s="832" t="s">
        <v>5204</v>
      </c>
      <c r="E168" s="832" t="s">
        <v>5205</v>
      </c>
      <c r="F168" s="849"/>
      <c r="G168" s="849"/>
      <c r="H168" s="849"/>
      <c r="I168" s="849"/>
      <c r="J168" s="849"/>
      <c r="K168" s="849"/>
      <c r="L168" s="849"/>
      <c r="M168" s="849"/>
      <c r="N168" s="849">
        <v>0</v>
      </c>
      <c r="O168" s="849">
        <v>0</v>
      </c>
      <c r="P168" s="837"/>
      <c r="Q168" s="850"/>
    </row>
    <row r="169" spans="1:17" ht="14.45" customHeight="1" x14ac:dyDescent="0.2">
      <c r="A169" s="831" t="s">
        <v>567</v>
      </c>
      <c r="B169" s="832" t="s">
        <v>4944</v>
      </c>
      <c r="C169" s="832" t="s">
        <v>5148</v>
      </c>
      <c r="D169" s="832" t="s">
        <v>5206</v>
      </c>
      <c r="E169" s="832" t="s">
        <v>5207</v>
      </c>
      <c r="F169" s="849"/>
      <c r="G169" s="849"/>
      <c r="H169" s="849"/>
      <c r="I169" s="849"/>
      <c r="J169" s="849"/>
      <c r="K169" s="849"/>
      <c r="L169" s="849"/>
      <c r="M169" s="849"/>
      <c r="N169" s="849">
        <v>0</v>
      </c>
      <c r="O169" s="849">
        <v>0</v>
      </c>
      <c r="P169" s="837"/>
      <c r="Q169" s="850"/>
    </row>
    <row r="170" spans="1:17" ht="14.45" customHeight="1" x14ac:dyDescent="0.2">
      <c r="A170" s="831" t="s">
        <v>567</v>
      </c>
      <c r="B170" s="832" t="s">
        <v>4944</v>
      </c>
      <c r="C170" s="832" t="s">
        <v>5148</v>
      </c>
      <c r="D170" s="832" t="s">
        <v>5208</v>
      </c>
      <c r="E170" s="832" t="s">
        <v>5209</v>
      </c>
      <c r="F170" s="849"/>
      <c r="G170" s="849"/>
      <c r="H170" s="849"/>
      <c r="I170" s="849"/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5" customHeight="1" x14ac:dyDescent="0.2">
      <c r="A171" s="831" t="s">
        <v>567</v>
      </c>
      <c r="B171" s="832" t="s">
        <v>4944</v>
      </c>
      <c r="C171" s="832" t="s">
        <v>4945</v>
      </c>
      <c r="D171" s="832" t="s">
        <v>5005</v>
      </c>
      <c r="E171" s="832" t="s">
        <v>5006</v>
      </c>
      <c r="F171" s="849"/>
      <c r="G171" s="849"/>
      <c r="H171" s="849"/>
      <c r="I171" s="849"/>
      <c r="J171" s="849">
        <v>1</v>
      </c>
      <c r="K171" s="849">
        <v>196</v>
      </c>
      <c r="L171" s="849">
        <v>1</v>
      </c>
      <c r="M171" s="849">
        <v>196</v>
      </c>
      <c r="N171" s="849"/>
      <c r="O171" s="849"/>
      <c r="P171" s="837"/>
      <c r="Q171" s="850"/>
    </row>
    <row r="172" spans="1:17" ht="14.45" customHeight="1" x14ac:dyDescent="0.2">
      <c r="A172" s="831" t="s">
        <v>567</v>
      </c>
      <c r="B172" s="832" t="s">
        <v>4944</v>
      </c>
      <c r="C172" s="832" t="s">
        <v>4945</v>
      </c>
      <c r="D172" s="832" t="s">
        <v>5011</v>
      </c>
      <c r="E172" s="832" t="s">
        <v>5012</v>
      </c>
      <c r="F172" s="849"/>
      <c r="G172" s="849"/>
      <c r="H172" s="849"/>
      <c r="I172" s="849"/>
      <c r="J172" s="849">
        <v>48</v>
      </c>
      <c r="K172" s="849">
        <v>33696</v>
      </c>
      <c r="L172" s="849">
        <v>1</v>
      </c>
      <c r="M172" s="849">
        <v>702</v>
      </c>
      <c r="N172" s="849">
        <v>103</v>
      </c>
      <c r="O172" s="849">
        <v>0</v>
      </c>
      <c r="P172" s="837">
        <v>0</v>
      </c>
      <c r="Q172" s="850">
        <v>0</v>
      </c>
    </row>
    <row r="173" spans="1:17" ht="14.45" customHeight="1" x14ac:dyDescent="0.2">
      <c r="A173" s="831" t="s">
        <v>567</v>
      </c>
      <c r="B173" s="832" t="s">
        <v>4944</v>
      </c>
      <c r="C173" s="832" t="s">
        <v>4945</v>
      </c>
      <c r="D173" s="832" t="s">
        <v>5013</v>
      </c>
      <c r="E173" s="832" t="s">
        <v>5014</v>
      </c>
      <c r="F173" s="849"/>
      <c r="G173" s="849"/>
      <c r="H173" s="849"/>
      <c r="I173" s="849"/>
      <c r="J173" s="849">
        <v>23</v>
      </c>
      <c r="K173" s="849">
        <v>10235</v>
      </c>
      <c r="L173" s="849">
        <v>1</v>
      </c>
      <c r="M173" s="849">
        <v>445</v>
      </c>
      <c r="N173" s="849">
        <v>84</v>
      </c>
      <c r="O173" s="849">
        <v>0</v>
      </c>
      <c r="P173" s="837">
        <v>0</v>
      </c>
      <c r="Q173" s="850">
        <v>0</v>
      </c>
    </row>
    <row r="174" spans="1:17" ht="14.45" customHeight="1" x14ac:dyDescent="0.2">
      <c r="A174" s="831" t="s">
        <v>567</v>
      </c>
      <c r="B174" s="832" t="s">
        <v>4944</v>
      </c>
      <c r="C174" s="832" t="s">
        <v>4945</v>
      </c>
      <c r="D174" s="832" t="s">
        <v>5015</v>
      </c>
      <c r="E174" s="832" t="s">
        <v>5016</v>
      </c>
      <c r="F174" s="849"/>
      <c r="G174" s="849"/>
      <c r="H174" s="849"/>
      <c r="I174" s="849"/>
      <c r="J174" s="849">
        <v>4</v>
      </c>
      <c r="K174" s="849">
        <v>892</v>
      </c>
      <c r="L174" s="849">
        <v>1</v>
      </c>
      <c r="M174" s="849">
        <v>223</v>
      </c>
      <c r="N174" s="849">
        <v>2</v>
      </c>
      <c r="O174" s="849">
        <v>0</v>
      </c>
      <c r="P174" s="837">
        <v>0</v>
      </c>
      <c r="Q174" s="850">
        <v>0</v>
      </c>
    </row>
    <row r="175" spans="1:17" ht="14.45" customHeight="1" x14ac:dyDescent="0.2">
      <c r="A175" s="831" t="s">
        <v>567</v>
      </c>
      <c r="B175" s="832" t="s">
        <v>4944</v>
      </c>
      <c r="C175" s="832" t="s">
        <v>4945</v>
      </c>
      <c r="D175" s="832" t="s">
        <v>5154</v>
      </c>
      <c r="E175" s="832" t="s">
        <v>5155</v>
      </c>
      <c r="F175" s="849"/>
      <c r="G175" s="849"/>
      <c r="H175" s="849"/>
      <c r="I175" s="849"/>
      <c r="J175" s="849">
        <v>0</v>
      </c>
      <c r="K175" s="849">
        <v>0</v>
      </c>
      <c r="L175" s="849"/>
      <c r="M175" s="849"/>
      <c r="N175" s="849">
        <v>0</v>
      </c>
      <c r="O175" s="849">
        <v>0</v>
      </c>
      <c r="P175" s="837"/>
      <c r="Q175" s="850"/>
    </row>
    <row r="176" spans="1:17" ht="14.45" customHeight="1" x14ac:dyDescent="0.2">
      <c r="A176" s="831" t="s">
        <v>567</v>
      </c>
      <c r="B176" s="832" t="s">
        <v>4944</v>
      </c>
      <c r="C176" s="832" t="s">
        <v>4945</v>
      </c>
      <c r="D176" s="832" t="s">
        <v>5156</v>
      </c>
      <c r="E176" s="832" t="s">
        <v>5157</v>
      </c>
      <c r="F176" s="849"/>
      <c r="G176" s="849"/>
      <c r="H176" s="849"/>
      <c r="I176" s="849"/>
      <c r="J176" s="849">
        <v>41</v>
      </c>
      <c r="K176" s="849">
        <v>0</v>
      </c>
      <c r="L176" s="849"/>
      <c r="M176" s="849">
        <v>0</v>
      </c>
      <c r="N176" s="849">
        <v>113</v>
      </c>
      <c r="O176" s="849">
        <v>0</v>
      </c>
      <c r="P176" s="837"/>
      <c r="Q176" s="850">
        <v>0</v>
      </c>
    </row>
    <row r="177" spans="1:17" ht="14.45" customHeight="1" x14ac:dyDescent="0.2">
      <c r="A177" s="831" t="s">
        <v>567</v>
      </c>
      <c r="B177" s="832" t="s">
        <v>4944</v>
      </c>
      <c r="C177" s="832" t="s">
        <v>4945</v>
      </c>
      <c r="D177" s="832" t="s">
        <v>4975</v>
      </c>
      <c r="E177" s="832" t="s">
        <v>4976</v>
      </c>
      <c r="F177" s="849"/>
      <c r="G177" s="849"/>
      <c r="H177" s="849"/>
      <c r="I177" s="849"/>
      <c r="J177" s="849">
        <v>87</v>
      </c>
      <c r="K177" s="849">
        <v>30885</v>
      </c>
      <c r="L177" s="849">
        <v>1</v>
      </c>
      <c r="M177" s="849">
        <v>355</v>
      </c>
      <c r="N177" s="849">
        <v>211</v>
      </c>
      <c r="O177" s="849">
        <v>0</v>
      </c>
      <c r="P177" s="837">
        <v>0</v>
      </c>
      <c r="Q177" s="850">
        <v>0</v>
      </c>
    </row>
    <row r="178" spans="1:17" ht="14.45" customHeight="1" x14ac:dyDescent="0.2">
      <c r="A178" s="831" t="s">
        <v>567</v>
      </c>
      <c r="B178" s="832" t="s">
        <v>4944</v>
      </c>
      <c r="C178" s="832" t="s">
        <v>4945</v>
      </c>
      <c r="D178" s="832" t="s">
        <v>5162</v>
      </c>
      <c r="E178" s="832" t="s">
        <v>5163</v>
      </c>
      <c r="F178" s="849"/>
      <c r="G178" s="849"/>
      <c r="H178" s="849"/>
      <c r="I178" s="849"/>
      <c r="J178" s="849"/>
      <c r="K178" s="849"/>
      <c r="L178" s="849"/>
      <c r="M178" s="849"/>
      <c r="N178" s="849">
        <v>94</v>
      </c>
      <c r="O178" s="849">
        <v>0</v>
      </c>
      <c r="P178" s="837"/>
      <c r="Q178" s="850">
        <v>0</v>
      </c>
    </row>
    <row r="179" spans="1:17" ht="14.45" customHeight="1" x14ac:dyDescent="0.2">
      <c r="A179" s="831" t="s">
        <v>567</v>
      </c>
      <c r="B179" s="832" t="s">
        <v>4944</v>
      </c>
      <c r="C179" s="832" t="s">
        <v>4945</v>
      </c>
      <c r="D179" s="832" t="s">
        <v>5210</v>
      </c>
      <c r="E179" s="832" t="s">
        <v>5211</v>
      </c>
      <c r="F179" s="849"/>
      <c r="G179" s="849"/>
      <c r="H179" s="849"/>
      <c r="I179" s="849"/>
      <c r="J179" s="849">
        <v>2862</v>
      </c>
      <c r="K179" s="849">
        <v>0</v>
      </c>
      <c r="L179" s="849"/>
      <c r="M179" s="849">
        <v>0</v>
      </c>
      <c r="N179" s="849">
        <v>6799</v>
      </c>
      <c r="O179" s="849">
        <v>0</v>
      </c>
      <c r="P179" s="837"/>
      <c r="Q179" s="850">
        <v>0</v>
      </c>
    </row>
    <row r="180" spans="1:17" ht="14.45" customHeight="1" x14ac:dyDescent="0.2">
      <c r="A180" s="831" t="s">
        <v>567</v>
      </c>
      <c r="B180" s="832" t="s">
        <v>4944</v>
      </c>
      <c r="C180" s="832" t="s">
        <v>4945</v>
      </c>
      <c r="D180" s="832" t="s">
        <v>5212</v>
      </c>
      <c r="E180" s="832" t="s">
        <v>5213</v>
      </c>
      <c r="F180" s="849"/>
      <c r="G180" s="849"/>
      <c r="H180" s="849"/>
      <c r="I180" s="849"/>
      <c r="J180" s="849">
        <v>70</v>
      </c>
      <c r="K180" s="849">
        <v>0</v>
      </c>
      <c r="L180" s="849"/>
      <c r="M180" s="849">
        <v>0</v>
      </c>
      <c r="N180" s="849">
        <v>0</v>
      </c>
      <c r="O180" s="849">
        <v>0</v>
      </c>
      <c r="P180" s="837"/>
      <c r="Q180" s="850"/>
    </row>
    <row r="181" spans="1:17" ht="14.45" customHeight="1" x14ac:dyDescent="0.2">
      <c r="A181" s="831" t="s">
        <v>567</v>
      </c>
      <c r="B181" s="832" t="s">
        <v>4944</v>
      </c>
      <c r="C181" s="832" t="s">
        <v>4945</v>
      </c>
      <c r="D181" s="832" t="s">
        <v>5214</v>
      </c>
      <c r="E181" s="832" t="s">
        <v>5215</v>
      </c>
      <c r="F181" s="849"/>
      <c r="G181" s="849"/>
      <c r="H181" s="849"/>
      <c r="I181" s="849"/>
      <c r="J181" s="849"/>
      <c r="K181" s="849"/>
      <c r="L181" s="849"/>
      <c r="M181" s="849"/>
      <c r="N181" s="849">
        <v>3</v>
      </c>
      <c r="O181" s="849">
        <v>0</v>
      </c>
      <c r="P181" s="837"/>
      <c r="Q181" s="850">
        <v>0</v>
      </c>
    </row>
    <row r="182" spans="1:17" ht="14.45" customHeight="1" x14ac:dyDescent="0.2">
      <c r="A182" s="831" t="s">
        <v>567</v>
      </c>
      <c r="B182" s="832" t="s">
        <v>4944</v>
      </c>
      <c r="C182" s="832" t="s">
        <v>4945</v>
      </c>
      <c r="D182" s="832" t="s">
        <v>5216</v>
      </c>
      <c r="E182" s="832" t="s">
        <v>5217</v>
      </c>
      <c r="F182" s="849"/>
      <c r="G182" s="849"/>
      <c r="H182" s="849"/>
      <c r="I182" s="849"/>
      <c r="J182" s="849"/>
      <c r="K182" s="849"/>
      <c r="L182" s="849"/>
      <c r="M182" s="849"/>
      <c r="N182" s="849">
        <v>25</v>
      </c>
      <c r="O182" s="849">
        <v>0</v>
      </c>
      <c r="P182" s="837"/>
      <c r="Q182" s="850">
        <v>0</v>
      </c>
    </row>
    <row r="183" spans="1:17" ht="14.45" customHeight="1" x14ac:dyDescent="0.2">
      <c r="A183" s="831" t="s">
        <v>567</v>
      </c>
      <c r="B183" s="832" t="s">
        <v>5218</v>
      </c>
      <c r="C183" s="832" t="s">
        <v>4950</v>
      </c>
      <c r="D183" s="832" t="s">
        <v>5066</v>
      </c>
      <c r="E183" s="832" t="s">
        <v>1693</v>
      </c>
      <c r="F183" s="849"/>
      <c r="G183" s="849"/>
      <c r="H183" s="849"/>
      <c r="I183" s="849"/>
      <c r="J183" s="849"/>
      <c r="K183" s="849"/>
      <c r="L183" s="849"/>
      <c r="M183" s="849"/>
      <c r="N183" s="849">
        <v>0</v>
      </c>
      <c r="O183" s="849">
        <v>0</v>
      </c>
      <c r="P183" s="837"/>
      <c r="Q183" s="850"/>
    </row>
    <row r="184" spans="1:17" ht="14.45" customHeight="1" x14ac:dyDescent="0.2">
      <c r="A184" s="831" t="s">
        <v>567</v>
      </c>
      <c r="B184" s="832" t="s">
        <v>5218</v>
      </c>
      <c r="C184" s="832" t="s">
        <v>4950</v>
      </c>
      <c r="D184" s="832" t="s">
        <v>5074</v>
      </c>
      <c r="E184" s="832" t="s">
        <v>5075</v>
      </c>
      <c r="F184" s="849"/>
      <c r="G184" s="849"/>
      <c r="H184" s="849"/>
      <c r="I184" s="849"/>
      <c r="J184" s="849"/>
      <c r="K184" s="849"/>
      <c r="L184" s="849"/>
      <c r="M184" s="849"/>
      <c r="N184" s="849">
        <v>0</v>
      </c>
      <c r="O184" s="849">
        <v>0</v>
      </c>
      <c r="P184" s="837"/>
      <c r="Q184" s="850"/>
    </row>
    <row r="185" spans="1:17" ht="14.45" customHeight="1" x14ac:dyDescent="0.2">
      <c r="A185" s="831" t="s">
        <v>567</v>
      </c>
      <c r="B185" s="832" t="s">
        <v>5218</v>
      </c>
      <c r="C185" s="832" t="s">
        <v>4950</v>
      </c>
      <c r="D185" s="832" t="s">
        <v>5108</v>
      </c>
      <c r="E185" s="832" t="s">
        <v>5107</v>
      </c>
      <c r="F185" s="849"/>
      <c r="G185" s="849"/>
      <c r="H185" s="849"/>
      <c r="I185" s="849"/>
      <c r="J185" s="849"/>
      <c r="K185" s="849"/>
      <c r="L185" s="849"/>
      <c r="M185" s="849"/>
      <c r="N185" s="849">
        <v>0</v>
      </c>
      <c r="O185" s="849">
        <v>0</v>
      </c>
      <c r="P185" s="837"/>
      <c r="Q185" s="850"/>
    </row>
    <row r="186" spans="1:17" ht="14.45" customHeight="1" x14ac:dyDescent="0.2">
      <c r="A186" s="831" t="s">
        <v>567</v>
      </c>
      <c r="B186" s="832" t="s">
        <v>5218</v>
      </c>
      <c r="C186" s="832" t="s">
        <v>4950</v>
      </c>
      <c r="D186" s="832" t="s">
        <v>5119</v>
      </c>
      <c r="E186" s="832" t="s">
        <v>2515</v>
      </c>
      <c r="F186" s="849"/>
      <c r="G186" s="849"/>
      <c r="H186" s="849"/>
      <c r="I186" s="849"/>
      <c r="J186" s="849"/>
      <c r="K186" s="849"/>
      <c r="L186" s="849"/>
      <c r="M186" s="849"/>
      <c r="N186" s="849">
        <v>0</v>
      </c>
      <c r="O186" s="849">
        <v>0</v>
      </c>
      <c r="P186" s="837"/>
      <c r="Q186" s="850"/>
    </row>
    <row r="187" spans="1:17" ht="14.45" customHeight="1" x14ac:dyDescent="0.2">
      <c r="A187" s="831" t="s">
        <v>567</v>
      </c>
      <c r="B187" s="832" t="s">
        <v>5218</v>
      </c>
      <c r="C187" s="832" t="s">
        <v>4950</v>
      </c>
      <c r="D187" s="832" t="s">
        <v>5123</v>
      </c>
      <c r="E187" s="832" t="s">
        <v>2521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5" customHeight="1" x14ac:dyDescent="0.2">
      <c r="A188" s="831" t="s">
        <v>567</v>
      </c>
      <c r="B188" s="832" t="s">
        <v>5218</v>
      </c>
      <c r="C188" s="832" t="s">
        <v>4950</v>
      </c>
      <c r="D188" s="832" t="s">
        <v>5125</v>
      </c>
      <c r="E188" s="832" t="s">
        <v>2507</v>
      </c>
      <c r="F188" s="849"/>
      <c r="G188" s="849"/>
      <c r="H188" s="849"/>
      <c r="I188" s="849"/>
      <c r="J188" s="849"/>
      <c r="K188" s="849"/>
      <c r="L188" s="849"/>
      <c r="M188" s="849"/>
      <c r="N188" s="849">
        <v>0</v>
      </c>
      <c r="O188" s="849">
        <v>0</v>
      </c>
      <c r="P188" s="837"/>
      <c r="Q188" s="850"/>
    </row>
    <row r="189" spans="1:17" ht="14.45" customHeight="1" x14ac:dyDescent="0.2">
      <c r="A189" s="831" t="s">
        <v>567</v>
      </c>
      <c r="B189" s="832" t="s">
        <v>5218</v>
      </c>
      <c r="C189" s="832" t="s">
        <v>4950</v>
      </c>
      <c r="D189" s="832" t="s">
        <v>5139</v>
      </c>
      <c r="E189" s="832" t="s">
        <v>2515</v>
      </c>
      <c r="F189" s="849"/>
      <c r="G189" s="849"/>
      <c r="H189" s="849"/>
      <c r="I189" s="849"/>
      <c r="J189" s="849"/>
      <c r="K189" s="849"/>
      <c r="L189" s="849"/>
      <c r="M189" s="849"/>
      <c r="N189" s="849">
        <v>0</v>
      </c>
      <c r="O189" s="849">
        <v>0</v>
      </c>
      <c r="P189" s="837"/>
      <c r="Q189" s="850"/>
    </row>
    <row r="190" spans="1:17" ht="14.45" customHeight="1" x14ac:dyDescent="0.2">
      <c r="A190" s="831" t="s">
        <v>567</v>
      </c>
      <c r="B190" s="832" t="s">
        <v>5218</v>
      </c>
      <c r="C190" s="832" t="s">
        <v>5141</v>
      </c>
      <c r="D190" s="832" t="s">
        <v>5142</v>
      </c>
      <c r="E190" s="832" t="s">
        <v>5143</v>
      </c>
      <c r="F190" s="849"/>
      <c r="G190" s="849"/>
      <c r="H190" s="849"/>
      <c r="I190" s="849"/>
      <c r="J190" s="849"/>
      <c r="K190" s="849"/>
      <c r="L190" s="849"/>
      <c r="M190" s="849"/>
      <c r="N190" s="849">
        <v>0</v>
      </c>
      <c r="O190" s="849">
        <v>0</v>
      </c>
      <c r="P190" s="837"/>
      <c r="Q190" s="850"/>
    </row>
    <row r="191" spans="1:17" ht="14.45" customHeight="1" x14ac:dyDescent="0.2">
      <c r="A191" s="831" t="s">
        <v>567</v>
      </c>
      <c r="B191" s="832" t="s">
        <v>5218</v>
      </c>
      <c r="C191" s="832" t="s">
        <v>4945</v>
      </c>
      <c r="D191" s="832" t="s">
        <v>5011</v>
      </c>
      <c r="E191" s="832" t="s">
        <v>5012</v>
      </c>
      <c r="F191" s="849"/>
      <c r="G191" s="849"/>
      <c r="H191" s="849"/>
      <c r="I191" s="849"/>
      <c r="J191" s="849"/>
      <c r="K191" s="849"/>
      <c r="L191" s="849"/>
      <c r="M191" s="849"/>
      <c r="N191" s="849">
        <v>0</v>
      </c>
      <c r="O191" s="849">
        <v>0</v>
      </c>
      <c r="P191" s="837"/>
      <c r="Q191" s="850"/>
    </row>
    <row r="192" spans="1:17" ht="14.45" customHeight="1" x14ac:dyDescent="0.2">
      <c r="A192" s="831" t="s">
        <v>567</v>
      </c>
      <c r="B192" s="832" t="s">
        <v>5218</v>
      </c>
      <c r="C192" s="832" t="s">
        <v>4945</v>
      </c>
      <c r="D192" s="832" t="s">
        <v>5013</v>
      </c>
      <c r="E192" s="832" t="s">
        <v>5014</v>
      </c>
      <c r="F192" s="849"/>
      <c r="G192" s="849"/>
      <c r="H192" s="849"/>
      <c r="I192" s="849"/>
      <c r="J192" s="849"/>
      <c r="K192" s="849"/>
      <c r="L192" s="849"/>
      <c r="M192" s="849"/>
      <c r="N192" s="849">
        <v>0</v>
      </c>
      <c r="O192" s="849">
        <v>0</v>
      </c>
      <c r="P192" s="837"/>
      <c r="Q192" s="850"/>
    </row>
    <row r="193" spans="1:17" ht="14.45" customHeight="1" x14ac:dyDescent="0.2">
      <c r="A193" s="831" t="s">
        <v>567</v>
      </c>
      <c r="B193" s="832" t="s">
        <v>5218</v>
      </c>
      <c r="C193" s="832" t="s">
        <v>4945</v>
      </c>
      <c r="D193" s="832" t="s">
        <v>5154</v>
      </c>
      <c r="E193" s="832" t="s">
        <v>5155</v>
      </c>
      <c r="F193" s="849"/>
      <c r="G193" s="849"/>
      <c r="H193" s="849"/>
      <c r="I193" s="849"/>
      <c r="J193" s="849"/>
      <c r="K193" s="849"/>
      <c r="L193" s="849"/>
      <c r="M193" s="849"/>
      <c r="N193" s="849">
        <v>0</v>
      </c>
      <c r="O193" s="849">
        <v>0</v>
      </c>
      <c r="P193" s="837"/>
      <c r="Q193" s="850"/>
    </row>
    <row r="194" spans="1:17" ht="14.45" customHeight="1" x14ac:dyDescent="0.2">
      <c r="A194" s="831" t="s">
        <v>567</v>
      </c>
      <c r="B194" s="832" t="s">
        <v>5218</v>
      </c>
      <c r="C194" s="832" t="s">
        <v>4945</v>
      </c>
      <c r="D194" s="832" t="s">
        <v>5156</v>
      </c>
      <c r="E194" s="832" t="s">
        <v>5157</v>
      </c>
      <c r="F194" s="849"/>
      <c r="G194" s="849"/>
      <c r="H194" s="849"/>
      <c r="I194" s="849"/>
      <c r="J194" s="849"/>
      <c r="K194" s="849"/>
      <c r="L194" s="849"/>
      <c r="M194" s="849"/>
      <c r="N194" s="849">
        <v>0</v>
      </c>
      <c r="O194" s="849">
        <v>0</v>
      </c>
      <c r="P194" s="837"/>
      <c r="Q194" s="850"/>
    </row>
    <row r="195" spans="1:17" ht="14.45" customHeight="1" x14ac:dyDescent="0.2">
      <c r="A195" s="831" t="s">
        <v>567</v>
      </c>
      <c r="B195" s="832" t="s">
        <v>5218</v>
      </c>
      <c r="C195" s="832" t="s">
        <v>4945</v>
      </c>
      <c r="D195" s="832" t="s">
        <v>4975</v>
      </c>
      <c r="E195" s="832" t="s">
        <v>4976</v>
      </c>
      <c r="F195" s="849"/>
      <c r="G195" s="849"/>
      <c r="H195" s="849"/>
      <c r="I195" s="849"/>
      <c r="J195" s="849"/>
      <c r="K195" s="849"/>
      <c r="L195" s="849"/>
      <c r="M195" s="849"/>
      <c r="N195" s="849">
        <v>0</v>
      </c>
      <c r="O195" s="849">
        <v>0</v>
      </c>
      <c r="P195" s="837"/>
      <c r="Q195" s="850"/>
    </row>
    <row r="196" spans="1:17" ht="14.45" customHeight="1" x14ac:dyDescent="0.2">
      <c r="A196" s="831" t="s">
        <v>567</v>
      </c>
      <c r="B196" s="832" t="s">
        <v>5218</v>
      </c>
      <c r="C196" s="832" t="s">
        <v>4945</v>
      </c>
      <c r="D196" s="832" t="s">
        <v>5162</v>
      </c>
      <c r="E196" s="832" t="s">
        <v>5163</v>
      </c>
      <c r="F196" s="849"/>
      <c r="G196" s="849"/>
      <c r="H196" s="849"/>
      <c r="I196" s="849"/>
      <c r="J196" s="849"/>
      <c r="K196" s="849"/>
      <c r="L196" s="849"/>
      <c r="M196" s="849"/>
      <c r="N196" s="849">
        <v>0</v>
      </c>
      <c r="O196" s="849">
        <v>0</v>
      </c>
      <c r="P196" s="837"/>
      <c r="Q196" s="850"/>
    </row>
    <row r="197" spans="1:17" ht="14.45" customHeight="1" x14ac:dyDescent="0.2">
      <c r="A197" s="831" t="s">
        <v>567</v>
      </c>
      <c r="B197" s="832" t="s">
        <v>5218</v>
      </c>
      <c r="C197" s="832" t="s">
        <v>4945</v>
      </c>
      <c r="D197" s="832" t="s">
        <v>5210</v>
      </c>
      <c r="E197" s="832" t="s">
        <v>5211</v>
      </c>
      <c r="F197" s="849"/>
      <c r="G197" s="849"/>
      <c r="H197" s="849"/>
      <c r="I197" s="849"/>
      <c r="J197" s="849"/>
      <c r="K197" s="849"/>
      <c r="L197" s="849"/>
      <c r="M197" s="849"/>
      <c r="N197" s="849">
        <v>0</v>
      </c>
      <c r="O197" s="849">
        <v>0</v>
      </c>
      <c r="P197" s="837"/>
      <c r="Q197" s="850"/>
    </row>
    <row r="198" spans="1:17" ht="14.45" customHeight="1" x14ac:dyDescent="0.2">
      <c r="A198" s="831" t="s">
        <v>567</v>
      </c>
      <c r="B198" s="832" t="s">
        <v>5218</v>
      </c>
      <c r="C198" s="832" t="s">
        <v>4945</v>
      </c>
      <c r="D198" s="832" t="s">
        <v>5212</v>
      </c>
      <c r="E198" s="832" t="s">
        <v>5213</v>
      </c>
      <c r="F198" s="849"/>
      <c r="G198" s="849"/>
      <c r="H198" s="849"/>
      <c r="I198" s="849"/>
      <c r="J198" s="849"/>
      <c r="K198" s="849"/>
      <c r="L198" s="849"/>
      <c r="M198" s="849"/>
      <c r="N198" s="849">
        <v>0</v>
      </c>
      <c r="O198" s="849">
        <v>0</v>
      </c>
      <c r="P198" s="837"/>
      <c r="Q198" s="850"/>
    </row>
    <row r="199" spans="1:17" ht="14.45" customHeight="1" x14ac:dyDescent="0.2">
      <c r="A199" s="831" t="s">
        <v>567</v>
      </c>
      <c r="B199" s="832" t="s">
        <v>5218</v>
      </c>
      <c r="C199" s="832" t="s">
        <v>4945</v>
      </c>
      <c r="D199" s="832" t="s">
        <v>5214</v>
      </c>
      <c r="E199" s="832" t="s">
        <v>5215</v>
      </c>
      <c r="F199" s="849"/>
      <c r="G199" s="849"/>
      <c r="H199" s="849"/>
      <c r="I199" s="849"/>
      <c r="J199" s="849"/>
      <c r="K199" s="849"/>
      <c r="L199" s="849"/>
      <c r="M199" s="849"/>
      <c r="N199" s="849">
        <v>0</v>
      </c>
      <c r="O199" s="849">
        <v>0</v>
      </c>
      <c r="P199" s="837"/>
      <c r="Q199" s="850"/>
    </row>
    <row r="200" spans="1:17" ht="14.45" customHeight="1" x14ac:dyDescent="0.2">
      <c r="A200" s="831" t="s">
        <v>567</v>
      </c>
      <c r="B200" s="832" t="s">
        <v>5218</v>
      </c>
      <c r="C200" s="832" t="s">
        <v>4945</v>
      </c>
      <c r="D200" s="832" t="s">
        <v>5216</v>
      </c>
      <c r="E200" s="832" t="s">
        <v>5217</v>
      </c>
      <c r="F200" s="849"/>
      <c r="G200" s="849"/>
      <c r="H200" s="849"/>
      <c r="I200" s="849"/>
      <c r="J200" s="849"/>
      <c r="K200" s="849"/>
      <c r="L200" s="849"/>
      <c r="M200" s="849"/>
      <c r="N200" s="849">
        <v>0</v>
      </c>
      <c r="O200" s="849">
        <v>0</v>
      </c>
      <c r="P200" s="837"/>
      <c r="Q200" s="850"/>
    </row>
    <row r="201" spans="1:17" ht="14.45" customHeight="1" x14ac:dyDescent="0.2">
      <c r="A201" s="831" t="s">
        <v>5219</v>
      </c>
      <c r="B201" s="832" t="s">
        <v>4949</v>
      </c>
      <c r="C201" s="832" t="s">
        <v>4945</v>
      </c>
      <c r="D201" s="832" t="s">
        <v>4946</v>
      </c>
      <c r="E201" s="832" t="s">
        <v>4947</v>
      </c>
      <c r="F201" s="849"/>
      <c r="G201" s="849"/>
      <c r="H201" s="849"/>
      <c r="I201" s="849"/>
      <c r="J201" s="849">
        <v>5</v>
      </c>
      <c r="K201" s="849">
        <v>185</v>
      </c>
      <c r="L201" s="849">
        <v>1</v>
      </c>
      <c r="M201" s="849">
        <v>37</v>
      </c>
      <c r="N201" s="849"/>
      <c r="O201" s="849"/>
      <c r="P201" s="837"/>
      <c r="Q201" s="850"/>
    </row>
    <row r="202" spans="1:17" ht="14.45" customHeight="1" x14ac:dyDescent="0.2">
      <c r="A202" s="831" t="s">
        <v>5219</v>
      </c>
      <c r="B202" s="832" t="s">
        <v>4949</v>
      </c>
      <c r="C202" s="832" t="s">
        <v>4945</v>
      </c>
      <c r="D202" s="832" t="s">
        <v>4971</v>
      </c>
      <c r="E202" s="832" t="s">
        <v>4972</v>
      </c>
      <c r="F202" s="849"/>
      <c r="G202" s="849"/>
      <c r="H202" s="849"/>
      <c r="I202" s="849"/>
      <c r="J202" s="849">
        <v>1</v>
      </c>
      <c r="K202" s="849">
        <v>471</v>
      </c>
      <c r="L202" s="849">
        <v>1</v>
      </c>
      <c r="M202" s="849">
        <v>471</v>
      </c>
      <c r="N202" s="849"/>
      <c r="O202" s="849"/>
      <c r="P202" s="837"/>
      <c r="Q202" s="850"/>
    </row>
    <row r="203" spans="1:17" ht="14.45" customHeight="1" x14ac:dyDescent="0.2">
      <c r="A203" s="831" t="s">
        <v>5219</v>
      </c>
      <c r="B203" s="832" t="s">
        <v>4995</v>
      </c>
      <c r="C203" s="832" t="s">
        <v>4945</v>
      </c>
      <c r="D203" s="832" t="s">
        <v>4946</v>
      </c>
      <c r="E203" s="832" t="s">
        <v>4947</v>
      </c>
      <c r="F203" s="849">
        <v>1</v>
      </c>
      <c r="G203" s="849">
        <v>37</v>
      </c>
      <c r="H203" s="849">
        <v>2.3255813953488372E-2</v>
      </c>
      <c r="I203" s="849">
        <v>37</v>
      </c>
      <c r="J203" s="849">
        <v>43</v>
      </c>
      <c r="K203" s="849">
        <v>1591</v>
      </c>
      <c r="L203" s="849">
        <v>1</v>
      </c>
      <c r="M203" s="849">
        <v>37</v>
      </c>
      <c r="N203" s="849">
        <v>29</v>
      </c>
      <c r="O203" s="849">
        <v>1102</v>
      </c>
      <c r="P203" s="837">
        <v>0.69264613450659962</v>
      </c>
      <c r="Q203" s="850">
        <v>38</v>
      </c>
    </row>
    <row r="204" spans="1:17" ht="14.45" customHeight="1" x14ac:dyDescent="0.2">
      <c r="A204" s="831" t="s">
        <v>5219</v>
      </c>
      <c r="B204" s="832" t="s">
        <v>4995</v>
      </c>
      <c r="C204" s="832" t="s">
        <v>4945</v>
      </c>
      <c r="D204" s="832" t="s">
        <v>4975</v>
      </c>
      <c r="E204" s="832" t="s">
        <v>4976</v>
      </c>
      <c r="F204" s="849">
        <v>137</v>
      </c>
      <c r="G204" s="849">
        <v>48635</v>
      </c>
      <c r="H204" s="849">
        <v>1.611764705882353</v>
      </c>
      <c r="I204" s="849">
        <v>355</v>
      </c>
      <c r="J204" s="849">
        <v>85</v>
      </c>
      <c r="K204" s="849">
        <v>30175</v>
      </c>
      <c r="L204" s="849">
        <v>1</v>
      </c>
      <c r="M204" s="849">
        <v>355</v>
      </c>
      <c r="N204" s="849"/>
      <c r="O204" s="849"/>
      <c r="P204" s="837"/>
      <c r="Q204" s="850"/>
    </row>
    <row r="205" spans="1:17" ht="14.45" customHeight="1" x14ac:dyDescent="0.2">
      <c r="A205" s="831" t="s">
        <v>5220</v>
      </c>
      <c r="B205" s="832" t="s">
        <v>4995</v>
      </c>
      <c r="C205" s="832" t="s">
        <v>4945</v>
      </c>
      <c r="D205" s="832" t="s">
        <v>4946</v>
      </c>
      <c r="E205" s="832" t="s">
        <v>4947</v>
      </c>
      <c r="F205" s="849">
        <v>1</v>
      </c>
      <c r="G205" s="849">
        <v>37</v>
      </c>
      <c r="H205" s="849">
        <v>1</v>
      </c>
      <c r="I205" s="849">
        <v>37</v>
      </c>
      <c r="J205" s="849">
        <v>1</v>
      </c>
      <c r="K205" s="849">
        <v>37</v>
      </c>
      <c r="L205" s="849">
        <v>1</v>
      </c>
      <c r="M205" s="849">
        <v>37</v>
      </c>
      <c r="N205" s="849"/>
      <c r="O205" s="849"/>
      <c r="P205" s="837"/>
      <c r="Q205" s="850"/>
    </row>
    <row r="206" spans="1:17" ht="14.45" customHeight="1" x14ac:dyDescent="0.2">
      <c r="A206" s="831" t="s">
        <v>5220</v>
      </c>
      <c r="B206" s="832" t="s">
        <v>4995</v>
      </c>
      <c r="C206" s="832" t="s">
        <v>4945</v>
      </c>
      <c r="D206" s="832" t="s">
        <v>4975</v>
      </c>
      <c r="E206" s="832" t="s">
        <v>4976</v>
      </c>
      <c r="F206" s="849">
        <v>3</v>
      </c>
      <c r="G206" s="849">
        <v>1065</v>
      </c>
      <c r="H206" s="849">
        <v>0.75</v>
      </c>
      <c r="I206" s="849">
        <v>355</v>
      </c>
      <c r="J206" s="849">
        <v>4</v>
      </c>
      <c r="K206" s="849">
        <v>1420</v>
      </c>
      <c r="L206" s="849">
        <v>1</v>
      </c>
      <c r="M206" s="849">
        <v>355</v>
      </c>
      <c r="N206" s="849"/>
      <c r="O206" s="849"/>
      <c r="P206" s="837"/>
      <c r="Q206" s="850"/>
    </row>
    <row r="207" spans="1:17" ht="14.45" customHeight="1" x14ac:dyDescent="0.2">
      <c r="A207" s="831" t="s">
        <v>5221</v>
      </c>
      <c r="B207" s="832" t="s">
        <v>4995</v>
      </c>
      <c r="C207" s="832" t="s">
        <v>4945</v>
      </c>
      <c r="D207" s="832" t="s">
        <v>4975</v>
      </c>
      <c r="E207" s="832" t="s">
        <v>4976</v>
      </c>
      <c r="F207" s="849">
        <v>4</v>
      </c>
      <c r="G207" s="849">
        <v>1420</v>
      </c>
      <c r="H207" s="849">
        <v>2</v>
      </c>
      <c r="I207" s="849">
        <v>355</v>
      </c>
      <c r="J207" s="849">
        <v>2</v>
      </c>
      <c r="K207" s="849">
        <v>710</v>
      </c>
      <c r="L207" s="849">
        <v>1</v>
      </c>
      <c r="M207" s="849">
        <v>355</v>
      </c>
      <c r="N207" s="849"/>
      <c r="O207" s="849"/>
      <c r="P207" s="837"/>
      <c r="Q207" s="850"/>
    </row>
    <row r="208" spans="1:17" ht="14.45" customHeight="1" thickBot="1" x14ac:dyDescent="0.25">
      <c r="A208" s="839" t="s">
        <v>5222</v>
      </c>
      <c r="B208" s="840" t="s">
        <v>4995</v>
      </c>
      <c r="C208" s="840" t="s">
        <v>4945</v>
      </c>
      <c r="D208" s="840" t="s">
        <v>4975</v>
      </c>
      <c r="E208" s="840" t="s">
        <v>4976</v>
      </c>
      <c r="F208" s="851">
        <v>5</v>
      </c>
      <c r="G208" s="851">
        <v>1775</v>
      </c>
      <c r="H208" s="851">
        <v>5</v>
      </c>
      <c r="I208" s="851">
        <v>355</v>
      </c>
      <c r="J208" s="851">
        <v>1</v>
      </c>
      <c r="K208" s="851">
        <v>355</v>
      </c>
      <c r="L208" s="851">
        <v>1</v>
      </c>
      <c r="M208" s="851">
        <v>355</v>
      </c>
      <c r="N208" s="851">
        <v>1</v>
      </c>
      <c r="O208" s="851">
        <v>358</v>
      </c>
      <c r="P208" s="845">
        <v>1.0084507042253521</v>
      </c>
      <c r="Q208" s="852">
        <v>358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8D82B67-0304-4924-87F9-33B42841FF2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593.255</v>
      </c>
      <c r="C5" s="114">
        <v>517.68299999999999</v>
      </c>
      <c r="D5" s="114">
        <v>316.154</v>
      </c>
      <c r="E5" s="424">
        <f>IF(OR(D5=0,B5=0),"",D5/B5)</f>
        <v>0.53291417687166565</v>
      </c>
      <c r="F5" s="129">
        <f>IF(OR(D5=0,C5=0),"",D5/C5)</f>
        <v>0.61070964277366646</v>
      </c>
      <c r="G5" s="130">
        <v>298</v>
      </c>
      <c r="H5" s="114">
        <v>273</v>
      </c>
      <c r="I5" s="114">
        <v>152</v>
      </c>
      <c r="J5" s="424">
        <f>IF(OR(I5=0,G5=0),"",I5/G5)</f>
        <v>0.51006711409395977</v>
      </c>
      <c r="K5" s="131">
        <f>IF(OR(I5=0,H5=0),"",I5/H5)</f>
        <v>0.5567765567765568</v>
      </c>
      <c r="L5" s="121"/>
      <c r="M5" s="121"/>
      <c r="N5" s="7">
        <f>D5-C5</f>
        <v>-201.529</v>
      </c>
      <c r="O5" s="8">
        <f>I5-H5</f>
        <v>-121</v>
      </c>
      <c r="P5" s="7">
        <f>D5-B5</f>
        <v>-277.101</v>
      </c>
      <c r="Q5" s="8">
        <f>I5-G5</f>
        <v>-146</v>
      </c>
    </row>
    <row r="6" spans="1:17" ht="14.45" hidden="1" customHeight="1" outlineLevel="1" x14ac:dyDescent="0.2">
      <c r="A6" s="441" t="s">
        <v>168</v>
      </c>
      <c r="B6" s="120">
        <v>175.12799999999999</v>
      </c>
      <c r="C6" s="113">
        <v>285.56299999999999</v>
      </c>
      <c r="D6" s="113">
        <v>113.307</v>
      </c>
      <c r="E6" s="424">
        <f t="shared" ref="E6:E12" si="0">IF(OR(D6=0,B6=0),"",D6/B6)</f>
        <v>0.64699534055091135</v>
      </c>
      <c r="F6" s="129">
        <f t="shared" ref="F6:F12" si="1">IF(OR(D6=0,C6=0),"",D6/C6)</f>
        <v>0.3967845974443468</v>
      </c>
      <c r="G6" s="133">
        <v>78</v>
      </c>
      <c r="H6" s="113">
        <v>94</v>
      </c>
      <c r="I6" s="113">
        <v>53</v>
      </c>
      <c r="J6" s="425">
        <f t="shared" ref="J6:J12" si="2">IF(OR(I6=0,G6=0),"",I6/G6)</f>
        <v>0.67948717948717952</v>
      </c>
      <c r="K6" s="134">
        <f t="shared" ref="K6:K12" si="3">IF(OR(I6=0,H6=0),"",I6/H6)</f>
        <v>0.56382978723404253</v>
      </c>
      <c r="L6" s="121"/>
      <c r="M6" s="121"/>
      <c r="N6" s="5">
        <f t="shared" ref="N6:N13" si="4">D6-C6</f>
        <v>-172.25599999999997</v>
      </c>
      <c r="O6" s="6">
        <f t="shared" ref="O6:O13" si="5">I6-H6</f>
        <v>-41</v>
      </c>
      <c r="P6" s="5">
        <f t="shared" ref="P6:P13" si="6">D6-B6</f>
        <v>-61.820999999999984</v>
      </c>
      <c r="Q6" s="6">
        <f t="shared" ref="Q6:Q13" si="7">I6-G6</f>
        <v>-25</v>
      </c>
    </row>
    <row r="7" spans="1:17" ht="14.45" hidden="1" customHeight="1" outlineLevel="1" x14ac:dyDescent="0.2">
      <c r="A7" s="441" t="s">
        <v>169</v>
      </c>
      <c r="B7" s="120">
        <v>217.71600000000001</v>
      </c>
      <c r="C7" s="113">
        <v>218.577</v>
      </c>
      <c r="D7" s="113">
        <v>116.053</v>
      </c>
      <c r="E7" s="424">
        <f t="shared" si="0"/>
        <v>0.53304764004482896</v>
      </c>
      <c r="F7" s="129">
        <f t="shared" si="1"/>
        <v>0.53094790394231783</v>
      </c>
      <c r="G7" s="133">
        <v>82</v>
      </c>
      <c r="H7" s="113">
        <v>97</v>
      </c>
      <c r="I7" s="113">
        <v>52</v>
      </c>
      <c r="J7" s="425">
        <f t="shared" si="2"/>
        <v>0.63414634146341464</v>
      </c>
      <c r="K7" s="134">
        <f t="shared" si="3"/>
        <v>0.53608247422680411</v>
      </c>
      <c r="L7" s="121"/>
      <c r="M7" s="121"/>
      <c r="N7" s="5">
        <f t="shared" si="4"/>
        <v>-102.524</v>
      </c>
      <c r="O7" s="6">
        <f t="shared" si="5"/>
        <v>-45</v>
      </c>
      <c r="P7" s="5">
        <f t="shared" si="6"/>
        <v>-101.66300000000001</v>
      </c>
      <c r="Q7" s="6">
        <f t="shared" si="7"/>
        <v>-30</v>
      </c>
    </row>
    <row r="8" spans="1:17" ht="14.45" hidden="1" customHeight="1" outlineLevel="1" x14ac:dyDescent="0.2">
      <c r="A8" s="441" t="s">
        <v>170</v>
      </c>
      <c r="B8" s="120">
        <v>17.829000000000001</v>
      </c>
      <c r="C8" s="113">
        <v>57.631</v>
      </c>
      <c r="D8" s="113">
        <v>14.930999999999999</v>
      </c>
      <c r="E8" s="424">
        <f t="shared" si="0"/>
        <v>0.83745583038869253</v>
      </c>
      <c r="F8" s="129">
        <f t="shared" si="1"/>
        <v>0.25907931495202235</v>
      </c>
      <c r="G8" s="133">
        <v>10</v>
      </c>
      <c r="H8" s="113">
        <v>14</v>
      </c>
      <c r="I8" s="113">
        <v>7</v>
      </c>
      <c r="J8" s="425">
        <f t="shared" si="2"/>
        <v>0.7</v>
      </c>
      <c r="K8" s="134">
        <f t="shared" si="3"/>
        <v>0.5</v>
      </c>
      <c r="L8" s="121"/>
      <c r="M8" s="121"/>
      <c r="N8" s="5">
        <f t="shared" si="4"/>
        <v>-42.7</v>
      </c>
      <c r="O8" s="6">
        <f t="shared" si="5"/>
        <v>-7</v>
      </c>
      <c r="P8" s="5">
        <f t="shared" si="6"/>
        <v>-2.8980000000000015</v>
      </c>
      <c r="Q8" s="6">
        <f t="shared" si="7"/>
        <v>-3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166.399</v>
      </c>
      <c r="C10" s="113">
        <v>175.59299999999999</v>
      </c>
      <c r="D10" s="113">
        <v>76.293000000000006</v>
      </c>
      <c r="E10" s="424">
        <f t="shared" si="0"/>
        <v>0.4584943419131125</v>
      </c>
      <c r="F10" s="129">
        <f t="shared" si="1"/>
        <v>0.43448770736874481</v>
      </c>
      <c r="G10" s="133">
        <v>74</v>
      </c>
      <c r="H10" s="113">
        <v>65</v>
      </c>
      <c r="I10" s="113">
        <v>40</v>
      </c>
      <c r="J10" s="425">
        <f t="shared" si="2"/>
        <v>0.54054054054054057</v>
      </c>
      <c r="K10" s="134">
        <f t="shared" si="3"/>
        <v>0.61538461538461542</v>
      </c>
      <c r="L10" s="121"/>
      <c r="M10" s="121"/>
      <c r="N10" s="5">
        <f t="shared" si="4"/>
        <v>-99.299999999999983</v>
      </c>
      <c r="O10" s="6">
        <f t="shared" si="5"/>
        <v>-25</v>
      </c>
      <c r="P10" s="5">
        <f t="shared" si="6"/>
        <v>-90.105999999999995</v>
      </c>
      <c r="Q10" s="6">
        <f t="shared" si="7"/>
        <v>-34</v>
      </c>
    </row>
    <row r="11" spans="1:17" ht="14.45" hidden="1" customHeight="1" outlineLevel="1" x14ac:dyDescent="0.2">
      <c r="A11" s="441" t="s">
        <v>173</v>
      </c>
      <c r="B11" s="120">
        <v>52.143999999999998</v>
      </c>
      <c r="C11" s="113">
        <v>7.5209999999999999</v>
      </c>
      <c r="D11" s="113">
        <v>3.11</v>
      </c>
      <c r="E11" s="424">
        <f t="shared" si="0"/>
        <v>5.9642528382939548E-2</v>
      </c>
      <c r="F11" s="129">
        <f t="shared" si="1"/>
        <v>0.41350884190932058</v>
      </c>
      <c r="G11" s="133">
        <v>5</v>
      </c>
      <c r="H11" s="113">
        <v>4</v>
      </c>
      <c r="I11" s="113">
        <v>1</v>
      </c>
      <c r="J11" s="425">
        <f t="shared" si="2"/>
        <v>0.2</v>
      </c>
      <c r="K11" s="134">
        <f t="shared" si="3"/>
        <v>0.25</v>
      </c>
      <c r="L11" s="121"/>
      <c r="M11" s="121"/>
      <c r="N11" s="5">
        <f t="shared" si="4"/>
        <v>-4.4109999999999996</v>
      </c>
      <c r="O11" s="6">
        <f t="shared" si="5"/>
        <v>-3</v>
      </c>
      <c r="P11" s="5">
        <f t="shared" si="6"/>
        <v>-49.033999999999999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7.827</v>
      </c>
      <c r="C12" s="239">
        <v>0.85699999999999998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-0.85699999999999998</v>
      </c>
      <c r="O12" s="244">
        <f t="shared" si="5"/>
        <v>-1</v>
      </c>
      <c r="P12" s="243">
        <f t="shared" si="6"/>
        <v>-7.827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1230.298</v>
      </c>
      <c r="C13" s="116">
        <f>SUM(C5:C12)</f>
        <v>1263.425</v>
      </c>
      <c r="D13" s="116">
        <f>SUM(D5:D12)</f>
        <v>639.84800000000007</v>
      </c>
      <c r="E13" s="420">
        <f>IF(OR(D13=0,B13=0),0,D13/B13)</f>
        <v>0.52007562395452167</v>
      </c>
      <c r="F13" s="135">
        <f>IF(OR(D13=0,C13=0),0,D13/C13)</f>
        <v>0.50643924253517236</v>
      </c>
      <c r="G13" s="136">
        <f>SUM(G5:G12)</f>
        <v>548</v>
      </c>
      <c r="H13" s="116">
        <f>SUM(H5:H12)</f>
        <v>548</v>
      </c>
      <c r="I13" s="116">
        <f>SUM(I5:I12)</f>
        <v>305</v>
      </c>
      <c r="J13" s="420">
        <f>IF(OR(I13=0,G13=0),0,I13/G13)</f>
        <v>0.55656934306569339</v>
      </c>
      <c r="K13" s="137">
        <f>IF(OR(I13=0,H13=0),0,I13/H13)</f>
        <v>0.55656934306569339</v>
      </c>
      <c r="L13" s="121"/>
      <c r="M13" s="121"/>
      <c r="N13" s="127">
        <f t="shared" si="4"/>
        <v>-623.57699999999988</v>
      </c>
      <c r="O13" s="138">
        <f t="shared" si="5"/>
        <v>-243</v>
      </c>
      <c r="P13" s="127">
        <f t="shared" si="6"/>
        <v>-590.44999999999993</v>
      </c>
      <c r="Q13" s="138">
        <f t="shared" si="7"/>
        <v>-243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574.69100000000003</v>
      </c>
      <c r="C18" s="114">
        <v>512.12300000000005</v>
      </c>
      <c r="D18" s="114">
        <v>316.154</v>
      </c>
      <c r="E18" s="424">
        <f>IF(OR(D18=0,B18=0),"",D18/B18)</f>
        <v>0.55012867784600761</v>
      </c>
      <c r="F18" s="129">
        <f>IF(OR(D18=0,C18=0),"",D18/C18)</f>
        <v>0.61733997496695125</v>
      </c>
      <c r="G18" s="119">
        <v>296</v>
      </c>
      <c r="H18" s="114">
        <v>272</v>
      </c>
      <c r="I18" s="114">
        <v>152</v>
      </c>
      <c r="J18" s="424">
        <f>IF(OR(I18=0,G18=0),"",I18/G18)</f>
        <v>0.51351351351351349</v>
      </c>
      <c r="K18" s="131">
        <f>IF(OR(I18=0,H18=0),"",I18/H18)</f>
        <v>0.55882352941176472</v>
      </c>
      <c r="L18" s="645">
        <v>0.91871999999999998</v>
      </c>
      <c r="M18" s="646"/>
      <c r="N18" s="145">
        <f t="shared" ref="N18:N26" si="8">D18-C18</f>
        <v>-195.96900000000005</v>
      </c>
      <c r="O18" s="146">
        <f t="shared" ref="O18:O26" si="9">I18-H18</f>
        <v>-120</v>
      </c>
      <c r="P18" s="145">
        <f t="shared" ref="P18:P26" si="10">D18-B18</f>
        <v>-258.53700000000003</v>
      </c>
      <c r="Q18" s="146">
        <f t="shared" ref="Q18:Q26" si="11">I18-G18</f>
        <v>-144</v>
      </c>
    </row>
    <row r="19" spans="1:17" ht="14.45" hidden="1" customHeight="1" outlineLevel="1" x14ac:dyDescent="0.2">
      <c r="A19" s="441" t="s">
        <v>168</v>
      </c>
      <c r="B19" s="120">
        <v>170.94800000000001</v>
      </c>
      <c r="C19" s="113">
        <v>271.98599999999999</v>
      </c>
      <c r="D19" s="113">
        <v>113.307</v>
      </c>
      <c r="E19" s="425">
        <f t="shared" ref="E19:E25" si="12">IF(OR(D19=0,B19=0),"",D19/B19)</f>
        <v>0.66281559304583848</v>
      </c>
      <c r="F19" s="132">
        <f t="shared" ref="F19:F25" si="13">IF(OR(D19=0,C19=0),"",D19/C19)</f>
        <v>0.41659129514019105</v>
      </c>
      <c r="G19" s="120">
        <v>77</v>
      </c>
      <c r="H19" s="113">
        <v>92</v>
      </c>
      <c r="I19" s="113">
        <v>53</v>
      </c>
      <c r="J19" s="425">
        <f t="shared" ref="J19:J25" si="14">IF(OR(I19=0,G19=0),"",I19/G19)</f>
        <v>0.68831168831168832</v>
      </c>
      <c r="K19" s="134">
        <f t="shared" ref="K19:K25" si="15">IF(OR(I19=0,H19=0),"",I19/H19)</f>
        <v>0.57608695652173914</v>
      </c>
      <c r="L19" s="645">
        <v>0.99456</v>
      </c>
      <c r="M19" s="646"/>
      <c r="N19" s="147">
        <f t="shared" si="8"/>
        <v>-158.67899999999997</v>
      </c>
      <c r="O19" s="148">
        <f t="shared" si="9"/>
        <v>-39</v>
      </c>
      <c r="P19" s="147">
        <f t="shared" si="10"/>
        <v>-57.641000000000005</v>
      </c>
      <c r="Q19" s="148">
        <f t="shared" si="11"/>
        <v>-24</v>
      </c>
    </row>
    <row r="20" spans="1:17" ht="14.45" hidden="1" customHeight="1" outlineLevel="1" x14ac:dyDescent="0.2">
      <c r="A20" s="441" t="s">
        <v>169</v>
      </c>
      <c r="B20" s="120">
        <v>214.358</v>
      </c>
      <c r="C20" s="113">
        <v>218.577</v>
      </c>
      <c r="D20" s="113">
        <v>104.51900000000001</v>
      </c>
      <c r="E20" s="425">
        <f t="shared" si="12"/>
        <v>0.48759085268569402</v>
      </c>
      <c r="F20" s="132">
        <f t="shared" si="13"/>
        <v>0.4781793143834896</v>
      </c>
      <c r="G20" s="120">
        <v>81</v>
      </c>
      <c r="H20" s="113">
        <v>97</v>
      </c>
      <c r="I20" s="113">
        <v>50</v>
      </c>
      <c r="J20" s="425">
        <f t="shared" si="14"/>
        <v>0.61728395061728392</v>
      </c>
      <c r="K20" s="134">
        <f t="shared" si="15"/>
        <v>0.51546391752577314</v>
      </c>
      <c r="L20" s="645">
        <v>0.96671999999999991</v>
      </c>
      <c r="M20" s="646"/>
      <c r="N20" s="147">
        <f t="shared" si="8"/>
        <v>-114.05799999999999</v>
      </c>
      <c r="O20" s="148">
        <f t="shared" si="9"/>
        <v>-47</v>
      </c>
      <c r="P20" s="147">
        <f t="shared" si="10"/>
        <v>-109.839</v>
      </c>
      <c r="Q20" s="148">
        <f t="shared" si="11"/>
        <v>-31</v>
      </c>
    </row>
    <row r="21" spans="1:17" ht="14.45" hidden="1" customHeight="1" outlineLevel="1" x14ac:dyDescent="0.2">
      <c r="A21" s="441" t="s">
        <v>170</v>
      </c>
      <c r="B21" s="120">
        <v>17.829000000000001</v>
      </c>
      <c r="C21" s="113">
        <v>57.631</v>
      </c>
      <c r="D21" s="113">
        <v>14.930999999999999</v>
      </c>
      <c r="E21" s="425">
        <f t="shared" si="12"/>
        <v>0.83745583038869253</v>
      </c>
      <c r="F21" s="132">
        <f t="shared" si="13"/>
        <v>0.25907931495202235</v>
      </c>
      <c r="G21" s="120">
        <v>10</v>
      </c>
      <c r="H21" s="113">
        <v>14</v>
      </c>
      <c r="I21" s="113">
        <v>7</v>
      </c>
      <c r="J21" s="425">
        <f t="shared" si="14"/>
        <v>0.7</v>
      </c>
      <c r="K21" s="134">
        <f t="shared" si="15"/>
        <v>0.5</v>
      </c>
      <c r="L21" s="645">
        <v>1.11744</v>
      </c>
      <c r="M21" s="646"/>
      <c r="N21" s="147">
        <f t="shared" si="8"/>
        <v>-42.7</v>
      </c>
      <c r="O21" s="148">
        <f t="shared" si="9"/>
        <v>-7</v>
      </c>
      <c r="P21" s="147">
        <f t="shared" si="10"/>
        <v>-2.8980000000000015</v>
      </c>
      <c r="Q21" s="148">
        <f t="shared" si="11"/>
        <v>-3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160.90199999999999</v>
      </c>
      <c r="C23" s="113">
        <v>175.59299999999999</v>
      </c>
      <c r="D23" s="113">
        <v>76.293000000000006</v>
      </c>
      <c r="E23" s="425">
        <f t="shared" si="12"/>
        <v>0.47415818324197345</v>
      </c>
      <c r="F23" s="132">
        <f t="shared" si="13"/>
        <v>0.43448770736874481</v>
      </c>
      <c r="G23" s="120">
        <v>73</v>
      </c>
      <c r="H23" s="113">
        <v>65</v>
      </c>
      <c r="I23" s="113">
        <v>40</v>
      </c>
      <c r="J23" s="425">
        <f t="shared" si="14"/>
        <v>0.54794520547945202</v>
      </c>
      <c r="K23" s="134">
        <f t="shared" si="15"/>
        <v>0.61538461538461542</v>
      </c>
      <c r="L23" s="645">
        <v>0.98495999999999995</v>
      </c>
      <c r="M23" s="646"/>
      <c r="N23" s="147">
        <f t="shared" si="8"/>
        <v>-99.299999999999983</v>
      </c>
      <c r="O23" s="148">
        <f t="shared" si="9"/>
        <v>-25</v>
      </c>
      <c r="P23" s="147">
        <f t="shared" si="10"/>
        <v>-84.60899999999998</v>
      </c>
      <c r="Q23" s="148">
        <f t="shared" si="11"/>
        <v>-33</v>
      </c>
    </row>
    <row r="24" spans="1:17" ht="14.45" hidden="1" customHeight="1" outlineLevel="1" x14ac:dyDescent="0.2">
      <c r="A24" s="441" t="s">
        <v>173</v>
      </c>
      <c r="B24" s="120">
        <v>52.143999999999998</v>
      </c>
      <c r="C24" s="113">
        <v>7.5209999999999999</v>
      </c>
      <c r="D24" s="113">
        <v>3.11</v>
      </c>
      <c r="E24" s="425">
        <f t="shared" si="12"/>
        <v>5.9642528382939548E-2</v>
      </c>
      <c r="F24" s="132">
        <f t="shared" si="13"/>
        <v>0.41350884190932058</v>
      </c>
      <c r="G24" s="120">
        <v>5</v>
      </c>
      <c r="H24" s="113">
        <v>4</v>
      </c>
      <c r="I24" s="113">
        <v>1</v>
      </c>
      <c r="J24" s="425">
        <f t="shared" si="14"/>
        <v>0.2</v>
      </c>
      <c r="K24" s="134">
        <f t="shared" si="15"/>
        <v>0.25</v>
      </c>
      <c r="L24" s="645">
        <v>1.0147199999999998</v>
      </c>
      <c r="M24" s="646"/>
      <c r="N24" s="147">
        <f t="shared" si="8"/>
        <v>-4.4109999999999996</v>
      </c>
      <c r="O24" s="148">
        <f t="shared" si="9"/>
        <v>-3</v>
      </c>
      <c r="P24" s="147">
        <f t="shared" si="10"/>
        <v>-49.033999999999999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7.827</v>
      </c>
      <c r="C25" s="239">
        <v>0.85699999999999998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-0.85699999999999998</v>
      </c>
      <c r="O25" s="246">
        <f t="shared" si="9"/>
        <v>-1</v>
      </c>
      <c r="P25" s="245">
        <f t="shared" si="10"/>
        <v>-7.827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1198.6990000000001</v>
      </c>
      <c r="C26" s="150">
        <f>SUM(C18:C25)</f>
        <v>1244.288</v>
      </c>
      <c r="D26" s="150">
        <f>SUM(D18:D25)</f>
        <v>628.31400000000008</v>
      </c>
      <c r="E26" s="421">
        <f>IF(OR(D26=0,B26=0),0,D26/B26)</f>
        <v>0.52416328035645321</v>
      </c>
      <c r="F26" s="151">
        <f>IF(OR(D26=0,C26=0),0,D26/C26)</f>
        <v>0.50495865908857118</v>
      </c>
      <c r="G26" s="149">
        <f>SUM(G18:G25)</f>
        <v>543</v>
      </c>
      <c r="H26" s="150">
        <f>SUM(H18:H25)</f>
        <v>545</v>
      </c>
      <c r="I26" s="150">
        <f>SUM(I18:I25)</f>
        <v>303</v>
      </c>
      <c r="J26" s="421">
        <f>IF(OR(I26=0,G26=0),0,I26/G26)</f>
        <v>0.55801104972375692</v>
      </c>
      <c r="K26" s="152">
        <f>IF(OR(I26=0,H26=0),0,I26/H26)</f>
        <v>0.55596330275229355</v>
      </c>
      <c r="L26" s="121"/>
      <c r="M26" s="121"/>
      <c r="N26" s="143">
        <f t="shared" si="8"/>
        <v>-615.97399999999993</v>
      </c>
      <c r="O26" s="153">
        <f t="shared" si="9"/>
        <v>-242</v>
      </c>
      <c r="P26" s="143">
        <f t="shared" si="10"/>
        <v>-570.38499999999999</v>
      </c>
      <c r="Q26" s="153">
        <f t="shared" si="11"/>
        <v>-240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18.564</v>
      </c>
      <c r="C31" s="114">
        <v>5.56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-5.56</v>
      </c>
      <c r="O31" s="146">
        <f t="shared" ref="O31:O39" si="17">I31-H31</f>
        <v>-1</v>
      </c>
      <c r="P31" s="145">
        <f t="shared" ref="P31:P39" si="18">D31-B31</f>
        <v>-18.564</v>
      </c>
      <c r="Q31" s="146">
        <f t="shared" ref="Q31:Q39" si="19">I31-G31</f>
        <v>-2</v>
      </c>
    </row>
    <row r="32" spans="1:17" ht="14.45" hidden="1" customHeight="1" outlineLevel="1" x14ac:dyDescent="0.2">
      <c r="A32" s="441" t="s">
        <v>168</v>
      </c>
      <c r="B32" s="120">
        <v>4.18</v>
      </c>
      <c r="C32" s="113">
        <v>13.577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-13.577</v>
      </c>
      <c r="O32" s="148">
        <f t="shared" si="17"/>
        <v>-2</v>
      </c>
      <c r="P32" s="147">
        <f t="shared" si="18"/>
        <v>-4.18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3.3580000000000001</v>
      </c>
      <c r="C33" s="113">
        <v>0</v>
      </c>
      <c r="D33" s="113">
        <v>11.534000000000001</v>
      </c>
      <c r="E33" s="425">
        <f t="shared" si="20"/>
        <v>3.4347826086956523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11.534000000000001</v>
      </c>
      <c r="O33" s="148">
        <f t="shared" si="17"/>
        <v>2</v>
      </c>
      <c r="P33" s="147">
        <f t="shared" si="18"/>
        <v>8.1760000000000002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5.4969999999999999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-5.4969999999999999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31.599</v>
      </c>
      <c r="C39" s="162">
        <f>SUM(C31:C38)</f>
        <v>19.137</v>
      </c>
      <c r="D39" s="162">
        <f>SUM(D31:D38)</f>
        <v>11.534000000000001</v>
      </c>
      <c r="E39" s="422">
        <f>IF(OR(D39=0,B39=0),0,D39/B39)</f>
        <v>0.36501155099844934</v>
      </c>
      <c r="F39" s="163">
        <f>IF(OR(D39=0,C39=0),0,D39/C39)</f>
        <v>0.60270679834874852</v>
      </c>
      <c r="G39" s="164">
        <f>SUM(G31:G38)</f>
        <v>5</v>
      </c>
      <c r="H39" s="162">
        <f>SUM(H31:H38)</f>
        <v>3</v>
      </c>
      <c r="I39" s="162">
        <f>SUM(I31:I38)</f>
        <v>2</v>
      </c>
      <c r="J39" s="422">
        <f>IF(OR(I39=0,G39=0),0,I39/G39)</f>
        <v>0.4</v>
      </c>
      <c r="K39" s="165">
        <f>IF(OR(I39=0,H39=0),0,I39/H39)</f>
        <v>0.66666666666666663</v>
      </c>
      <c r="L39" s="155"/>
      <c r="M39" s="155"/>
      <c r="N39" s="160">
        <f t="shared" si="16"/>
        <v>-7.6029999999999998</v>
      </c>
      <c r="O39" s="166">
        <f t="shared" si="17"/>
        <v>-1</v>
      </c>
      <c r="P39" s="160">
        <f t="shared" si="18"/>
        <v>-20.064999999999998</v>
      </c>
      <c r="Q39" s="166">
        <f t="shared" si="19"/>
        <v>-3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B4DF17C-95BB-4D8C-96E3-4FF03A36355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419</v>
      </c>
      <c r="C33" s="199">
        <v>1762</v>
      </c>
      <c r="D33" s="84">
        <f>IF(C33="","",C33-B33)</f>
        <v>1343</v>
      </c>
      <c r="E33" s="85">
        <f>IF(C33="","",C33/B33)</f>
        <v>4.2052505966587113</v>
      </c>
      <c r="F33" s="86">
        <v>1345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861</v>
      </c>
      <c r="C34" s="200">
        <v>3638</v>
      </c>
      <c r="D34" s="87">
        <f t="shared" ref="D34:D45" si="0">IF(C34="","",C34-B34)</f>
        <v>2777</v>
      </c>
      <c r="E34" s="88">
        <f t="shared" ref="E34:E45" si="1">IF(C34="","",C34/B34)</f>
        <v>4.2253193960511037</v>
      </c>
      <c r="F34" s="89">
        <v>2779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992</v>
      </c>
      <c r="C35" s="200">
        <v>3123</v>
      </c>
      <c r="D35" s="87">
        <f t="shared" si="0"/>
        <v>2131</v>
      </c>
      <c r="E35" s="88">
        <f t="shared" si="1"/>
        <v>3.1481854838709675</v>
      </c>
      <c r="F35" s="89">
        <v>2131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1302</v>
      </c>
      <c r="C36" s="200">
        <v>4211</v>
      </c>
      <c r="D36" s="87">
        <f t="shared" si="0"/>
        <v>2909</v>
      </c>
      <c r="E36" s="88">
        <f t="shared" si="1"/>
        <v>3.2342549923195083</v>
      </c>
      <c r="F36" s="89">
        <v>2909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1603</v>
      </c>
      <c r="C37" s="200">
        <v>5418</v>
      </c>
      <c r="D37" s="87">
        <f t="shared" si="0"/>
        <v>3815</v>
      </c>
      <c r="E37" s="88">
        <f t="shared" si="1"/>
        <v>3.3799126637554586</v>
      </c>
      <c r="F37" s="89">
        <v>3815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1968</v>
      </c>
      <c r="C38" s="200">
        <v>6925</v>
      </c>
      <c r="D38" s="87">
        <f t="shared" si="0"/>
        <v>4957</v>
      </c>
      <c r="E38" s="88">
        <f t="shared" si="1"/>
        <v>3.5188008130081303</v>
      </c>
      <c r="F38" s="89">
        <v>4961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2279</v>
      </c>
      <c r="C39" s="200">
        <v>7976</v>
      </c>
      <c r="D39" s="87">
        <f t="shared" si="0"/>
        <v>5697</v>
      </c>
      <c r="E39" s="88">
        <f t="shared" si="1"/>
        <v>3.4997806055287408</v>
      </c>
      <c r="F39" s="89">
        <v>5702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2581</v>
      </c>
      <c r="C40" s="200">
        <v>8866</v>
      </c>
      <c r="D40" s="87">
        <f t="shared" si="0"/>
        <v>6285</v>
      </c>
      <c r="E40" s="88">
        <f t="shared" si="1"/>
        <v>3.4351026733824099</v>
      </c>
      <c r="F40" s="89">
        <v>6299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2865</v>
      </c>
      <c r="C41" s="200">
        <v>9894</v>
      </c>
      <c r="D41" s="87">
        <f t="shared" si="0"/>
        <v>7029</v>
      </c>
      <c r="E41" s="88">
        <f t="shared" si="1"/>
        <v>3.4534031413612567</v>
      </c>
      <c r="F41" s="89">
        <v>7040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3012531-CC9A-429F-894C-F3D2476BC01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5803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5224</v>
      </c>
      <c r="B5" s="950"/>
      <c r="C5" s="951"/>
      <c r="D5" s="952"/>
      <c r="E5" s="953">
        <v>2</v>
      </c>
      <c r="F5" s="954">
        <v>21.96</v>
      </c>
      <c r="G5" s="955">
        <v>55.5</v>
      </c>
      <c r="H5" s="956"/>
      <c r="I5" s="957"/>
      <c r="J5" s="958"/>
      <c r="K5" s="959">
        <v>7.77</v>
      </c>
      <c r="L5" s="956">
        <v>5</v>
      </c>
      <c r="M5" s="956">
        <v>45</v>
      </c>
      <c r="N5" s="960">
        <v>15</v>
      </c>
      <c r="O5" s="956" t="s">
        <v>5225</v>
      </c>
      <c r="P5" s="961" t="s">
        <v>5226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-21.96</v>
      </c>
      <c r="U5" s="989" t="s">
        <v>569</v>
      </c>
      <c r="V5" s="950" t="s">
        <v>569</v>
      </c>
      <c r="W5" s="950" t="s">
        <v>569</v>
      </c>
      <c r="X5" s="990" t="s">
        <v>569</v>
      </c>
      <c r="Y5" s="991"/>
    </row>
    <row r="6" spans="1:25" ht="14.45" customHeight="1" x14ac:dyDescent="0.2">
      <c r="A6" s="947" t="s">
        <v>5227</v>
      </c>
      <c r="B6" s="920">
        <v>1</v>
      </c>
      <c r="C6" s="921">
        <v>43.57</v>
      </c>
      <c r="D6" s="922">
        <v>59</v>
      </c>
      <c r="E6" s="932"/>
      <c r="F6" s="915"/>
      <c r="G6" s="916"/>
      <c r="H6" s="914"/>
      <c r="I6" s="915"/>
      <c r="J6" s="916"/>
      <c r="K6" s="917">
        <v>33.15</v>
      </c>
      <c r="L6" s="914">
        <v>22</v>
      </c>
      <c r="M6" s="914">
        <v>135</v>
      </c>
      <c r="N6" s="918">
        <v>45</v>
      </c>
      <c r="O6" s="914" t="s">
        <v>5225</v>
      </c>
      <c r="P6" s="931" t="s">
        <v>5228</v>
      </c>
      <c r="Q6" s="919">
        <f t="shared" ref="Q6:R69" si="0">H6-B6</f>
        <v>-1</v>
      </c>
      <c r="R6" s="978">
        <f t="shared" si="0"/>
        <v>-43.57</v>
      </c>
      <c r="S6" s="919">
        <f t="shared" ref="S6:S69" si="1">H6-E6</f>
        <v>0</v>
      </c>
      <c r="T6" s="978">
        <f t="shared" ref="T6:T69" si="2">I6-F6</f>
        <v>0</v>
      </c>
      <c r="U6" s="987" t="s">
        <v>569</v>
      </c>
      <c r="V6" s="928" t="s">
        <v>569</v>
      </c>
      <c r="W6" s="928" t="s">
        <v>569</v>
      </c>
      <c r="X6" s="985" t="s">
        <v>569</v>
      </c>
      <c r="Y6" s="983"/>
    </row>
    <row r="7" spans="1:25" ht="14.45" customHeight="1" x14ac:dyDescent="0.2">
      <c r="A7" s="947" t="s">
        <v>5229</v>
      </c>
      <c r="B7" s="920">
        <v>2</v>
      </c>
      <c r="C7" s="921">
        <v>41.42</v>
      </c>
      <c r="D7" s="922">
        <v>58</v>
      </c>
      <c r="E7" s="932">
        <v>1</v>
      </c>
      <c r="F7" s="915">
        <v>22.05</v>
      </c>
      <c r="G7" s="916">
        <v>87</v>
      </c>
      <c r="H7" s="914"/>
      <c r="I7" s="915"/>
      <c r="J7" s="916"/>
      <c r="K7" s="917">
        <v>20.34</v>
      </c>
      <c r="L7" s="914">
        <v>11</v>
      </c>
      <c r="M7" s="914">
        <v>87</v>
      </c>
      <c r="N7" s="918">
        <v>29</v>
      </c>
      <c r="O7" s="914" t="s">
        <v>5225</v>
      </c>
      <c r="P7" s="931" t="s">
        <v>5230</v>
      </c>
      <c r="Q7" s="919">
        <f t="shared" si="0"/>
        <v>-2</v>
      </c>
      <c r="R7" s="978">
        <f t="shared" si="0"/>
        <v>-41.42</v>
      </c>
      <c r="S7" s="919">
        <f t="shared" si="1"/>
        <v>-1</v>
      </c>
      <c r="T7" s="978">
        <f t="shared" si="2"/>
        <v>-22.05</v>
      </c>
      <c r="U7" s="987" t="s">
        <v>569</v>
      </c>
      <c r="V7" s="928" t="s">
        <v>569</v>
      </c>
      <c r="W7" s="928" t="s">
        <v>569</v>
      </c>
      <c r="X7" s="985" t="s">
        <v>569</v>
      </c>
      <c r="Y7" s="983"/>
    </row>
    <row r="8" spans="1:25" ht="14.45" customHeight="1" x14ac:dyDescent="0.2">
      <c r="A8" s="947" t="s">
        <v>5231</v>
      </c>
      <c r="B8" s="920">
        <v>2</v>
      </c>
      <c r="C8" s="921">
        <v>33.64</v>
      </c>
      <c r="D8" s="922">
        <v>52</v>
      </c>
      <c r="E8" s="932"/>
      <c r="F8" s="915"/>
      <c r="G8" s="916"/>
      <c r="H8" s="914"/>
      <c r="I8" s="915"/>
      <c r="J8" s="916"/>
      <c r="K8" s="917">
        <v>12.38</v>
      </c>
      <c r="L8" s="914">
        <v>5</v>
      </c>
      <c r="M8" s="914">
        <v>60</v>
      </c>
      <c r="N8" s="918">
        <v>20</v>
      </c>
      <c r="O8" s="914" t="s">
        <v>5225</v>
      </c>
      <c r="P8" s="931" t="s">
        <v>5232</v>
      </c>
      <c r="Q8" s="919">
        <f t="shared" si="0"/>
        <v>-2</v>
      </c>
      <c r="R8" s="978">
        <f t="shared" si="0"/>
        <v>-33.64</v>
      </c>
      <c r="S8" s="919">
        <f t="shared" si="1"/>
        <v>0</v>
      </c>
      <c r="T8" s="978">
        <f t="shared" si="2"/>
        <v>0</v>
      </c>
      <c r="U8" s="987" t="s">
        <v>569</v>
      </c>
      <c r="V8" s="928" t="s">
        <v>569</v>
      </c>
      <c r="W8" s="928" t="s">
        <v>569</v>
      </c>
      <c r="X8" s="985" t="s">
        <v>569</v>
      </c>
      <c r="Y8" s="983"/>
    </row>
    <row r="9" spans="1:25" ht="14.45" customHeight="1" x14ac:dyDescent="0.2">
      <c r="A9" s="948" t="s">
        <v>5233</v>
      </c>
      <c r="B9" s="934"/>
      <c r="C9" s="935"/>
      <c r="D9" s="923"/>
      <c r="E9" s="936"/>
      <c r="F9" s="937"/>
      <c r="G9" s="924"/>
      <c r="H9" s="938">
        <v>2</v>
      </c>
      <c r="I9" s="937">
        <v>24.75</v>
      </c>
      <c r="J9" s="925">
        <v>46.5</v>
      </c>
      <c r="K9" s="939">
        <v>12.38</v>
      </c>
      <c r="L9" s="938">
        <v>5</v>
      </c>
      <c r="M9" s="938">
        <v>60</v>
      </c>
      <c r="N9" s="940">
        <v>20</v>
      </c>
      <c r="O9" s="938" t="s">
        <v>5225</v>
      </c>
      <c r="P9" s="941" t="s">
        <v>5232</v>
      </c>
      <c r="Q9" s="942">
        <f t="shared" si="0"/>
        <v>2</v>
      </c>
      <c r="R9" s="979">
        <f t="shared" si="0"/>
        <v>24.75</v>
      </c>
      <c r="S9" s="942">
        <f t="shared" si="1"/>
        <v>2</v>
      </c>
      <c r="T9" s="979">
        <f t="shared" si="2"/>
        <v>24.75</v>
      </c>
      <c r="U9" s="988">
        <v>40</v>
      </c>
      <c r="V9" s="943">
        <v>93</v>
      </c>
      <c r="W9" s="943">
        <v>53</v>
      </c>
      <c r="X9" s="986">
        <v>2.3250000000000002</v>
      </c>
      <c r="Y9" s="984">
        <v>53</v>
      </c>
    </row>
    <row r="10" spans="1:25" ht="14.45" customHeight="1" x14ac:dyDescent="0.2">
      <c r="A10" s="948" t="s">
        <v>5234</v>
      </c>
      <c r="B10" s="934">
        <v>4</v>
      </c>
      <c r="C10" s="935">
        <v>60.64</v>
      </c>
      <c r="D10" s="923">
        <v>64</v>
      </c>
      <c r="E10" s="936">
        <v>1</v>
      </c>
      <c r="F10" s="937">
        <v>31.7</v>
      </c>
      <c r="G10" s="924">
        <v>115</v>
      </c>
      <c r="H10" s="938">
        <v>1</v>
      </c>
      <c r="I10" s="937">
        <v>22</v>
      </c>
      <c r="J10" s="925">
        <v>87</v>
      </c>
      <c r="K10" s="939">
        <v>12.65</v>
      </c>
      <c r="L10" s="938">
        <v>5</v>
      </c>
      <c r="M10" s="938">
        <v>60</v>
      </c>
      <c r="N10" s="940">
        <v>20</v>
      </c>
      <c r="O10" s="938" t="s">
        <v>5225</v>
      </c>
      <c r="P10" s="941" t="s">
        <v>5232</v>
      </c>
      <c r="Q10" s="942">
        <f t="shared" si="0"/>
        <v>-3</v>
      </c>
      <c r="R10" s="979">
        <f t="shared" si="0"/>
        <v>-38.64</v>
      </c>
      <c r="S10" s="942">
        <f t="shared" si="1"/>
        <v>0</v>
      </c>
      <c r="T10" s="979">
        <f t="shared" si="2"/>
        <v>-9.6999999999999993</v>
      </c>
      <c r="U10" s="988">
        <v>20</v>
      </c>
      <c r="V10" s="943">
        <v>87</v>
      </c>
      <c r="W10" s="943">
        <v>67</v>
      </c>
      <c r="X10" s="986">
        <v>4.3499999999999996</v>
      </c>
      <c r="Y10" s="984">
        <v>67</v>
      </c>
    </row>
    <row r="11" spans="1:25" ht="14.45" customHeight="1" x14ac:dyDescent="0.2">
      <c r="A11" s="947" t="s">
        <v>5235</v>
      </c>
      <c r="B11" s="920">
        <v>3</v>
      </c>
      <c r="C11" s="921">
        <v>11.66</v>
      </c>
      <c r="D11" s="922">
        <v>26.7</v>
      </c>
      <c r="E11" s="932">
        <v>1</v>
      </c>
      <c r="F11" s="915">
        <v>3.29</v>
      </c>
      <c r="G11" s="916">
        <v>22</v>
      </c>
      <c r="H11" s="914"/>
      <c r="I11" s="915"/>
      <c r="J11" s="916"/>
      <c r="K11" s="917">
        <v>3.29</v>
      </c>
      <c r="L11" s="914">
        <v>3</v>
      </c>
      <c r="M11" s="914">
        <v>30</v>
      </c>
      <c r="N11" s="918">
        <v>10</v>
      </c>
      <c r="O11" s="914" t="s">
        <v>5225</v>
      </c>
      <c r="P11" s="931" t="s">
        <v>5236</v>
      </c>
      <c r="Q11" s="919">
        <f t="shared" si="0"/>
        <v>-3</v>
      </c>
      <c r="R11" s="978">
        <f t="shared" si="0"/>
        <v>-11.66</v>
      </c>
      <c r="S11" s="919">
        <f t="shared" si="1"/>
        <v>-1</v>
      </c>
      <c r="T11" s="978">
        <f t="shared" si="2"/>
        <v>-3.29</v>
      </c>
      <c r="U11" s="987" t="s">
        <v>569</v>
      </c>
      <c r="V11" s="928" t="s">
        <v>569</v>
      </c>
      <c r="W11" s="928" t="s">
        <v>569</v>
      </c>
      <c r="X11" s="985" t="s">
        <v>569</v>
      </c>
      <c r="Y11" s="983"/>
    </row>
    <row r="12" spans="1:25" ht="14.45" customHeight="1" x14ac:dyDescent="0.2">
      <c r="A12" s="948" t="s">
        <v>5237</v>
      </c>
      <c r="B12" s="934">
        <v>3</v>
      </c>
      <c r="C12" s="935">
        <v>18.899999999999999</v>
      </c>
      <c r="D12" s="923">
        <v>43.3</v>
      </c>
      <c r="E12" s="936">
        <v>1</v>
      </c>
      <c r="F12" s="937">
        <v>4.5999999999999996</v>
      </c>
      <c r="G12" s="924">
        <v>23</v>
      </c>
      <c r="H12" s="938"/>
      <c r="I12" s="937"/>
      <c r="J12" s="924"/>
      <c r="K12" s="939">
        <v>4.5999999999999996</v>
      </c>
      <c r="L12" s="938">
        <v>4</v>
      </c>
      <c r="M12" s="938">
        <v>39</v>
      </c>
      <c r="N12" s="940">
        <v>13</v>
      </c>
      <c r="O12" s="938" t="s">
        <v>5225</v>
      </c>
      <c r="P12" s="941" t="s">
        <v>5238</v>
      </c>
      <c r="Q12" s="942">
        <f t="shared" si="0"/>
        <v>-3</v>
      </c>
      <c r="R12" s="979">
        <f t="shared" si="0"/>
        <v>-18.899999999999999</v>
      </c>
      <c r="S12" s="942">
        <f t="shared" si="1"/>
        <v>-1</v>
      </c>
      <c r="T12" s="979">
        <f t="shared" si="2"/>
        <v>-4.5999999999999996</v>
      </c>
      <c r="U12" s="988" t="s">
        <v>569</v>
      </c>
      <c r="V12" s="943" t="s">
        <v>569</v>
      </c>
      <c r="W12" s="943" t="s">
        <v>569</v>
      </c>
      <c r="X12" s="986" t="s">
        <v>569</v>
      </c>
      <c r="Y12" s="984"/>
    </row>
    <row r="13" spans="1:25" ht="14.45" customHeight="1" x14ac:dyDescent="0.2">
      <c r="A13" s="948" t="s">
        <v>5239</v>
      </c>
      <c r="B13" s="934"/>
      <c r="C13" s="935"/>
      <c r="D13" s="923"/>
      <c r="E13" s="936"/>
      <c r="F13" s="937"/>
      <c r="G13" s="924"/>
      <c r="H13" s="938">
        <v>1</v>
      </c>
      <c r="I13" s="937">
        <v>9.2799999999999994</v>
      </c>
      <c r="J13" s="925">
        <v>48</v>
      </c>
      <c r="K13" s="939">
        <v>6.5</v>
      </c>
      <c r="L13" s="938">
        <v>4</v>
      </c>
      <c r="M13" s="938">
        <v>39</v>
      </c>
      <c r="N13" s="940">
        <v>13</v>
      </c>
      <c r="O13" s="938" t="s">
        <v>5225</v>
      </c>
      <c r="P13" s="941" t="s">
        <v>5240</v>
      </c>
      <c r="Q13" s="942">
        <f t="shared" si="0"/>
        <v>1</v>
      </c>
      <c r="R13" s="979">
        <f t="shared" si="0"/>
        <v>9.2799999999999994</v>
      </c>
      <c r="S13" s="942">
        <f t="shared" si="1"/>
        <v>1</v>
      </c>
      <c r="T13" s="979">
        <f t="shared" si="2"/>
        <v>9.2799999999999994</v>
      </c>
      <c r="U13" s="988">
        <v>13</v>
      </c>
      <c r="V13" s="943">
        <v>48</v>
      </c>
      <c r="W13" s="943">
        <v>35</v>
      </c>
      <c r="X13" s="986">
        <v>3.6923076923076925</v>
      </c>
      <c r="Y13" s="984">
        <v>35</v>
      </c>
    </row>
    <row r="14" spans="1:25" ht="14.45" customHeight="1" x14ac:dyDescent="0.2">
      <c r="A14" s="947" t="s">
        <v>5241</v>
      </c>
      <c r="B14" s="928"/>
      <c r="C14" s="929"/>
      <c r="D14" s="930"/>
      <c r="E14" s="932"/>
      <c r="F14" s="915"/>
      <c r="G14" s="916"/>
      <c r="H14" s="911">
        <v>1</v>
      </c>
      <c r="I14" s="912">
        <v>10.029999999999999</v>
      </c>
      <c r="J14" s="926">
        <v>65</v>
      </c>
      <c r="K14" s="917">
        <v>5.46</v>
      </c>
      <c r="L14" s="914">
        <v>5</v>
      </c>
      <c r="M14" s="914">
        <v>42</v>
      </c>
      <c r="N14" s="918">
        <v>14</v>
      </c>
      <c r="O14" s="914" t="s">
        <v>5225</v>
      </c>
      <c r="P14" s="931" t="s">
        <v>5242</v>
      </c>
      <c r="Q14" s="919">
        <f t="shared" si="0"/>
        <v>1</v>
      </c>
      <c r="R14" s="978">
        <f t="shared" si="0"/>
        <v>10.029999999999999</v>
      </c>
      <c r="S14" s="919">
        <f t="shared" si="1"/>
        <v>1</v>
      </c>
      <c r="T14" s="978">
        <f t="shared" si="2"/>
        <v>10.029999999999999</v>
      </c>
      <c r="U14" s="987">
        <v>14</v>
      </c>
      <c r="V14" s="928">
        <v>65</v>
      </c>
      <c r="W14" s="928">
        <v>51</v>
      </c>
      <c r="X14" s="985">
        <v>4.6428571428571432</v>
      </c>
      <c r="Y14" s="983">
        <v>51</v>
      </c>
    </row>
    <row r="15" spans="1:25" ht="14.45" customHeight="1" x14ac:dyDescent="0.2">
      <c r="A15" s="947" t="s">
        <v>5243</v>
      </c>
      <c r="B15" s="928">
        <v>2</v>
      </c>
      <c r="C15" s="929">
        <v>5</v>
      </c>
      <c r="D15" s="930">
        <v>30</v>
      </c>
      <c r="E15" s="911">
        <v>1</v>
      </c>
      <c r="F15" s="912">
        <v>2.5</v>
      </c>
      <c r="G15" s="913">
        <v>32</v>
      </c>
      <c r="H15" s="914"/>
      <c r="I15" s="915"/>
      <c r="J15" s="916"/>
      <c r="K15" s="917">
        <v>2.5</v>
      </c>
      <c r="L15" s="914">
        <v>4</v>
      </c>
      <c r="M15" s="914">
        <v>36</v>
      </c>
      <c r="N15" s="918">
        <v>12</v>
      </c>
      <c r="O15" s="914" t="s">
        <v>5225</v>
      </c>
      <c r="P15" s="931" t="s">
        <v>5244</v>
      </c>
      <c r="Q15" s="919">
        <f t="shared" si="0"/>
        <v>-2</v>
      </c>
      <c r="R15" s="978">
        <f t="shared" si="0"/>
        <v>-5</v>
      </c>
      <c r="S15" s="919">
        <f t="shared" si="1"/>
        <v>-1</v>
      </c>
      <c r="T15" s="978">
        <f t="shared" si="2"/>
        <v>-2.5</v>
      </c>
      <c r="U15" s="987" t="s">
        <v>569</v>
      </c>
      <c r="V15" s="928" t="s">
        <v>569</v>
      </c>
      <c r="W15" s="928" t="s">
        <v>569</v>
      </c>
      <c r="X15" s="985" t="s">
        <v>569</v>
      </c>
      <c r="Y15" s="983"/>
    </row>
    <row r="16" spans="1:25" ht="14.45" customHeight="1" x14ac:dyDescent="0.2">
      <c r="A16" s="948" t="s">
        <v>5245</v>
      </c>
      <c r="B16" s="943"/>
      <c r="C16" s="944"/>
      <c r="D16" s="933"/>
      <c r="E16" s="945">
        <v>1</v>
      </c>
      <c r="F16" s="946">
        <v>5.9</v>
      </c>
      <c r="G16" s="927">
        <v>38</v>
      </c>
      <c r="H16" s="938"/>
      <c r="I16" s="937"/>
      <c r="J16" s="924"/>
      <c r="K16" s="939">
        <v>5.42</v>
      </c>
      <c r="L16" s="938">
        <v>7</v>
      </c>
      <c r="M16" s="938">
        <v>66</v>
      </c>
      <c r="N16" s="940">
        <v>22</v>
      </c>
      <c r="O16" s="938" t="s">
        <v>5225</v>
      </c>
      <c r="P16" s="941" t="s">
        <v>5244</v>
      </c>
      <c r="Q16" s="942">
        <f t="shared" si="0"/>
        <v>0</v>
      </c>
      <c r="R16" s="979">
        <f t="shared" si="0"/>
        <v>0</v>
      </c>
      <c r="S16" s="942">
        <f t="shared" si="1"/>
        <v>-1</v>
      </c>
      <c r="T16" s="979">
        <f t="shared" si="2"/>
        <v>-5.9</v>
      </c>
      <c r="U16" s="988" t="s">
        <v>569</v>
      </c>
      <c r="V16" s="943" t="s">
        <v>569</v>
      </c>
      <c r="W16" s="943" t="s">
        <v>569</v>
      </c>
      <c r="X16" s="986" t="s">
        <v>569</v>
      </c>
      <c r="Y16" s="984"/>
    </row>
    <row r="17" spans="1:25" ht="14.45" customHeight="1" x14ac:dyDescent="0.2">
      <c r="A17" s="947" t="s">
        <v>5246</v>
      </c>
      <c r="B17" s="928">
        <v>1</v>
      </c>
      <c r="C17" s="929">
        <v>7.19</v>
      </c>
      <c r="D17" s="930">
        <v>19</v>
      </c>
      <c r="E17" s="932"/>
      <c r="F17" s="915"/>
      <c r="G17" s="916"/>
      <c r="H17" s="911">
        <v>1</v>
      </c>
      <c r="I17" s="912">
        <v>8.7200000000000006</v>
      </c>
      <c r="J17" s="926">
        <v>37</v>
      </c>
      <c r="K17" s="917">
        <v>7.19</v>
      </c>
      <c r="L17" s="914">
        <v>3</v>
      </c>
      <c r="M17" s="914">
        <v>30</v>
      </c>
      <c r="N17" s="918">
        <v>10</v>
      </c>
      <c r="O17" s="914" t="s">
        <v>5225</v>
      </c>
      <c r="P17" s="931" t="s">
        <v>5247</v>
      </c>
      <c r="Q17" s="919">
        <f t="shared" si="0"/>
        <v>0</v>
      </c>
      <c r="R17" s="978">
        <f t="shared" si="0"/>
        <v>1.5300000000000002</v>
      </c>
      <c r="S17" s="919">
        <f t="shared" si="1"/>
        <v>1</v>
      </c>
      <c r="T17" s="978">
        <f t="shared" si="2"/>
        <v>8.7200000000000006</v>
      </c>
      <c r="U17" s="987">
        <v>10</v>
      </c>
      <c r="V17" s="928">
        <v>37</v>
      </c>
      <c r="W17" s="928">
        <v>27</v>
      </c>
      <c r="X17" s="985">
        <v>3.7</v>
      </c>
      <c r="Y17" s="983">
        <v>27</v>
      </c>
    </row>
    <row r="18" spans="1:25" ht="14.45" customHeight="1" x14ac:dyDescent="0.2">
      <c r="A18" s="947" t="s">
        <v>5248</v>
      </c>
      <c r="B18" s="928"/>
      <c r="C18" s="929"/>
      <c r="D18" s="930"/>
      <c r="E18" s="911">
        <v>1</v>
      </c>
      <c r="F18" s="912">
        <v>0.87</v>
      </c>
      <c r="G18" s="913">
        <v>21</v>
      </c>
      <c r="H18" s="914">
        <v>1</v>
      </c>
      <c r="I18" s="915">
        <v>2.79</v>
      </c>
      <c r="J18" s="926">
        <v>53</v>
      </c>
      <c r="K18" s="917">
        <v>0.62</v>
      </c>
      <c r="L18" s="914">
        <v>2</v>
      </c>
      <c r="M18" s="914">
        <v>18</v>
      </c>
      <c r="N18" s="918">
        <v>6</v>
      </c>
      <c r="O18" s="914" t="s">
        <v>5225</v>
      </c>
      <c r="P18" s="931" t="s">
        <v>5249</v>
      </c>
      <c r="Q18" s="919">
        <f t="shared" si="0"/>
        <v>1</v>
      </c>
      <c r="R18" s="978">
        <f t="shared" si="0"/>
        <v>2.79</v>
      </c>
      <c r="S18" s="919">
        <f t="shared" si="1"/>
        <v>0</v>
      </c>
      <c r="T18" s="978">
        <f t="shared" si="2"/>
        <v>1.92</v>
      </c>
      <c r="U18" s="987">
        <v>6</v>
      </c>
      <c r="V18" s="928">
        <v>53</v>
      </c>
      <c r="W18" s="928">
        <v>47</v>
      </c>
      <c r="X18" s="985">
        <v>8.8333333333333339</v>
      </c>
      <c r="Y18" s="983">
        <v>47</v>
      </c>
    </row>
    <row r="19" spans="1:25" ht="14.45" customHeight="1" x14ac:dyDescent="0.2">
      <c r="A19" s="948" t="s">
        <v>5250</v>
      </c>
      <c r="B19" s="943"/>
      <c r="C19" s="944"/>
      <c r="D19" s="933"/>
      <c r="E19" s="945">
        <v>1</v>
      </c>
      <c r="F19" s="946">
        <v>7.09</v>
      </c>
      <c r="G19" s="927">
        <v>26</v>
      </c>
      <c r="H19" s="938"/>
      <c r="I19" s="937"/>
      <c r="J19" s="924"/>
      <c r="K19" s="939">
        <v>2.39</v>
      </c>
      <c r="L19" s="938">
        <v>4</v>
      </c>
      <c r="M19" s="938">
        <v>39</v>
      </c>
      <c r="N19" s="940">
        <v>13</v>
      </c>
      <c r="O19" s="938" t="s">
        <v>5225</v>
      </c>
      <c r="P19" s="941" t="s">
        <v>5251</v>
      </c>
      <c r="Q19" s="942">
        <f t="shared" si="0"/>
        <v>0</v>
      </c>
      <c r="R19" s="979">
        <f t="shared" si="0"/>
        <v>0</v>
      </c>
      <c r="S19" s="942">
        <f t="shared" si="1"/>
        <v>-1</v>
      </c>
      <c r="T19" s="979">
        <f t="shared" si="2"/>
        <v>-7.09</v>
      </c>
      <c r="U19" s="988" t="s">
        <v>569</v>
      </c>
      <c r="V19" s="943" t="s">
        <v>569</v>
      </c>
      <c r="W19" s="943" t="s">
        <v>569</v>
      </c>
      <c r="X19" s="986" t="s">
        <v>569</v>
      </c>
      <c r="Y19" s="984"/>
    </row>
    <row r="20" spans="1:25" ht="14.45" customHeight="1" x14ac:dyDescent="0.2">
      <c r="A20" s="947" t="s">
        <v>5252</v>
      </c>
      <c r="B20" s="920">
        <v>2</v>
      </c>
      <c r="C20" s="921">
        <v>2.5099999999999998</v>
      </c>
      <c r="D20" s="922">
        <v>30</v>
      </c>
      <c r="E20" s="932"/>
      <c r="F20" s="915"/>
      <c r="G20" s="916"/>
      <c r="H20" s="914">
        <v>1</v>
      </c>
      <c r="I20" s="915">
        <v>0.88</v>
      </c>
      <c r="J20" s="926">
        <v>23</v>
      </c>
      <c r="K20" s="917">
        <v>0.61</v>
      </c>
      <c r="L20" s="914">
        <v>2</v>
      </c>
      <c r="M20" s="914">
        <v>18</v>
      </c>
      <c r="N20" s="918">
        <v>6</v>
      </c>
      <c r="O20" s="914" t="s">
        <v>5225</v>
      </c>
      <c r="P20" s="931" t="s">
        <v>5253</v>
      </c>
      <c r="Q20" s="919">
        <f t="shared" si="0"/>
        <v>-1</v>
      </c>
      <c r="R20" s="978">
        <f t="shared" si="0"/>
        <v>-1.63</v>
      </c>
      <c r="S20" s="919">
        <f t="shared" si="1"/>
        <v>1</v>
      </c>
      <c r="T20" s="978">
        <f t="shared" si="2"/>
        <v>0.88</v>
      </c>
      <c r="U20" s="987">
        <v>6</v>
      </c>
      <c r="V20" s="928">
        <v>23</v>
      </c>
      <c r="W20" s="928">
        <v>17</v>
      </c>
      <c r="X20" s="985">
        <v>3.8333333333333335</v>
      </c>
      <c r="Y20" s="983">
        <v>17</v>
      </c>
    </row>
    <row r="21" spans="1:25" ht="14.45" customHeight="1" x14ac:dyDescent="0.2">
      <c r="A21" s="948" t="s">
        <v>5254</v>
      </c>
      <c r="B21" s="934">
        <v>5</v>
      </c>
      <c r="C21" s="935">
        <v>5.4</v>
      </c>
      <c r="D21" s="923">
        <v>29.4</v>
      </c>
      <c r="E21" s="936">
        <v>5</v>
      </c>
      <c r="F21" s="937">
        <v>6.26</v>
      </c>
      <c r="G21" s="924">
        <v>32.6</v>
      </c>
      <c r="H21" s="938">
        <v>3</v>
      </c>
      <c r="I21" s="937">
        <v>2.42</v>
      </c>
      <c r="J21" s="925">
        <v>23.3</v>
      </c>
      <c r="K21" s="939">
        <v>0.74</v>
      </c>
      <c r="L21" s="938">
        <v>3</v>
      </c>
      <c r="M21" s="938">
        <v>24</v>
      </c>
      <c r="N21" s="940">
        <v>8</v>
      </c>
      <c r="O21" s="938" t="s">
        <v>5225</v>
      </c>
      <c r="P21" s="941" t="s">
        <v>5253</v>
      </c>
      <c r="Q21" s="942">
        <f t="shared" si="0"/>
        <v>-2</v>
      </c>
      <c r="R21" s="979">
        <f t="shared" si="0"/>
        <v>-2.9800000000000004</v>
      </c>
      <c r="S21" s="942">
        <f t="shared" si="1"/>
        <v>-2</v>
      </c>
      <c r="T21" s="979">
        <f t="shared" si="2"/>
        <v>-3.84</v>
      </c>
      <c r="U21" s="988">
        <v>24</v>
      </c>
      <c r="V21" s="943">
        <v>69.900000000000006</v>
      </c>
      <c r="W21" s="943">
        <v>45.900000000000006</v>
      </c>
      <c r="X21" s="986">
        <v>2.9125000000000001</v>
      </c>
      <c r="Y21" s="984">
        <v>46</v>
      </c>
    </row>
    <row r="22" spans="1:25" ht="14.45" customHeight="1" x14ac:dyDescent="0.2">
      <c r="A22" s="948" t="s">
        <v>5255</v>
      </c>
      <c r="B22" s="934">
        <v>2</v>
      </c>
      <c r="C22" s="935">
        <v>2.21</v>
      </c>
      <c r="D22" s="923">
        <v>19.5</v>
      </c>
      <c r="E22" s="936">
        <v>1</v>
      </c>
      <c r="F22" s="937">
        <v>1.1000000000000001</v>
      </c>
      <c r="G22" s="924">
        <v>16</v>
      </c>
      <c r="H22" s="938"/>
      <c r="I22" s="937"/>
      <c r="J22" s="924"/>
      <c r="K22" s="939">
        <v>1.1000000000000001</v>
      </c>
      <c r="L22" s="938">
        <v>4</v>
      </c>
      <c r="M22" s="938">
        <v>33</v>
      </c>
      <c r="N22" s="940">
        <v>11</v>
      </c>
      <c r="O22" s="938" t="s">
        <v>5225</v>
      </c>
      <c r="P22" s="941" t="s">
        <v>5253</v>
      </c>
      <c r="Q22" s="942">
        <f t="shared" si="0"/>
        <v>-2</v>
      </c>
      <c r="R22" s="979">
        <f t="shared" si="0"/>
        <v>-2.21</v>
      </c>
      <c r="S22" s="942">
        <f t="shared" si="1"/>
        <v>-1</v>
      </c>
      <c r="T22" s="979">
        <f t="shared" si="2"/>
        <v>-1.1000000000000001</v>
      </c>
      <c r="U22" s="988" t="s">
        <v>569</v>
      </c>
      <c r="V22" s="943" t="s">
        <v>569</v>
      </c>
      <c r="W22" s="943" t="s">
        <v>569</v>
      </c>
      <c r="X22" s="986" t="s">
        <v>569</v>
      </c>
      <c r="Y22" s="984"/>
    </row>
    <row r="23" spans="1:25" ht="14.45" customHeight="1" x14ac:dyDescent="0.2">
      <c r="A23" s="947" t="s">
        <v>5256</v>
      </c>
      <c r="B23" s="928">
        <v>2</v>
      </c>
      <c r="C23" s="929">
        <v>3.51</v>
      </c>
      <c r="D23" s="930">
        <v>33.5</v>
      </c>
      <c r="E23" s="911">
        <v>2</v>
      </c>
      <c r="F23" s="912">
        <v>4.4000000000000004</v>
      </c>
      <c r="G23" s="913">
        <v>40.5</v>
      </c>
      <c r="H23" s="914"/>
      <c r="I23" s="915"/>
      <c r="J23" s="916"/>
      <c r="K23" s="917">
        <v>0.43</v>
      </c>
      <c r="L23" s="914">
        <v>1</v>
      </c>
      <c r="M23" s="914">
        <v>12</v>
      </c>
      <c r="N23" s="918">
        <v>4</v>
      </c>
      <c r="O23" s="914" t="s">
        <v>5225</v>
      </c>
      <c r="P23" s="931" t="s">
        <v>5257</v>
      </c>
      <c r="Q23" s="919">
        <f t="shared" si="0"/>
        <v>-2</v>
      </c>
      <c r="R23" s="978">
        <f t="shared" si="0"/>
        <v>-3.51</v>
      </c>
      <c r="S23" s="919">
        <f t="shared" si="1"/>
        <v>-2</v>
      </c>
      <c r="T23" s="978">
        <f t="shared" si="2"/>
        <v>-4.4000000000000004</v>
      </c>
      <c r="U23" s="987" t="s">
        <v>569</v>
      </c>
      <c r="V23" s="928" t="s">
        <v>569</v>
      </c>
      <c r="W23" s="928" t="s">
        <v>569</v>
      </c>
      <c r="X23" s="985" t="s">
        <v>569</v>
      </c>
      <c r="Y23" s="983"/>
    </row>
    <row r="24" spans="1:25" ht="14.45" customHeight="1" x14ac:dyDescent="0.2">
      <c r="A24" s="948" t="s">
        <v>5258</v>
      </c>
      <c r="B24" s="943"/>
      <c r="C24" s="944"/>
      <c r="D24" s="933"/>
      <c r="E24" s="945">
        <v>1</v>
      </c>
      <c r="F24" s="946">
        <v>3.32</v>
      </c>
      <c r="G24" s="927">
        <v>68</v>
      </c>
      <c r="H24" s="938"/>
      <c r="I24" s="937"/>
      <c r="J24" s="924"/>
      <c r="K24" s="939">
        <v>0.56000000000000005</v>
      </c>
      <c r="L24" s="938">
        <v>2</v>
      </c>
      <c r="M24" s="938">
        <v>18</v>
      </c>
      <c r="N24" s="940">
        <v>6</v>
      </c>
      <c r="O24" s="938" t="s">
        <v>5225</v>
      </c>
      <c r="P24" s="941" t="s">
        <v>5259</v>
      </c>
      <c r="Q24" s="942">
        <f t="shared" si="0"/>
        <v>0</v>
      </c>
      <c r="R24" s="979">
        <f t="shared" si="0"/>
        <v>0</v>
      </c>
      <c r="S24" s="942">
        <f t="shared" si="1"/>
        <v>-1</v>
      </c>
      <c r="T24" s="979">
        <f t="shared" si="2"/>
        <v>-3.32</v>
      </c>
      <c r="U24" s="988" t="s">
        <v>569</v>
      </c>
      <c r="V24" s="943" t="s">
        <v>569</v>
      </c>
      <c r="W24" s="943" t="s">
        <v>569</v>
      </c>
      <c r="X24" s="986" t="s">
        <v>569</v>
      </c>
      <c r="Y24" s="984"/>
    </row>
    <row r="25" spans="1:25" ht="14.45" customHeight="1" x14ac:dyDescent="0.2">
      <c r="A25" s="948" t="s">
        <v>5260</v>
      </c>
      <c r="B25" s="943">
        <v>1</v>
      </c>
      <c r="C25" s="944">
        <v>0.92</v>
      </c>
      <c r="D25" s="933">
        <v>21</v>
      </c>
      <c r="E25" s="945"/>
      <c r="F25" s="946"/>
      <c r="G25" s="927"/>
      <c r="H25" s="938"/>
      <c r="I25" s="937"/>
      <c r="J25" s="924"/>
      <c r="K25" s="939">
        <v>0.78</v>
      </c>
      <c r="L25" s="938">
        <v>3</v>
      </c>
      <c r="M25" s="938">
        <v>24</v>
      </c>
      <c r="N25" s="940">
        <v>8</v>
      </c>
      <c r="O25" s="938" t="s">
        <v>5225</v>
      </c>
      <c r="P25" s="941" t="s">
        <v>5261</v>
      </c>
      <c r="Q25" s="942">
        <f t="shared" si="0"/>
        <v>-1</v>
      </c>
      <c r="R25" s="979">
        <f t="shared" si="0"/>
        <v>-0.92</v>
      </c>
      <c r="S25" s="942">
        <f t="shared" si="1"/>
        <v>0</v>
      </c>
      <c r="T25" s="979">
        <f t="shared" si="2"/>
        <v>0</v>
      </c>
      <c r="U25" s="988" t="s">
        <v>569</v>
      </c>
      <c r="V25" s="943" t="s">
        <v>569</v>
      </c>
      <c r="W25" s="943" t="s">
        <v>569</v>
      </c>
      <c r="X25" s="986" t="s">
        <v>569</v>
      </c>
      <c r="Y25" s="984"/>
    </row>
    <row r="26" spans="1:25" ht="14.45" customHeight="1" x14ac:dyDescent="0.2">
      <c r="A26" s="947" t="s">
        <v>5262</v>
      </c>
      <c r="B26" s="928">
        <v>3</v>
      </c>
      <c r="C26" s="929">
        <v>5.72</v>
      </c>
      <c r="D26" s="930">
        <v>28.3</v>
      </c>
      <c r="E26" s="911">
        <v>1</v>
      </c>
      <c r="F26" s="912">
        <v>3.8</v>
      </c>
      <c r="G26" s="913">
        <v>50</v>
      </c>
      <c r="H26" s="914"/>
      <c r="I26" s="915"/>
      <c r="J26" s="916"/>
      <c r="K26" s="917">
        <v>1.08</v>
      </c>
      <c r="L26" s="914">
        <v>2</v>
      </c>
      <c r="M26" s="914">
        <v>21</v>
      </c>
      <c r="N26" s="918">
        <v>7</v>
      </c>
      <c r="O26" s="914" t="s">
        <v>5225</v>
      </c>
      <c r="P26" s="931" t="s">
        <v>5263</v>
      </c>
      <c r="Q26" s="919">
        <f t="shared" si="0"/>
        <v>-3</v>
      </c>
      <c r="R26" s="978">
        <f t="shared" si="0"/>
        <v>-5.72</v>
      </c>
      <c r="S26" s="919">
        <f t="shared" si="1"/>
        <v>-1</v>
      </c>
      <c r="T26" s="978">
        <f t="shared" si="2"/>
        <v>-3.8</v>
      </c>
      <c r="U26" s="987" t="s">
        <v>569</v>
      </c>
      <c r="V26" s="928" t="s">
        <v>569</v>
      </c>
      <c r="W26" s="928" t="s">
        <v>569</v>
      </c>
      <c r="X26" s="985" t="s">
        <v>569</v>
      </c>
      <c r="Y26" s="983"/>
    </row>
    <row r="27" spans="1:25" ht="14.45" customHeight="1" x14ac:dyDescent="0.2">
      <c r="A27" s="948" t="s">
        <v>5264</v>
      </c>
      <c r="B27" s="943">
        <v>2</v>
      </c>
      <c r="C27" s="944">
        <v>4.09</v>
      </c>
      <c r="D27" s="933">
        <v>31.5</v>
      </c>
      <c r="E27" s="945">
        <v>5</v>
      </c>
      <c r="F27" s="946">
        <v>14.53</v>
      </c>
      <c r="G27" s="927">
        <v>37.4</v>
      </c>
      <c r="H27" s="938"/>
      <c r="I27" s="937"/>
      <c r="J27" s="924"/>
      <c r="K27" s="939">
        <v>1.61</v>
      </c>
      <c r="L27" s="938">
        <v>3</v>
      </c>
      <c r="M27" s="938">
        <v>30</v>
      </c>
      <c r="N27" s="940">
        <v>10</v>
      </c>
      <c r="O27" s="938" t="s">
        <v>5225</v>
      </c>
      <c r="P27" s="941" t="s">
        <v>5265</v>
      </c>
      <c r="Q27" s="942">
        <f t="shared" si="0"/>
        <v>-2</v>
      </c>
      <c r="R27" s="979">
        <f t="shared" si="0"/>
        <v>-4.09</v>
      </c>
      <c r="S27" s="942">
        <f t="shared" si="1"/>
        <v>-5</v>
      </c>
      <c r="T27" s="979">
        <f t="shared" si="2"/>
        <v>-14.53</v>
      </c>
      <c r="U27" s="988" t="s">
        <v>569</v>
      </c>
      <c r="V27" s="943" t="s">
        <v>569</v>
      </c>
      <c r="W27" s="943" t="s">
        <v>569</v>
      </c>
      <c r="X27" s="986" t="s">
        <v>569</v>
      </c>
      <c r="Y27" s="984"/>
    </row>
    <row r="28" spans="1:25" ht="14.45" customHeight="1" x14ac:dyDescent="0.2">
      <c r="A28" s="948" t="s">
        <v>5266</v>
      </c>
      <c r="B28" s="943">
        <v>1</v>
      </c>
      <c r="C28" s="944">
        <v>2.93</v>
      </c>
      <c r="D28" s="933">
        <v>35</v>
      </c>
      <c r="E28" s="945">
        <v>2</v>
      </c>
      <c r="F28" s="946">
        <v>4.4400000000000004</v>
      </c>
      <c r="G28" s="927">
        <v>16.5</v>
      </c>
      <c r="H28" s="938">
        <v>1</v>
      </c>
      <c r="I28" s="937">
        <v>4.18</v>
      </c>
      <c r="J28" s="925">
        <v>45</v>
      </c>
      <c r="K28" s="939">
        <v>2.2200000000000002</v>
      </c>
      <c r="L28" s="938">
        <v>3</v>
      </c>
      <c r="M28" s="938">
        <v>30</v>
      </c>
      <c r="N28" s="940">
        <v>10</v>
      </c>
      <c r="O28" s="938" t="s">
        <v>5225</v>
      </c>
      <c r="P28" s="941" t="s">
        <v>5267</v>
      </c>
      <c r="Q28" s="942">
        <f t="shared" si="0"/>
        <v>0</v>
      </c>
      <c r="R28" s="979">
        <f t="shared" si="0"/>
        <v>1.2499999999999996</v>
      </c>
      <c r="S28" s="942">
        <f t="shared" si="1"/>
        <v>-1</v>
      </c>
      <c r="T28" s="979">
        <f t="shared" si="2"/>
        <v>-0.26000000000000068</v>
      </c>
      <c r="U28" s="988">
        <v>10</v>
      </c>
      <c r="V28" s="943">
        <v>45</v>
      </c>
      <c r="W28" s="943">
        <v>35</v>
      </c>
      <c r="X28" s="986">
        <v>4.5</v>
      </c>
      <c r="Y28" s="984">
        <v>35</v>
      </c>
    </row>
    <row r="29" spans="1:25" ht="14.45" customHeight="1" x14ac:dyDescent="0.2">
      <c r="A29" s="947" t="s">
        <v>5268</v>
      </c>
      <c r="B29" s="920">
        <v>21</v>
      </c>
      <c r="C29" s="921">
        <v>22.69</v>
      </c>
      <c r="D29" s="922">
        <v>22.7</v>
      </c>
      <c r="E29" s="932">
        <v>9</v>
      </c>
      <c r="F29" s="915">
        <v>20.18</v>
      </c>
      <c r="G29" s="916">
        <v>40</v>
      </c>
      <c r="H29" s="914">
        <v>2</v>
      </c>
      <c r="I29" s="915">
        <v>2.99</v>
      </c>
      <c r="J29" s="926">
        <v>31</v>
      </c>
      <c r="K29" s="917">
        <v>0.82</v>
      </c>
      <c r="L29" s="914">
        <v>2</v>
      </c>
      <c r="M29" s="914">
        <v>21</v>
      </c>
      <c r="N29" s="918">
        <v>7</v>
      </c>
      <c r="O29" s="914" t="s">
        <v>5225</v>
      </c>
      <c r="P29" s="931" t="s">
        <v>5269</v>
      </c>
      <c r="Q29" s="919">
        <f t="shared" si="0"/>
        <v>-19</v>
      </c>
      <c r="R29" s="978">
        <f t="shared" si="0"/>
        <v>-19.700000000000003</v>
      </c>
      <c r="S29" s="919">
        <f t="shared" si="1"/>
        <v>-7</v>
      </c>
      <c r="T29" s="978">
        <f t="shared" si="2"/>
        <v>-17.189999999999998</v>
      </c>
      <c r="U29" s="987">
        <v>14</v>
      </c>
      <c r="V29" s="928">
        <v>62</v>
      </c>
      <c r="W29" s="928">
        <v>48</v>
      </c>
      <c r="X29" s="985">
        <v>4.4285714285714288</v>
      </c>
      <c r="Y29" s="983">
        <v>48</v>
      </c>
    </row>
    <row r="30" spans="1:25" ht="14.45" customHeight="1" x14ac:dyDescent="0.2">
      <c r="A30" s="948" t="s">
        <v>5270</v>
      </c>
      <c r="B30" s="934">
        <v>18</v>
      </c>
      <c r="C30" s="935">
        <v>24.53</v>
      </c>
      <c r="D30" s="923">
        <v>25.2</v>
      </c>
      <c r="E30" s="936">
        <v>20</v>
      </c>
      <c r="F30" s="937">
        <v>41.21</v>
      </c>
      <c r="G30" s="924">
        <v>36.299999999999997</v>
      </c>
      <c r="H30" s="938">
        <v>6</v>
      </c>
      <c r="I30" s="937">
        <v>9.41</v>
      </c>
      <c r="J30" s="925">
        <v>32.200000000000003</v>
      </c>
      <c r="K30" s="939">
        <v>1.1100000000000001</v>
      </c>
      <c r="L30" s="938">
        <v>3</v>
      </c>
      <c r="M30" s="938">
        <v>27</v>
      </c>
      <c r="N30" s="940">
        <v>9</v>
      </c>
      <c r="O30" s="938" t="s">
        <v>5225</v>
      </c>
      <c r="P30" s="941" t="s">
        <v>5271</v>
      </c>
      <c r="Q30" s="942">
        <f t="shared" si="0"/>
        <v>-12</v>
      </c>
      <c r="R30" s="979">
        <f t="shared" si="0"/>
        <v>-15.120000000000001</v>
      </c>
      <c r="S30" s="942">
        <f t="shared" si="1"/>
        <v>-14</v>
      </c>
      <c r="T30" s="979">
        <f t="shared" si="2"/>
        <v>-31.8</v>
      </c>
      <c r="U30" s="988">
        <v>54</v>
      </c>
      <c r="V30" s="943">
        <v>193.20000000000002</v>
      </c>
      <c r="W30" s="943">
        <v>139.20000000000002</v>
      </c>
      <c r="X30" s="986">
        <v>3.5777777777777779</v>
      </c>
      <c r="Y30" s="984">
        <v>139</v>
      </c>
    </row>
    <row r="31" spans="1:25" ht="14.45" customHeight="1" x14ac:dyDescent="0.2">
      <c r="A31" s="948" t="s">
        <v>5272</v>
      </c>
      <c r="B31" s="934">
        <v>5</v>
      </c>
      <c r="C31" s="935">
        <v>8.91</v>
      </c>
      <c r="D31" s="923">
        <v>27.2</v>
      </c>
      <c r="E31" s="936">
        <v>8</v>
      </c>
      <c r="F31" s="937">
        <v>19.59</v>
      </c>
      <c r="G31" s="924">
        <v>39.9</v>
      </c>
      <c r="H31" s="938">
        <v>1</v>
      </c>
      <c r="I31" s="937">
        <v>1.9</v>
      </c>
      <c r="J31" s="925">
        <v>35</v>
      </c>
      <c r="K31" s="939">
        <v>1.72</v>
      </c>
      <c r="L31" s="938">
        <v>4</v>
      </c>
      <c r="M31" s="938">
        <v>33</v>
      </c>
      <c r="N31" s="940">
        <v>11</v>
      </c>
      <c r="O31" s="938" t="s">
        <v>5225</v>
      </c>
      <c r="P31" s="941" t="s">
        <v>5273</v>
      </c>
      <c r="Q31" s="942">
        <f t="shared" si="0"/>
        <v>-4</v>
      </c>
      <c r="R31" s="979">
        <f t="shared" si="0"/>
        <v>-7.01</v>
      </c>
      <c r="S31" s="942">
        <f t="shared" si="1"/>
        <v>-7</v>
      </c>
      <c r="T31" s="979">
        <f t="shared" si="2"/>
        <v>-17.690000000000001</v>
      </c>
      <c r="U31" s="988">
        <v>11</v>
      </c>
      <c r="V31" s="943">
        <v>35</v>
      </c>
      <c r="W31" s="943">
        <v>24</v>
      </c>
      <c r="X31" s="986">
        <v>3.1818181818181817</v>
      </c>
      <c r="Y31" s="984">
        <v>24</v>
      </c>
    </row>
    <row r="32" spans="1:25" ht="14.45" customHeight="1" x14ac:dyDescent="0.2">
      <c r="A32" s="947" t="s">
        <v>5274</v>
      </c>
      <c r="B32" s="928">
        <v>2</v>
      </c>
      <c r="C32" s="929">
        <v>1.54</v>
      </c>
      <c r="D32" s="930">
        <v>18</v>
      </c>
      <c r="E32" s="911">
        <v>2</v>
      </c>
      <c r="F32" s="912">
        <v>6.31</v>
      </c>
      <c r="G32" s="913">
        <v>62</v>
      </c>
      <c r="H32" s="914">
        <v>1</v>
      </c>
      <c r="I32" s="915">
        <v>0.83</v>
      </c>
      <c r="J32" s="926">
        <v>22</v>
      </c>
      <c r="K32" s="917">
        <v>0.6</v>
      </c>
      <c r="L32" s="914">
        <v>2</v>
      </c>
      <c r="M32" s="914">
        <v>18</v>
      </c>
      <c r="N32" s="918">
        <v>6</v>
      </c>
      <c r="O32" s="914" t="s">
        <v>5225</v>
      </c>
      <c r="P32" s="931" t="s">
        <v>5275</v>
      </c>
      <c r="Q32" s="919">
        <f t="shared" si="0"/>
        <v>-1</v>
      </c>
      <c r="R32" s="978">
        <f t="shared" si="0"/>
        <v>-0.71000000000000008</v>
      </c>
      <c r="S32" s="919">
        <f t="shared" si="1"/>
        <v>-1</v>
      </c>
      <c r="T32" s="978">
        <f t="shared" si="2"/>
        <v>-5.4799999999999995</v>
      </c>
      <c r="U32" s="987">
        <v>6</v>
      </c>
      <c r="V32" s="928">
        <v>22</v>
      </c>
      <c r="W32" s="928">
        <v>16</v>
      </c>
      <c r="X32" s="985">
        <v>3.6666666666666665</v>
      </c>
      <c r="Y32" s="983">
        <v>16</v>
      </c>
    </row>
    <row r="33" spans="1:25" ht="14.45" customHeight="1" x14ac:dyDescent="0.2">
      <c r="A33" s="948" t="s">
        <v>5276</v>
      </c>
      <c r="B33" s="943">
        <v>4</v>
      </c>
      <c r="C33" s="944">
        <v>4.29</v>
      </c>
      <c r="D33" s="933">
        <v>27.5</v>
      </c>
      <c r="E33" s="945">
        <v>6</v>
      </c>
      <c r="F33" s="946">
        <v>8.4600000000000009</v>
      </c>
      <c r="G33" s="927">
        <v>38.799999999999997</v>
      </c>
      <c r="H33" s="938">
        <v>2</v>
      </c>
      <c r="I33" s="937">
        <v>1.62</v>
      </c>
      <c r="J33" s="925">
        <v>27</v>
      </c>
      <c r="K33" s="939">
        <v>0.66</v>
      </c>
      <c r="L33" s="938">
        <v>3</v>
      </c>
      <c r="M33" s="938">
        <v>24</v>
      </c>
      <c r="N33" s="940">
        <v>8</v>
      </c>
      <c r="O33" s="938" t="s">
        <v>5225</v>
      </c>
      <c r="P33" s="941" t="s">
        <v>5275</v>
      </c>
      <c r="Q33" s="942">
        <f t="shared" si="0"/>
        <v>-2</v>
      </c>
      <c r="R33" s="979">
        <f t="shared" si="0"/>
        <v>-2.67</v>
      </c>
      <c r="S33" s="942">
        <f t="shared" si="1"/>
        <v>-4</v>
      </c>
      <c r="T33" s="979">
        <f t="shared" si="2"/>
        <v>-6.8400000000000007</v>
      </c>
      <c r="U33" s="988">
        <v>16</v>
      </c>
      <c r="V33" s="943">
        <v>54</v>
      </c>
      <c r="W33" s="943">
        <v>38</v>
      </c>
      <c r="X33" s="986">
        <v>3.375</v>
      </c>
      <c r="Y33" s="984">
        <v>38</v>
      </c>
    </row>
    <row r="34" spans="1:25" ht="14.45" customHeight="1" x14ac:dyDescent="0.2">
      <c r="A34" s="948" t="s">
        <v>5277</v>
      </c>
      <c r="B34" s="943">
        <v>2</v>
      </c>
      <c r="C34" s="944">
        <v>2.2999999999999998</v>
      </c>
      <c r="D34" s="933">
        <v>21</v>
      </c>
      <c r="E34" s="945"/>
      <c r="F34" s="946"/>
      <c r="G34" s="927"/>
      <c r="H34" s="938">
        <v>1</v>
      </c>
      <c r="I34" s="937">
        <v>1.0900000000000001</v>
      </c>
      <c r="J34" s="924">
        <v>8</v>
      </c>
      <c r="K34" s="939">
        <v>1.0900000000000001</v>
      </c>
      <c r="L34" s="938">
        <v>3</v>
      </c>
      <c r="M34" s="938">
        <v>27</v>
      </c>
      <c r="N34" s="940">
        <v>9</v>
      </c>
      <c r="O34" s="938" t="s">
        <v>5225</v>
      </c>
      <c r="P34" s="941" t="s">
        <v>5275</v>
      </c>
      <c r="Q34" s="942">
        <f t="shared" si="0"/>
        <v>-1</v>
      </c>
      <c r="R34" s="979">
        <f t="shared" si="0"/>
        <v>-1.2099999999999997</v>
      </c>
      <c r="S34" s="942">
        <f t="shared" si="1"/>
        <v>1</v>
      </c>
      <c r="T34" s="979">
        <f t="shared" si="2"/>
        <v>1.0900000000000001</v>
      </c>
      <c r="U34" s="988">
        <v>9</v>
      </c>
      <c r="V34" s="943">
        <v>8</v>
      </c>
      <c r="W34" s="943">
        <v>-1</v>
      </c>
      <c r="X34" s="986">
        <v>0.88888888888888884</v>
      </c>
      <c r="Y34" s="984"/>
    </row>
    <row r="35" spans="1:25" ht="14.45" customHeight="1" x14ac:dyDescent="0.2">
      <c r="A35" s="947" t="s">
        <v>5278</v>
      </c>
      <c r="B35" s="920">
        <v>1</v>
      </c>
      <c r="C35" s="921">
        <v>0.97</v>
      </c>
      <c r="D35" s="922">
        <v>24</v>
      </c>
      <c r="E35" s="932"/>
      <c r="F35" s="915"/>
      <c r="G35" s="916"/>
      <c r="H35" s="914"/>
      <c r="I35" s="915"/>
      <c r="J35" s="916"/>
      <c r="K35" s="917">
        <v>0.47</v>
      </c>
      <c r="L35" s="914">
        <v>2</v>
      </c>
      <c r="M35" s="914">
        <v>15</v>
      </c>
      <c r="N35" s="918">
        <v>5</v>
      </c>
      <c r="O35" s="914" t="s">
        <v>5225</v>
      </c>
      <c r="P35" s="931" t="s">
        <v>5279</v>
      </c>
      <c r="Q35" s="919">
        <f t="shared" si="0"/>
        <v>-1</v>
      </c>
      <c r="R35" s="978">
        <f t="shared" si="0"/>
        <v>-0.97</v>
      </c>
      <c r="S35" s="919">
        <f t="shared" si="1"/>
        <v>0</v>
      </c>
      <c r="T35" s="978">
        <f t="shared" si="2"/>
        <v>0</v>
      </c>
      <c r="U35" s="987" t="s">
        <v>569</v>
      </c>
      <c r="V35" s="928" t="s">
        <v>569</v>
      </c>
      <c r="W35" s="928" t="s">
        <v>569</v>
      </c>
      <c r="X35" s="985" t="s">
        <v>569</v>
      </c>
      <c r="Y35" s="983"/>
    </row>
    <row r="36" spans="1:25" ht="14.45" customHeight="1" x14ac:dyDescent="0.2">
      <c r="A36" s="948" t="s">
        <v>5280</v>
      </c>
      <c r="B36" s="934">
        <v>1</v>
      </c>
      <c r="C36" s="935">
        <v>0.7</v>
      </c>
      <c r="D36" s="923">
        <v>21</v>
      </c>
      <c r="E36" s="936"/>
      <c r="F36" s="937"/>
      <c r="G36" s="924"/>
      <c r="H36" s="938"/>
      <c r="I36" s="937"/>
      <c r="J36" s="924"/>
      <c r="K36" s="939">
        <v>0.54</v>
      </c>
      <c r="L36" s="938">
        <v>2</v>
      </c>
      <c r="M36" s="938">
        <v>18</v>
      </c>
      <c r="N36" s="940">
        <v>6</v>
      </c>
      <c r="O36" s="938" t="s">
        <v>5225</v>
      </c>
      <c r="P36" s="941" t="s">
        <v>5281</v>
      </c>
      <c r="Q36" s="942">
        <f t="shared" si="0"/>
        <v>-1</v>
      </c>
      <c r="R36" s="979">
        <f t="shared" si="0"/>
        <v>-0.7</v>
      </c>
      <c r="S36" s="942">
        <f t="shared" si="1"/>
        <v>0</v>
      </c>
      <c r="T36" s="979">
        <f t="shared" si="2"/>
        <v>0</v>
      </c>
      <c r="U36" s="988" t="s">
        <v>569</v>
      </c>
      <c r="V36" s="943" t="s">
        <v>569</v>
      </c>
      <c r="W36" s="943" t="s">
        <v>569</v>
      </c>
      <c r="X36" s="986" t="s">
        <v>569</v>
      </c>
      <c r="Y36" s="984"/>
    </row>
    <row r="37" spans="1:25" ht="14.45" customHeight="1" x14ac:dyDescent="0.2">
      <c r="A37" s="947" t="s">
        <v>5282</v>
      </c>
      <c r="B37" s="928">
        <v>1</v>
      </c>
      <c r="C37" s="929">
        <v>0.73</v>
      </c>
      <c r="D37" s="930">
        <v>24</v>
      </c>
      <c r="E37" s="911">
        <v>3</v>
      </c>
      <c r="F37" s="912">
        <v>5.91</v>
      </c>
      <c r="G37" s="913">
        <v>36.700000000000003</v>
      </c>
      <c r="H37" s="914">
        <v>1</v>
      </c>
      <c r="I37" s="915">
        <v>1.32</v>
      </c>
      <c r="J37" s="926">
        <v>36</v>
      </c>
      <c r="K37" s="917">
        <v>0.57999999999999996</v>
      </c>
      <c r="L37" s="914">
        <v>2</v>
      </c>
      <c r="M37" s="914">
        <v>21</v>
      </c>
      <c r="N37" s="918">
        <v>7</v>
      </c>
      <c r="O37" s="914" t="s">
        <v>5225</v>
      </c>
      <c r="P37" s="931" t="s">
        <v>5283</v>
      </c>
      <c r="Q37" s="919">
        <f t="shared" si="0"/>
        <v>0</v>
      </c>
      <c r="R37" s="978">
        <f t="shared" si="0"/>
        <v>0.59000000000000008</v>
      </c>
      <c r="S37" s="919">
        <f t="shared" si="1"/>
        <v>-2</v>
      </c>
      <c r="T37" s="978">
        <f t="shared" si="2"/>
        <v>-4.59</v>
      </c>
      <c r="U37" s="987">
        <v>7</v>
      </c>
      <c r="V37" s="928">
        <v>36</v>
      </c>
      <c r="W37" s="928">
        <v>29</v>
      </c>
      <c r="X37" s="985">
        <v>5.1428571428571432</v>
      </c>
      <c r="Y37" s="983">
        <v>29</v>
      </c>
    </row>
    <row r="38" spans="1:25" ht="14.45" customHeight="1" x14ac:dyDescent="0.2">
      <c r="A38" s="948" t="s">
        <v>5284</v>
      </c>
      <c r="B38" s="943"/>
      <c r="C38" s="944"/>
      <c r="D38" s="933"/>
      <c r="E38" s="945"/>
      <c r="F38" s="946"/>
      <c r="G38" s="927"/>
      <c r="H38" s="938">
        <v>1</v>
      </c>
      <c r="I38" s="937">
        <v>1.07</v>
      </c>
      <c r="J38" s="925">
        <v>30</v>
      </c>
      <c r="K38" s="939">
        <v>0.74</v>
      </c>
      <c r="L38" s="938">
        <v>3</v>
      </c>
      <c r="M38" s="938">
        <v>24</v>
      </c>
      <c r="N38" s="940">
        <v>8</v>
      </c>
      <c r="O38" s="938" t="s">
        <v>5225</v>
      </c>
      <c r="P38" s="941" t="s">
        <v>5285</v>
      </c>
      <c r="Q38" s="942">
        <f t="shared" si="0"/>
        <v>1</v>
      </c>
      <c r="R38" s="979">
        <f t="shared" si="0"/>
        <v>1.07</v>
      </c>
      <c r="S38" s="942">
        <f t="shared" si="1"/>
        <v>1</v>
      </c>
      <c r="T38" s="979">
        <f t="shared" si="2"/>
        <v>1.07</v>
      </c>
      <c r="U38" s="988">
        <v>8</v>
      </c>
      <c r="V38" s="943">
        <v>30</v>
      </c>
      <c r="W38" s="943">
        <v>22</v>
      </c>
      <c r="X38" s="986">
        <v>3.75</v>
      </c>
      <c r="Y38" s="984">
        <v>22</v>
      </c>
    </row>
    <row r="39" spans="1:25" ht="14.45" customHeight="1" x14ac:dyDescent="0.2">
      <c r="A39" s="947" t="s">
        <v>5286</v>
      </c>
      <c r="B39" s="928"/>
      <c r="C39" s="929"/>
      <c r="D39" s="930"/>
      <c r="E39" s="932"/>
      <c r="F39" s="915"/>
      <c r="G39" s="916"/>
      <c r="H39" s="911">
        <v>1</v>
      </c>
      <c r="I39" s="912">
        <v>7.63</v>
      </c>
      <c r="J39" s="926">
        <v>83</v>
      </c>
      <c r="K39" s="917">
        <v>2.2200000000000002</v>
      </c>
      <c r="L39" s="914">
        <v>4</v>
      </c>
      <c r="M39" s="914">
        <v>39</v>
      </c>
      <c r="N39" s="918">
        <v>13</v>
      </c>
      <c r="O39" s="914" t="s">
        <v>5225</v>
      </c>
      <c r="P39" s="931" t="s">
        <v>5287</v>
      </c>
      <c r="Q39" s="919">
        <f t="shared" si="0"/>
        <v>1</v>
      </c>
      <c r="R39" s="978">
        <f t="shared" si="0"/>
        <v>7.63</v>
      </c>
      <c r="S39" s="919">
        <f t="shared" si="1"/>
        <v>1</v>
      </c>
      <c r="T39" s="978">
        <f t="shared" si="2"/>
        <v>7.63</v>
      </c>
      <c r="U39" s="987">
        <v>13</v>
      </c>
      <c r="V39" s="928">
        <v>83</v>
      </c>
      <c r="W39" s="928">
        <v>70</v>
      </c>
      <c r="X39" s="985">
        <v>6.384615384615385</v>
      </c>
      <c r="Y39" s="983">
        <v>70</v>
      </c>
    </row>
    <row r="40" spans="1:25" ht="14.45" customHeight="1" x14ac:dyDescent="0.2">
      <c r="A40" s="947" t="s">
        <v>5288</v>
      </c>
      <c r="B40" s="920">
        <v>1</v>
      </c>
      <c r="C40" s="921">
        <v>1.33</v>
      </c>
      <c r="D40" s="922">
        <v>17</v>
      </c>
      <c r="E40" s="932"/>
      <c r="F40" s="915"/>
      <c r="G40" s="916"/>
      <c r="H40" s="914"/>
      <c r="I40" s="915"/>
      <c r="J40" s="916"/>
      <c r="K40" s="917">
        <v>1.24</v>
      </c>
      <c r="L40" s="914">
        <v>3</v>
      </c>
      <c r="M40" s="914">
        <v>24</v>
      </c>
      <c r="N40" s="918">
        <v>8</v>
      </c>
      <c r="O40" s="914" t="s">
        <v>5225</v>
      </c>
      <c r="P40" s="931" t="s">
        <v>5289</v>
      </c>
      <c r="Q40" s="919">
        <f t="shared" si="0"/>
        <v>-1</v>
      </c>
      <c r="R40" s="978">
        <f t="shared" si="0"/>
        <v>-1.33</v>
      </c>
      <c r="S40" s="919">
        <f t="shared" si="1"/>
        <v>0</v>
      </c>
      <c r="T40" s="978">
        <f t="shared" si="2"/>
        <v>0</v>
      </c>
      <c r="U40" s="987" t="s">
        <v>569</v>
      </c>
      <c r="V40" s="928" t="s">
        <v>569</v>
      </c>
      <c r="W40" s="928" t="s">
        <v>569</v>
      </c>
      <c r="X40" s="985" t="s">
        <v>569</v>
      </c>
      <c r="Y40" s="983"/>
    </row>
    <row r="41" spans="1:25" ht="14.45" customHeight="1" x14ac:dyDescent="0.2">
      <c r="A41" s="947" t="s">
        <v>5290</v>
      </c>
      <c r="B41" s="928">
        <v>1</v>
      </c>
      <c r="C41" s="929">
        <v>1.74</v>
      </c>
      <c r="D41" s="930">
        <v>29</v>
      </c>
      <c r="E41" s="911"/>
      <c r="F41" s="912"/>
      <c r="G41" s="913"/>
      <c r="H41" s="914"/>
      <c r="I41" s="915"/>
      <c r="J41" s="916"/>
      <c r="K41" s="917">
        <v>0.49</v>
      </c>
      <c r="L41" s="914">
        <v>1</v>
      </c>
      <c r="M41" s="914">
        <v>12</v>
      </c>
      <c r="N41" s="918">
        <v>4</v>
      </c>
      <c r="O41" s="914" t="s">
        <v>5225</v>
      </c>
      <c r="P41" s="931" t="s">
        <v>5291</v>
      </c>
      <c r="Q41" s="919">
        <f t="shared" si="0"/>
        <v>-1</v>
      </c>
      <c r="R41" s="978">
        <f t="shared" si="0"/>
        <v>-1.74</v>
      </c>
      <c r="S41" s="919">
        <f t="shared" si="1"/>
        <v>0</v>
      </c>
      <c r="T41" s="978">
        <f t="shared" si="2"/>
        <v>0</v>
      </c>
      <c r="U41" s="987" t="s">
        <v>569</v>
      </c>
      <c r="V41" s="928" t="s">
        <v>569</v>
      </c>
      <c r="W41" s="928" t="s">
        <v>569</v>
      </c>
      <c r="X41" s="985" t="s">
        <v>569</v>
      </c>
      <c r="Y41" s="983"/>
    </row>
    <row r="42" spans="1:25" ht="14.45" customHeight="1" x14ac:dyDescent="0.2">
      <c r="A42" s="948" t="s">
        <v>5292</v>
      </c>
      <c r="B42" s="943"/>
      <c r="C42" s="944"/>
      <c r="D42" s="933"/>
      <c r="E42" s="945">
        <v>2</v>
      </c>
      <c r="F42" s="946">
        <v>4.96</v>
      </c>
      <c r="G42" s="927">
        <v>34.5</v>
      </c>
      <c r="H42" s="938">
        <v>1</v>
      </c>
      <c r="I42" s="937">
        <v>3.02</v>
      </c>
      <c r="J42" s="925">
        <v>40</v>
      </c>
      <c r="K42" s="939">
        <v>1.1599999999999999</v>
      </c>
      <c r="L42" s="938">
        <v>2</v>
      </c>
      <c r="M42" s="938">
        <v>21</v>
      </c>
      <c r="N42" s="940">
        <v>7</v>
      </c>
      <c r="O42" s="938" t="s">
        <v>5225</v>
      </c>
      <c r="P42" s="941" t="s">
        <v>5293</v>
      </c>
      <c r="Q42" s="942">
        <f t="shared" si="0"/>
        <v>1</v>
      </c>
      <c r="R42" s="979">
        <f t="shared" si="0"/>
        <v>3.02</v>
      </c>
      <c r="S42" s="942">
        <f t="shared" si="1"/>
        <v>-1</v>
      </c>
      <c r="T42" s="979">
        <f t="shared" si="2"/>
        <v>-1.94</v>
      </c>
      <c r="U42" s="988">
        <v>7</v>
      </c>
      <c r="V42" s="943">
        <v>40</v>
      </c>
      <c r="W42" s="943">
        <v>33</v>
      </c>
      <c r="X42" s="986">
        <v>5.7142857142857144</v>
      </c>
      <c r="Y42" s="984">
        <v>33</v>
      </c>
    </row>
    <row r="43" spans="1:25" ht="14.45" customHeight="1" x14ac:dyDescent="0.2">
      <c r="A43" s="947" t="s">
        <v>4961</v>
      </c>
      <c r="B43" s="920">
        <v>3</v>
      </c>
      <c r="C43" s="921">
        <v>4.76</v>
      </c>
      <c r="D43" s="922">
        <v>31</v>
      </c>
      <c r="E43" s="932"/>
      <c r="F43" s="915"/>
      <c r="G43" s="916"/>
      <c r="H43" s="914"/>
      <c r="I43" s="915"/>
      <c r="J43" s="916"/>
      <c r="K43" s="917">
        <v>0.67</v>
      </c>
      <c r="L43" s="914">
        <v>2</v>
      </c>
      <c r="M43" s="914">
        <v>18</v>
      </c>
      <c r="N43" s="918">
        <v>6</v>
      </c>
      <c r="O43" s="914" t="s">
        <v>5225</v>
      </c>
      <c r="P43" s="931" t="s">
        <v>5294</v>
      </c>
      <c r="Q43" s="919">
        <f t="shared" si="0"/>
        <v>-3</v>
      </c>
      <c r="R43" s="978">
        <f t="shared" si="0"/>
        <v>-4.76</v>
      </c>
      <c r="S43" s="919">
        <f t="shared" si="1"/>
        <v>0</v>
      </c>
      <c r="T43" s="978">
        <f t="shared" si="2"/>
        <v>0</v>
      </c>
      <c r="U43" s="987" t="s">
        <v>569</v>
      </c>
      <c r="V43" s="928" t="s">
        <v>569</v>
      </c>
      <c r="W43" s="928" t="s">
        <v>569</v>
      </c>
      <c r="X43" s="985" t="s">
        <v>569</v>
      </c>
      <c r="Y43" s="983"/>
    </row>
    <row r="44" spans="1:25" ht="14.45" customHeight="1" x14ac:dyDescent="0.2">
      <c r="A44" s="948" t="s">
        <v>5295</v>
      </c>
      <c r="B44" s="934">
        <v>1</v>
      </c>
      <c r="C44" s="935">
        <v>1.1200000000000001</v>
      </c>
      <c r="D44" s="923">
        <v>25</v>
      </c>
      <c r="E44" s="936"/>
      <c r="F44" s="937"/>
      <c r="G44" s="924"/>
      <c r="H44" s="938"/>
      <c r="I44" s="937"/>
      <c r="J44" s="924"/>
      <c r="K44" s="939">
        <v>1.1200000000000001</v>
      </c>
      <c r="L44" s="938">
        <v>3</v>
      </c>
      <c r="M44" s="938">
        <v>27</v>
      </c>
      <c r="N44" s="940">
        <v>9</v>
      </c>
      <c r="O44" s="938" t="s">
        <v>5225</v>
      </c>
      <c r="P44" s="941" t="s">
        <v>5296</v>
      </c>
      <c r="Q44" s="942">
        <f t="shared" si="0"/>
        <v>-1</v>
      </c>
      <c r="R44" s="979">
        <f t="shared" si="0"/>
        <v>-1.1200000000000001</v>
      </c>
      <c r="S44" s="942">
        <f t="shared" si="1"/>
        <v>0</v>
      </c>
      <c r="T44" s="979">
        <f t="shared" si="2"/>
        <v>0</v>
      </c>
      <c r="U44" s="988" t="s">
        <v>569</v>
      </c>
      <c r="V44" s="943" t="s">
        <v>569</v>
      </c>
      <c r="W44" s="943" t="s">
        <v>569</v>
      </c>
      <c r="X44" s="986" t="s">
        <v>569</v>
      </c>
      <c r="Y44" s="984"/>
    </row>
    <row r="45" spans="1:25" ht="14.45" customHeight="1" x14ac:dyDescent="0.2">
      <c r="A45" s="948" t="s">
        <v>5297</v>
      </c>
      <c r="B45" s="934"/>
      <c r="C45" s="935"/>
      <c r="D45" s="923"/>
      <c r="E45" s="936">
        <v>2</v>
      </c>
      <c r="F45" s="937">
        <v>6.73</v>
      </c>
      <c r="G45" s="924">
        <v>37</v>
      </c>
      <c r="H45" s="938"/>
      <c r="I45" s="937"/>
      <c r="J45" s="924"/>
      <c r="K45" s="939">
        <v>2.38</v>
      </c>
      <c r="L45" s="938">
        <v>3</v>
      </c>
      <c r="M45" s="938">
        <v>30</v>
      </c>
      <c r="N45" s="940">
        <v>10</v>
      </c>
      <c r="O45" s="938" t="s">
        <v>5225</v>
      </c>
      <c r="P45" s="941" t="s">
        <v>5298</v>
      </c>
      <c r="Q45" s="942">
        <f t="shared" si="0"/>
        <v>0</v>
      </c>
      <c r="R45" s="979">
        <f t="shared" si="0"/>
        <v>0</v>
      </c>
      <c r="S45" s="942">
        <f t="shared" si="1"/>
        <v>-2</v>
      </c>
      <c r="T45" s="979">
        <f t="shared" si="2"/>
        <v>-6.73</v>
      </c>
      <c r="U45" s="988" t="s">
        <v>569</v>
      </c>
      <c r="V45" s="943" t="s">
        <v>569</v>
      </c>
      <c r="W45" s="943" t="s">
        <v>569</v>
      </c>
      <c r="X45" s="986" t="s">
        <v>569</v>
      </c>
      <c r="Y45" s="984"/>
    </row>
    <row r="46" spans="1:25" ht="14.45" customHeight="1" x14ac:dyDescent="0.2">
      <c r="A46" s="947" t="s">
        <v>5299</v>
      </c>
      <c r="B46" s="920">
        <v>1</v>
      </c>
      <c r="C46" s="921">
        <v>1.1299999999999999</v>
      </c>
      <c r="D46" s="922">
        <v>29</v>
      </c>
      <c r="E46" s="932"/>
      <c r="F46" s="915"/>
      <c r="G46" s="916"/>
      <c r="H46" s="914"/>
      <c r="I46" s="915"/>
      <c r="J46" s="916"/>
      <c r="K46" s="917">
        <v>0.22</v>
      </c>
      <c r="L46" s="914">
        <v>1</v>
      </c>
      <c r="M46" s="914">
        <v>9</v>
      </c>
      <c r="N46" s="918">
        <v>3</v>
      </c>
      <c r="O46" s="914" t="s">
        <v>5225</v>
      </c>
      <c r="P46" s="931" t="s">
        <v>5300</v>
      </c>
      <c r="Q46" s="919">
        <f t="shared" si="0"/>
        <v>-1</v>
      </c>
      <c r="R46" s="978">
        <f t="shared" si="0"/>
        <v>-1.1299999999999999</v>
      </c>
      <c r="S46" s="919">
        <f t="shared" si="1"/>
        <v>0</v>
      </c>
      <c r="T46" s="978">
        <f t="shared" si="2"/>
        <v>0</v>
      </c>
      <c r="U46" s="987" t="s">
        <v>569</v>
      </c>
      <c r="V46" s="928" t="s">
        <v>569</v>
      </c>
      <c r="W46" s="928" t="s">
        <v>569</v>
      </c>
      <c r="X46" s="985" t="s">
        <v>569</v>
      </c>
      <c r="Y46" s="983"/>
    </row>
    <row r="47" spans="1:25" ht="14.45" customHeight="1" x14ac:dyDescent="0.2">
      <c r="A47" s="948" t="s">
        <v>5301</v>
      </c>
      <c r="B47" s="934">
        <v>2</v>
      </c>
      <c r="C47" s="935">
        <v>2.13</v>
      </c>
      <c r="D47" s="923">
        <v>25</v>
      </c>
      <c r="E47" s="936">
        <v>1</v>
      </c>
      <c r="F47" s="937">
        <v>1.44</v>
      </c>
      <c r="G47" s="924">
        <v>30</v>
      </c>
      <c r="H47" s="938"/>
      <c r="I47" s="937"/>
      <c r="J47" s="924"/>
      <c r="K47" s="939">
        <v>0.25</v>
      </c>
      <c r="L47" s="938">
        <v>1</v>
      </c>
      <c r="M47" s="938">
        <v>9</v>
      </c>
      <c r="N47" s="940">
        <v>3</v>
      </c>
      <c r="O47" s="938" t="s">
        <v>5225</v>
      </c>
      <c r="P47" s="941" t="s">
        <v>5302</v>
      </c>
      <c r="Q47" s="942">
        <f t="shared" si="0"/>
        <v>-2</v>
      </c>
      <c r="R47" s="979">
        <f t="shared" si="0"/>
        <v>-2.13</v>
      </c>
      <c r="S47" s="942">
        <f t="shared" si="1"/>
        <v>-1</v>
      </c>
      <c r="T47" s="979">
        <f t="shared" si="2"/>
        <v>-1.44</v>
      </c>
      <c r="U47" s="988" t="s">
        <v>569</v>
      </c>
      <c r="V47" s="943" t="s">
        <v>569</v>
      </c>
      <c r="W47" s="943" t="s">
        <v>569</v>
      </c>
      <c r="X47" s="986" t="s">
        <v>569</v>
      </c>
      <c r="Y47" s="984"/>
    </row>
    <row r="48" spans="1:25" ht="14.45" customHeight="1" x14ac:dyDescent="0.2">
      <c r="A48" s="947" t="s">
        <v>5303</v>
      </c>
      <c r="B48" s="928">
        <v>1</v>
      </c>
      <c r="C48" s="929">
        <v>1.52</v>
      </c>
      <c r="D48" s="930">
        <v>24</v>
      </c>
      <c r="E48" s="932">
        <v>1</v>
      </c>
      <c r="F48" s="915">
        <v>0.69</v>
      </c>
      <c r="G48" s="916">
        <v>13</v>
      </c>
      <c r="H48" s="911"/>
      <c r="I48" s="912"/>
      <c r="J48" s="913"/>
      <c r="K48" s="917">
        <v>0.38</v>
      </c>
      <c r="L48" s="914">
        <v>1</v>
      </c>
      <c r="M48" s="914">
        <v>9</v>
      </c>
      <c r="N48" s="918">
        <v>3</v>
      </c>
      <c r="O48" s="914" t="s">
        <v>5225</v>
      </c>
      <c r="P48" s="931" t="s">
        <v>5304</v>
      </c>
      <c r="Q48" s="919">
        <f t="shared" si="0"/>
        <v>-1</v>
      </c>
      <c r="R48" s="978">
        <f t="shared" si="0"/>
        <v>-1.52</v>
      </c>
      <c r="S48" s="919">
        <f t="shared" si="1"/>
        <v>-1</v>
      </c>
      <c r="T48" s="978">
        <f t="shared" si="2"/>
        <v>-0.69</v>
      </c>
      <c r="U48" s="987" t="s">
        <v>569</v>
      </c>
      <c r="V48" s="928" t="s">
        <v>569</v>
      </c>
      <c r="W48" s="928" t="s">
        <v>569</v>
      </c>
      <c r="X48" s="985" t="s">
        <v>569</v>
      </c>
      <c r="Y48" s="983"/>
    </row>
    <row r="49" spans="1:25" ht="14.45" customHeight="1" x14ac:dyDescent="0.2">
      <c r="A49" s="948" t="s">
        <v>5305</v>
      </c>
      <c r="B49" s="943"/>
      <c r="C49" s="944"/>
      <c r="D49" s="933"/>
      <c r="E49" s="936">
        <v>1</v>
      </c>
      <c r="F49" s="937">
        <v>0.61</v>
      </c>
      <c r="G49" s="924">
        <v>20</v>
      </c>
      <c r="H49" s="945">
        <v>4</v>
      </c>
      <c r="I49" s="946">
        <v>3.27</v>
      </c>
      <c r="J49" s="925">
        <v>24</v>
      </c>
      <c r="K49" s="939">
        <v>0.51</v>
      </c>
      <c r="L49" s="938">
        <v>2</v>
      </c>
      <c r="M49" s="938">
        <v>18</v>
      </c>
      <c r="N49" s="940">
        <v>6</v>
      </c>
      <c r="O49" s="938" t="s">
        <v>5225</v>
      </c>
      <c r="P49" s="941" t="s">
        <v>5306</v>
      </c>
      <c r="Q49" s="942">
        <f t="shared" si="0"/>
        <v>4</v>
      </c>
      <c r="R49" s="979">
        <f t="shared" si="0"/>
        <v>3.27</v>
      </c>
      <c r="S49" s="942">
        <f t="shared" si="1"/>
        <v>3</v>
      </c>
      <c r="T49" s="979">
        <f t="shared" si="2"/>
        <v>2.66</v>
      </c>
      <c r="U49" s="988">
        <v>24</v>
      </c>
      <c r="V49" s="943">
        <v>96</v>
      </c>
      <c r="W49" s="943">
        <v>72</v>
      </c>
      <c r="X49" s="986">
        <v>4</v>
      </c>
      <c r="Y49" s="984">
        <v>72</v>
      </c>
    </row>
    <row r="50" spans="1:25" ht="14.45" customHeight="1" x14ac:dyDescent="0.2">
      <c r="A50" s="947" t="s">
        <v>5307</v>
      </c>
      <c r="B50" s="928"/>
      <c r="C50" s="929"/>
      <c r="D50" s="930"/>
      <c r="E50" s="932"/>
      <c r="F50" s="915"/>
      <c r="G50" s="916"/>
      <c r="H50" s="911">
        <v>1</v>
      </c>
      <c r="I50" s="912">
        <v>1.95</v>
      </c>
      <c r="J50" s="926">
        <v>34</v>
      </c>
      <c r="K50" s="917">
        <v>0.73</v>
      </c>
      <c r="L50" s="914">
        <v>2</v>
      </c>
      <c r="M50" s="914">
        <v>18</v>
      </c>
      <c r="N50" s="918">
        <v>6</v>
      </c>
      <c r="O50" s="914" t="s">
        <v>5225</v>
      </c>
      <c r="P50" s="931" t="s">
        <v>5308</v>
      </c>
      <c r="Q50" s="919">
        <f t="shared" si="0"/>
        <v>1</v>
      </c>
      <c r="R50" s="978">
        <f t="shared" si="0"/>
        <v>1.95</v>
      </c>
      <c r="S50" s="919">
        <f t="shared" si="1"/>
        <v>1</v>
      </c>
      <c r="T50" s="978">
        <f t="shared" si="2"/>
        <v>1.95</v>
      </c>
      <c r="U50" s="987">
        <v>6</v>
      </c>
      <c r="V50" s="928">
        <v>34</v>
      </c>
      <c r="W50" s="928">
        <v>28</v>
      </c>
      <c r="X50" s="985">
        <v>5.666666666666667</v>
      </c>
      <c r="Y50" s="983">
        <v>28</v>
      </c>
    </row>
    <row r="51" spans="1:25" ht="14.45" customHeight="1" x14ac:dyDescent="0.2">
      <c r="A51" s="947" t="s">
        <v>5309</v>
      </c>
      <c r="B51" s="920">
        <v>1</v>
      </c>
      <c r="C51" s="921">
        <v>5.59</v>
      </c>
      <c r="D51" s="922">
        <v>43</v>
      </c>
      <c r="E51" s="932"/>
      <c r="F51" s="915"/>
      <c r="G51" s="916"/>
      <c r="H51" s="914"/>
      <c r="I51" s="915"/>
      <c r="J51" s="916"/>
      <c r="K51" s="917">
        <v>1.65</v>
      </c>
      <c r="L51" s="914">
        <v>2</v>
      </c>
      <c r="M51" s="914">
        <v>18</v>
      </c>
      <c r="N51" s="918">
        <v>6</v>
      </c>
      <c r="O51" s="914" t="s">
        <v>5225</v>
      </c>
      <c r="P51" s="931" t="s">
        <v>5310</v>
      </c>
      <c r="Q51" s="919">
        <f t="shared" si="0"/>
        <v>-1</v>
      </c>
      <c r="R51" s="978">
        <f t="shared" si="0"/>
        <v>-5.59</v>
      </c>
      <c r="S51" s="919">
        <f t="shared" si="1"/>
        <v>0</v>
      </c>
      <c r="T51" s="978">
        <f t="shared" si="2"/>
        <v>0</v>
      </c>
      <c r="U51" s="987" t="s">
        <v>569</v>
      </c>
      <c r="V51" s="928" t="s">
        <v>569</v>
      </c>
      <c r="W51" s="928" t="s">
        <v>569</v>
      </c>
      <c r="X51" s="985" t="s">
        <v>569</v>
      </c>
      <c r="Y51" s="983"/>
    </row>
    <row r="52" spans="1:25" ht="14.45" customHeight="1" x14ac:dyDescent="0.2">
      <c r="A52" s="947" t="s">
        <v>5311</v>
      </c>
      <c r="B52" s="928"/>
      <c r="C52" s="929"/>
      <c r="D52" s="930"/>
      <c r="E52" s="911">
        <v>2</v>
      </c>
      <c r="F52" s="912">
        <v>2.04</v>
      </c>
      <c r="G52" s="913">
        <v>26.5</v>
      </c>
      <c r="H52" s="914"/>
      <c r="I52" s="915"/>
      <c r="J52" s="916"/>
      <c r="K52" s="917">
        <v>0.43</v>
      </c>
      <c r="L52" s="914">
        <v>2</v>
      </c>
      <c r="M52" s="914">
        <v>15</v>
      </c>
      <c r="N52" s="918">
        <v>5</v>
      </c>
      <c r="O52" s="914" t="s">
        <v>5225</v>
      </c>
      <c r="P52" s="931" t="s">
        <v>5312</v>
      </c>
      <c r="Q52" s="919">
        <f t="shared" si="0"/>
        <v>0</v>
      </c>
      <c r="R52" s="978">
        <f t="shared" si="0"/>
        <v>0</v>
      </c>
      <c r="S52" s="919">
        <f t="shared" si="1"/>
        <v>-2</v>
      </c>
      <c r="T52" s="978">
        <f t="shared" si="2"/>
        <v>-2.04</v>
      </c>
      <c r="U52" s="987" t="s">
        <v>569</v>
      </c>
      <c r="V52" s="928" t="s">
        <v>569</v>
      </c>
      <c r="W52" s="928" t="s">
        <v>569</v>
      </c>
      <c r="X52" s="985" t="s">
        <v>569</v>
      </c>
      <c r="Y52" s="983"/>
    </row>
    <row r="53" spans="1:25" ht="14.45" customHeight="1" x14ac:dyDescent="0.2">
      <c r="A53" s="948" t="s">
        <v>5313</v>
      </c>
      <c r="B53" s="943">
        <v>2</v>
      </c>
      <c r="C53" s="944">
        <v>2.17</v>
      </c>
      <c r="D53" s="933">
        <v>29.5</v>
      </c>
      <c r="E53" s="945">
        <v>1</v>
      </c>
      <c r="F53" s="946">
        <v>0.56000000000000005</v>
      </c>
      <c r="G53" s="927">
        <v>19</v>
      </c>
      <c r="H53" s="938"/>
      <c r="I53" s="937"/>
      <c r="J53" s="924"/>
      <c r="K53" s="939">
        <v>0.51</v>
      </c>
      <c r="L53" s="938">
        <v>2</v>
      </c>
      <c r="M53" s="938">
        <v>18</v>
      </c>
      <c r="N53" s="940">
        <v>6</v>
      </c>
      <c r="O53" s="938" t="s">
        <v>5225</v>
      </c>
      <c r="P53" s="941" t="s">
        <v>5314</v>
      </c>
      <c r="Q53" s="942">
        <f t="shared" si="0"/>
        <v>-2</v>
      </c>
      <c r="R53" s="979">
        <f t="shared" si="0"/>
        <v>-2.17</v>
      </c>
      <c r="S53" s="942">
        <f t="shared" si="1"/>
        <v>-1</v>
      </c>
      <c r="T53" s="979">
        <f t="shared" si="2"/>
        <v>-0.56000000000000005</v>
      </c>
      <c r="U53" s="988" t="s">
        <v>569</v>
      </c>
      <c r="V53" s="943" t="s">
        <v>569</v>
      </c>
      <c r="W53" s="943" t="s">
        <v>569</v>
      </c>
      <c r="X53" s="986" t="s">
        <v>569</v>
      </c>
      <c r="Y53" s="984"/>
    </row>
    <row r="54" spans="1:25" ht="14.45" customHeight="1" x14ac:dyDescent="0.2">
      <c r="A54" s="947" t="s">
        <v>5315</v>
      </c>
      <c r="B54" s="928">
        <v>1</v>
      </c>
      <c r="C54" s="929">
        <v>0.71</v>
      </c>
      <c r="D54" s="930">
        <v>20</v>
      </c>
      <c r="E54" s="911"/>
      <c r="F54" s="912"/>
      <c r="G54" s="913"/>
      <c r="H54" s="914"/>
      <c r="I54" s="915"/>
      <c r="J54" s="916"/>
      <c r="K54" s="917">
        <v>0.32</v>
      </c>
      <c r="L54" s="914">
        <v>1</v>
      </c>
      <c r="M54" s="914">
        <v>12</v>
      </c>
      <c r="N54" s="918">
        <v>4</v>
      </c>
      <c r="O54" s="914" t="s">
        <v>5225</v>
      </c>
      <c r="P54" s="931" t="s">
        <v>5316</v>
      </c>
      <c r="Q54" s="919">
        <f t="shared" si="0"/>
        <v>-1</v>
      </c>
      <c r="R54" s="978">
        <f t="shared" si="0"/>
        <v>-0.71</v>
      </c>
      <c r="S54" s="919">
        <f t="shared" si="1"/>
        <v>0</v>
      </c>
      <c r="T54" s="978">
        <f t="shared" si="2"/>
        <v>0</v>
      </c>
      <c r="U54" s="987" t="s">
        <v>569</v>
      </c>
      <c r="V54" s="928" t="s">
        <v>569</v>
      </c>
      <c r="W54" s="928" t="s">
        <v>569</v>
      </c>
      <c r="X54" s="985" t="s">
        <v>569</v>
      </c>
      <c r="Y54" s="983"/>
    </row>
    <row r="55" spans="1:25" ht="14.45" customHeight="1" x14ac:dyDescent="0.2">
      <c r="A55" s="948" t="s">
        <v>5317</v>
      </c>
      <c r="B55" s="943">
        <v>2</v>
      </c>
      <c r="C55" s="944">
        <v>2.42</v>
      </c>
      <c r="D55" s="933">
        <v>29.5</v>
      </c>
      <c r="E55" s="945">
        <v>2</v>
      </c>
      <c r="F55" s="946">
        <v>1.73</v>
      </c>
      <c r="G55" s="927">
        <v>22.5</v>
      </c>
      <c r="H55" s="938">
        <v>1</v>
      </c>
      <c r="I55" s="937">
        <v>1.27</v>
      </c>
      <c r="J55" s="925">
        <v>30</v>
      </c>
      <c r="K55" s="939">
        <v>0.45</v>
      </c>
      <c r="L55" s="938">
        <v>2</v>
      </c>
      <c r="M55" s="938">
        <v>15</v>
      </c>
      <c r="N55" s="940">
        <v>5</v>
      </c>
      <c r="O55" s="938" t="s">
        <v>5225</v>
      </c>
      <c r="P55" s="941" t="s">
        <v>5316</v>
      </c>
      <c r="Q55" s="942">
        <f t="shared" si="0"/>
        <v>-1</v>
      </c>
      <c r="R55" s="979">
        <f t="shared" si="0"/>
        <v>-1.1499999999999999</v>
      </c>
      <c r="S55" s="942">
        <f t="shared" si="1"/>
        <v>-1</v>
      </c>
      <c r="T55" s="979">
        <f t="shared" si="2"/>
        <v>-0.45999999999999996</v>
      </c>
      <c r="U55" s="988">
        <v>5</v>
      </c>
      <c r="V55" s="943">
        <v>30</v>
      </c>
      <c r="W55" s="943">
        <v>25</v>
      </c>
      <c r="X55" s="986">
        <v>6</v>
      </c>
      <c r="Y55" s="984">
        <v>25</v>
      </c>
    </row>
    <row r="56" spans="1:25" ht="14.45" customHeight="1" x14ac:dyDescent="0.2">
      <c r="A56" s="948" t="s">
        <v>5318</v>
      </c>
      <c r="B56" s="943"/>
      <c r="C56" s="944"/>
      <c r="D56" s="933"/>
      <c r="E56" s="945">
        <v>1</v>
      </c>
      <c r="F56" s="946">
        <v>0.81</v>
      </c>
      <c r="G56" s="927">
        <v>22</v>
      </c>
      <c r="H56" s="938"/>
      <c r="I56" s="937"/>
      <c r="J56" s="924"/>
      <c r="K56" s="939">
        <v>0.57999999999999996</v>
      </c>
      <c r="L56" s="938">
        <v>2</v>
      </c>
      <c r="M56" s="938">
        <v>18</v>
      </c>
      <c r="N56" s="940">
        <v>6</v>
      </c>
      <c r="O56" s="938" t="s">
        <v>5225</v>
      </c>
      <c r="P56" s="941" t="s">
        <v>5316</v>
      </c>
      <c r="Q56" s="942">
        <f t="shared" si="0"/>
        <v>0</v>
      </c>
      <c r="R56" s="979">
        <f t="shared" si="0"/>
        <v>0</v>
      </c>
      <c r="S56" s="942">
        <f t="shared" si="1"/>
        <v>-1</v>
      </c>
      <c r="T56" s="979">
        <f t="shared" si="2"/>
        <v>-0.81</v>
      </c>
      <c r="U56" s="988" t="s">
        <v>569</v>
      </c>
      <c r="V56" s="943" t="s">
        <v>569</v>
      </c>
      <c r="W56" s="943" t="s">
        <v>569</v>
      </c>
      <c r="X56" s="986" t="s">
        <v>569</v>
      </c>
      <c r="Y56" s="984"/>
    </row>
    <row r="57" spans="1:25" ht="14.45" customHeight="1" x14ac:dyDescent="0.2">
      <c r="A57" s="947" t="s">
        <v>5319</v>
      </c>
      <c r="B57" s="928"/>
      <c r="C57" s="929"/>
      <c r="D57" s="930"/>
      <c r="E57" s="932"/>
      <c r="F57" s="915"/>
      <c r="G57" s="916"/>
      <c r="H57" s="911">
        <v>1</v>
      </c>
      <c r="I57" s="912">
        <v>4.13</v>
      </c>
      <c r="J57" s="926">
        <v>36</v>
      </c>
      <c r="K57" s="917">
        <v>4.13</v>
      </c>
      <c r="L57" s="914">
        <v>4</v>
      </c>
      <c r="M57" s="914">
        <v>36</v>
      </c>
      <c r="N57" s="918">
        <v>12</v>
      </c>
      <c r="O57" s="914" t="s">
        <v>5225</v>
      </c>
      <c r="P57" s="931" t="s">
        <v>5320</v>
      </c>
      <c r="Q57" s="919">
        <f t="shared" si="0"/>
        <v>1</v>
      </c>
      <c r="R57" s="978">
        <f t="shared" si="0"/>
        <v>4.13</v>
      </c>
      <c r="S57" s="919">
        <f t="shared" si="1"/>
        <v>1</v>
      </c>
      <c r="T57" s="978">
        <f t="shared" si="2"/>
        <v>4.13</v>
      </c>
      <c r="U57" s="987">
        <v>12</v>
      </c>
      <c r="V57" s="928">
        <v>36</v>
      </c>
      <c r="W57" s="928">
        <v>24</v>
      </c>
      <c r="X57" s="985">
        <v>3</v>
      </c>
      <c r="Y57" s="983">
        <v>24</v>
      </c>
    </row>
    <row r="58" spans="1:25" ht="14.45" customHeight="1" x14ac:dyDescent="0.2">
      <c r="A58" s="947" t="s">
        <v>5321</v>
      </c>
      <c r="B58" s="928"/>
      <c r="C58" s="929"/>
      <c r="D58" s="930"/>
      <c r="E58" s="932"/>
      <c r="F58" s="915"/>
      <c r="G58" s="916"/>
      <c r="H58" s="911">
        <v>1</v>
      </c>
      <c r="I58" s="912">
        <v>2.5299999999999998</v>
      </c>
      <c r="J58" s="926">
        <v>39</v>
      </c>
      <c r="K58" s="917">
        <v>1.21</v>
      </c>
      <c r="L58" s="914">
        <v>3</v>
      </c>
      <c r="M58" s="914">
        <v>27</v>
      </c>
      <c r="N58" s="918">
        <v>9</v>
      </c>
      <c r="O58" s="914" t="s">
        <v>5225</v>
      </c>
      <c r="P58" s="931" t="s">
        <v>5322</v>
      </c>
      <c r="Q58" s="919">
        <f t="shared" si="0"/>
        <v>1</v>
      </c>
      <c r="R58" s="978">
        <f t="shared" si="0"/>
        <v>2.5299999999999998</v>
      </c>
      <c r="S58" s="919">
        <f t="shared" si="1"/>
        <v>1</v>
      </c>
      <c r="T58" s="978">
        <f t="shared" si="2"/>
        <v>2.5299999999999998</v>
      </c>
      <c r="U58" s="987">
        <v>9</v>
      </c>
      <c r="V58" s="928">
        <v>39</v>
      </c>
      <c r="W58" s="928">
        <v>30</v>
      </c>
      <c r="X58" s="985">
        <v>4.333333333333333</v>
      </c>
      <c r="Y58" s="983">
        <v>30</v>
      </c>
    </row>
    <row r="59" spans="1:25" ht="14.45" customHeight="1" x14ac:dyDescent="0.2">
      <c r="A59" s="948" t="s">
        <v>5323</v>
      </c>
      <c r="B59" s="943">
        <v>1</v>
      </c>
      <c r="C59" s="944">
        <v>2.41</v>
      </c>
      <c r="D59" s="933">
        <v>18</v>
      </c>
      <c r="E59" s="936">
        <v>1</v>
      </c>
      <c r="F59" s="937">
        <v>6.34</v>
      </c>
      <c r="G59" s="924">
        <v>47</v>
      </c>
      <c r="H59" s="945"/>
      <c r="I59" s="946"/>
      <c r="J59" s="927"/>
      <c r="K59" s="939">
        <v>2.41</v>
      </c>
      <c r="L59" s="938">
        <v>5</v>
      </c>
      <c r="M59" s="938">
        <v>48</v>
      </c>
      <c r="N59" s="940">
        <v>16</v>
      </c>
      <c r="O59" s="938" t="s">
        <v>5225</v>
      </c>
      <c r="P59" s="941" t="s">
        <v>5322</v>
      </c>
      <c r="Q59" s="942">
        <f t="shared" si="0"/>
        <v>-1</v>
      </c>
      <c r="R59" s="979">
        <f t="shared" si="0"/>
        <v>-2.41</v>
      </c>
      <c r="S59" s="942">
        <f t="shared" si="1"/>
        <v>-1</v>
      </c>
      <c r="T59" s="979">
        <f t="shared" si="2"/>
        <v>-6.34</v>
      </c>
      <c r="U59" s="988" t="s">
        <v>569</v>
      </c>
      <c r="V59" s="943" t="s">
        <v>569</v>
      </c>
      <c r="W59" s="943" t="s">
        <v>569</v>
      </c>
      <c r="X59" s="986" t="s">
        <v>569</v>
      </c>
      <c r="Y59" s="984"/>
    </row>
    <row r="60" spans="1:25" ht="14.45" customHeight="1" x14ac:dyDescent="0.2">
      <c r="A60" s="947" t="s">
        <v>5324</v>
      </c>
      <c r="B60" s="920">
        <v>4</v>
      </c>
      <c r="C60" s="921">
        <v>11.49</v>
      </c>
      <c r="D60" s="922">
        <v>33.299999999999997</v>
      </c>
      <c r="E60" s="932">
        <v>3</v>
      </c>
      <c r="F60" s="915">
        <v>7.9</v>
      </c>
      <c r="G60" s="916">
        <v>34.299999999999997</v>
      </c>
      <c r="H60" s="914">
        <v>1</v>
      </c>
      <c r="I60" s="915">
        <v>5.63</v>
      </c>
      <c r="J60" s="926">
        <v>55</v>
      </c>
      <c r="K60" s="917">
        <v>1.67</v>
      </c>
      <c r="L60" s="914">
        <v>3</v>
      </c>
      <c r="M60" s="914">
        <v>27</v>
      </c>
      <c r="N60" s="918">
        <v>9</v>
      </c>
      <c r="O60" s="914" t="s">
        <v>5225</v>
      </c>
      <c r="P60" s="931" t="s">
        <v>5325</v>
      </c>
      <c r="Q60" s="919">
        <f t="shared" si="0"/>
        <v>-3</v>
      </c>
      <c r="R60" s="978">
        <f t="shared" si="0"/>
        <v>-5.86</v>
      </c>
      <c r="S60" s="919">
        <f t="shared" si="1"/>
        <v>-2</v>
      </c>
      <c r="T60" s="978">
        <f t="shared" si="2"/>
        <v>-2.2700000000000005</v>
      </c>
      <c r="U60" s="987">
        <v>9</v>
      </c>
      <c r="V60" s="928">
        <v>55</v>
      </c>
      <c r="W60" s="928">
        <v>46</v>
      </c>
      <c r="X60" s="985">
        <v>6.1111111111111107</v>
      </c>
      <c r="Y60" s="983">
        <v>46</v>
      </c>
    </row>
    <row r="61" spans="1:25" ht="14.45" customHeight="1" x14ac:dyDescent="0.2">
      <c r="A61" s="947" t="s">
        <v>5326</v>
      </c>
      <c r="B61" s="920"/>
      <c r="C61" s="921"/>
      <c r="D61" s="922"/>
      <c r="E61" s="932">
        <v>1</v>
      </c>
      <c r="F61" s="915">
        <v>1.1499999999999999</v>
      </c>
      <c r="G61" s="916">
        <v>32</v>
      </c>
      <c r="H61" s="914"/>
      <c r="I61" s="915"/>
      <c r="J61" s="916"/>
      <c r="K61" s="917">
        <v>0.73</v>
      </c>
      <c r="L61" s="914">
        <v>3</v>
      </c>
      <c r="M61" s="914">
        <v>24</v>
      </c>
      <c r="N61" s="918">
        <v>8</v>
      </c>
      <c r="O61" s="914" t="s">
        <v>5225</v>
      </c>
      <c r="P61" s="931" t="s">
        <v>5327</v>
      </c>
      <c r="Q61" s="919">
        <f t="shared" si="0"/>
        <v>0</v>
      </c>
      <c r="R61" s="978">
        <f t="shared" si="0"/>
        <v>0</v>
      </c>
      <c r="S61" s="919">
        <f t="shared" si="1"/>
        <v>-1</v>
      </c>
      <c r="T61" s="978">
        <f t="shared" si="2"/>
        <v>-1.1499999999999999</v>
      </c>
      <c r="U61" s="987" t="s">
        <v>569</v>
      </c>
      <c r="V61" s="928" t="s">
        <v>569</v>
      </c>
      <c r="W61" s="928" t="s">
        <v>569</v>
      </c>
      <c r="X61" s="985" t="s">
        <v>569</v>
      </c>
      <c r="Y61" s="983"/>
    </row>
    <row r="62" spans="1:25" ht="14.45" customHeight="1" x14ac:dyDescent="0.2">
      <c r="A62" s="948" t="s">
        <v>5328</v>
      </c>
      <c r="B62" s="934">
        <v>6</v>
      </c>
      <c r="C62" s="935">
        <v>6.56</v>
      </c>
      <c r="D62" s="923">
        <v>28</v>
      </c>
      <c r="E62" s="936">
        <v>3</v>
      </c>
      <c r="F62" s="937">
        <v>2.5</v>
      </c>
      <c r="G62" s="924">
        <v>24</v>
      </c>
      <c r="H62" s="938">
        <v>1</v>
      </c>
      <c r="I62" s="937">
        <v>0.83</v>
      </c>
      <c r="J62" s="925">
        <v>26</v>
      </c>
      <c r="K62" s="939">
        <v>0.83</v>
      </c>
      <c r="L62" s="938">
        <v>3</v>
      </c>
      <c r="M62" s="938">
        <v>27</v>
      </c>
      <c r="N62" s="940">
        <v>9</v>
      </c>
      <c r="O62" s="938" t="s">
        <v>5225</v>
      </c>
      <c r="P62" s="941" t="s">
        <v>5329</v>
      </c>
      <c r="Q62" s="942">
        <f t="shared" si="0"/>
        <v>-5</v>
      </c>
      <c r="R62" s="979">
        <f t="shared" si="0"/>
        <v>-5.7299999999999995</v>
      </c>
      <c r="S62" s="942">
        <f t="shared" si="1"/>
        <v>-2</v>
      </c>
      <c r="T62" s="979">
        <f t="shared" si="2"/>
        <v>-1.67</v>
      </c>
      <c r="U62" s="988">
        <v>9</v>
      </c>
      <c r="V62" s="943">
        <v>26</v>
      </c>
      <c r="W62" s="943">
        <v>17</v>
      </c>
      <c r="X62" s="986">
        <v>2.8888888888888888</v>
      </c>
      <c r="Y62" s="984">
        <v>17</v>
      </c>
    </row>
    <row r="63" spans="1:25" ht="14.45" customHeight="1" x14ac:dyDescent="0.2">
      <c r="A63" s="948" t="s">
        <v>5330</v>
      </c>
      <c r="B63" s="934">
        <v>3</v>
      </c>
      <c r="C63" s="935">
        <v>4.8499999999999996</v>
      </c>
      <c r="D63" s="923">
        <v>33.700000000000003</v>
      </c>
      <c r="E63" s="936">
        <v>3</v>
      </c>
      <c r="F63" s="937">
        <v>4.43</v>
      </c>
      <c r="G63" s="924">
        <v>29.3</v>
      </c>
      <c r="H63" s="938">
        <v>1</v>
      </c>
      <c r="I63" s="937">
        <v>1.28</v>
      </c>
      <c r="J63" s="925">
        <v>35</v>
      </c>
      <c r="K63" s="939">
        <v>1</v>
      </c>
      <c r="L63" s="938">
        <v>3</v>
      </c>
      <c r="M63" s="938">
        <v>30</v>
      </c>
      <c r="N63" s="940">
        <v>10</v>
      </c>
      <c r="O63" s="938" t="s">
        <v>5225</v>
      </c>
      <c r="P63" s="941" t="s">
        <v>5331</v>
      </c>
      <c r="Q63" s="942">
        <f t="shared" si="0"/>
        <v>-2</v>
      </c>
      <c r="R63" s="979">
        <f t="shared" si="0"/>
        <v>-3.5699999999999994</v>
      </c>
      <c r="S63" s="942">
        <f t="shared" si="1"/>
        <v>-2</v>
      </c>
      <c r="T63" s="979">
        <f t="shared" si="2"/>
        <v>-3.1499999999999995</v>
      </c>
      <c r="U63" s="988">
        <v>10</v>
      </c>
      <c r="V63" s="943">
        <v>35</v>
      </c>
      <c r="W63" s="943">
        <v>25</v>
      </c>
      <c r="X63" s="986">
        <v>3.5</v>
      </c>
      <c r="Y63" s="984">
        <v>25</v>
      </c>
    </row>
    <row r="64" spans="1:25" ht="14.45" customHeight="1" x14ac:dyDescent="0.2">
      <c r="A64" s="947" t="s">
        <v>5332</v>
      </c>
      <c r="B64" s="920">
        <v>2</v>
      </c>
      <c r="C64" s="921">
        <v>1.54</v>
      </c>
      <c r="D64" s="922">
        <v>23.5</v>
      </c>
      <c r="E64" s="932">
        <v>1</v>
      </c>
      <c r="F64" s="915">
        <v>0.61</v>
      </c>
      <c r="G64" s="916">
        <v>17</v>
      </c>
      <c r="H64" s="914"/>
      <c r="I64" s="915"/>
      <c r="J64" s="916"/>
      <c r="K64" s="917">
        <v>0.61</v>
      </c>
      <c r="L64" s="914">
        <v>2</v>
      </c>
      <c r="M64" s="914">
        <v>21</v>
      </c>
      <c r="N64" s="918">
        <v>7</v>
      </c>
      <c r="O64" s="914" t="s">
        <v>5225</v>
      </c>
      <c r="P64" s="931" t="s">
        <v>5333</v>
      </c>
      <c r="Q64" s="919">
        <f t="shared" si="0"/>
        <v>-2</v>
      </c>
      <c r="R64" s="978">
        <f t="shared" si="0"/>
        <v>-1.54</v>
      </c>
      <c r="S64" s="919">
        <f t="shared" si="1"/>
        <v>-1</v>
      </c>
      <c r="T64" s="978">
        <f t="shared" si="2"/>
        <v>-0.61</v>
      </c>
      <c r="U64" s="987" t="s">
        <v>569</v>
      </c>
      <c r="V64" s="928" t="s">
        <v>569</v>
      </c>
      <c r="W64" s="928" t="s">
        <v>569</v>
      </c>
      <c r="X64" s="985" t="s">
        <v>569</v>
      </c>
      <c r="Y64" s="983"/>
    </row>
    <row r="65" spans="1:25" ht="14.45" customHeight="1" x14ac:dyDescent="0.2">
      <c r="A65" s="947" t="s">
        <v>5334</v>
      </c>
      <c r="B65" s="928"/>
      <c r="C65" s="929"/>
      <c r="D65" s="930"/>
      <c r="E65" s="932"/>
      <c r="F65" s="915"/>
      <c r="G65" s="916"/>
      <c r="H65" s="911">
        <v>1</v>
      </c>
      <c r="I65" s="912">
        <v>0.86</v>
      </c>
      <c r="J65" s="926">
        <v>26</v>
      </c>
      <c r="K65" s="917">
        <v>0.49</v>
      </c>
      <c r="L65" s="914">
        <v>2</v>
      </c>
      <c r="M65" s="914">
        <v>18</v>
      </c>
      <c r="N65" s="918">
        <v>6</v>
      </c>
      <c r="O65" s="914" t="s">
        <v>5225</v>
      </c>
      <c r="P65" s="931" t="s">
        <v>5335</v>
      </c>
      <c r="Q65" s="919">
        <f t="shared" si="0"/>
        <v>1</v>
      </c>
      <c r="R65" s="978">
        <f t="shared" si="0"/>
        <v>0.86</v>
      </c>
      <c r="S65" s="919">
        <f t="shared" si="1"/>
        <v>1</v>
      </c>
      <c r="T65" s="978">
        <f t="shared" si="2"/>
        <v>0.86</v>
      </c>
      <c r="U65" s="987">
        <v>6</v>
      </c>
      <c r="V65" s="928">
        <v>26</v>
      </c>
      <c r="W65" s="928">
        <v>20</v>
      </c>
      <c r="X65" s="985">
        <v>4.333333333333333</v>
      </c>
      <c r="Y65" s="983">
        <v>20</v>
      </c>
    </row>
    <row r="66" spans="1:25" ht="14.45" customHeight="1" x14ac:dyDescent="0.2">
      <c r="A66" s="948" t="s">
        <v>5336</v>
      </c>
      <c r="B66" s="943"/>
      <c r="C66" s="944"/>
      <c r="D66" s="933"/>
      <c r="E66" s="936"/>
      <c r="F66" s="937"/>
      <c r="G66" s="924"/>
      <c r="H66" s="945">
        <v>1</v>
      </c>
      <c r="I66" s="946">
        <v>0.62</v>
      </c>
      <c r="J66" s="925">
        <v>17</v>
      </c>
      <c r="K66" s="939">
        <v>0.62</v>
      </c>
      <c r="L66" s="938">
        <v>2</v>
      </c>
      <c r="M66" s="938">
        <v>21</v>
      </c>
      <c r="N66" s="940">
        <v>7</v>
      </c>
      <c r="O66" s="938" t="s">
        <v>5225</v>
      </c>
      <c r="P66" s="941" t="s">
        <v>5337</v>
      </c>
      <c r="Q66" s="942">
        <f t="shared" si="0"/>
        <v>1</v>
      </c>
      <c r="R66" s="979">
        <f t="shared" si="0"/>
        <v>0.62</v>
      </c>
      <c r="S66" s="942">
        <f t="shared" si="1"/>
        <v>1</v>
      </c>
      <c r="T66" s="979">
        <f t="shared" si="2"/>
        <v>0.62</v>
      </c>
      <c r="U66" s="988">
        <v>7</v>
      </c>
      <c r="V66" s="943">
        <v>17</v>
      </c>
      <c r="W66" s="943">
        <v>10</v>
      </c>
      <c r="X66" s="986">
        <v>2.4285714285714284</v>
      </c>
      <c r="Y66" s="984">
        <v>10</v>
      </c>
    </row>
    <row r="67" spans="1:25" ht="14.45" customHeight="1" x14ac:dyDescent="0.2">
      <c r="A67" s="948" t="s">
        <v>5338</v>
      </c>
      <c r="B67" s="943">
        <v>1</v>
      </c>
      <c r="C67" s="944">
        <v>0.84</v>
      </c>
      <c r="D67" s="933">
        <v>25</v>
      </c>
      <c r="E67" s="936"/>
      <c r="F67" s="937"/>
      <c r="G67" s="924"/>
      <c r="H67" s="945"/>
      <c r="I67" s="946"/>
      <c r="J67" s="927"/>
      <c r="K67" s="939">
        <v>0.84</v>
      </c>
      <c r="L67" s="938">
        <v>3</v>
      </c>
      <c r="M67" s="938">
        <v>30</v>
      </c>
      <c r="N67" s="940">
        <v>10</v>
      </c>
      <c r="O67" s="938" t="s">
        <v>5225</v>
      </c>
      <c r="P67" s="941" t="s">
        <v>5339</v>
      </c>
      <c r="Q67" s="942">
        <f t="shared" si="0"/>
        <v>-1</v>
      </c>
      <c r="R67" s="979">
        <f t="shared" si="0"/>
        <v>-0.84</v>
      </c>
      <c r="S67" s="942">
        <f t="shared" si="1"/>
        <v>0</v>
      </c>
      <c r="T67" s="979">
        <f t="shared" si="2"/>
        <v>0</v>
      </c>
      <c r="U67" s="988" t="s">
        <v>569</v>
      </c>
      <c r="V67" s="943" t="s">
        <v>569</v>
      </c>
      <c r="W67" s="943" t="s">
        <v>569</v>
      </c>
      <c r="X67" s="986" t="s">
        <v>569</v>
      </c>
      <c r="Y67" s="984"/>
    </row>
    <row r="68" spans="1:25" ht="14.45" customHeight="1" x14ac:dyDescent="0.2">
      <c r="A68" s="947" t="s">
        <v>5340</v>
      </c>
      <c r="B68" s="928"/>
      <c r="C68" s="929"/>
      <c r="D68" s="930"/>
      <c r="E68" s="911">
        <v>1</v>
      </c>
      <c r="F68" s="912">
        <v>0.74</v>
      </c>
      <c r="G68" s="913">
        <v>16</v>
      </c>
      <c r="H68" s="914"/>
      <c r="I68" s="915"/>
      <c r="J68" s="916"/>
      <c r="K68" s="917">
        <v>0.73</v>
      </c>
      <c r="L68" s="914">
        <v>3</v>
      </c>
      <c r="M68" s="914">
        <v>30</v>
      </c>
      <c r="N68" s="918">
        <v>10</v>
      </c>
      <c r="O68" s="914" t="s">
        <v>5225</v>
      </c>
      <c r="P68" s="931" t="s">
        <v>5341</v>
      </c>
      <c r="Q68" s="919">
        <f t="shared" si="0"/>
        <v>0</v>
      </c>
      <c r="R68" s="978">
        <f t="shared" si="0"/>
        <v>0</v>
      </c>
      <c r="S68" s="919">
        <f t="shared" si="1"/>
        <v>-1</v>
      </c>
      <c r="T68" s="978">
        <f t="shared" si="2"/>
        <v>-0.74</v>
      </c>
      <c r="U68" s="987" t="s">
        <v>569</v>
      </c>
      <c r="V68" s="928" t="s">
        <v>569</v>
      </c>
      <c r="W68" s="928" t="s">
        <v>569</v>
      </c>
      <c r="X68" s="985" t="s">
        <v>569</v>
      </c>
      <c r="Y68" s="983"/>
    </row>
    <row r="69" spans="1:25" ht="14.45" customHeight="1" x14ac:dyDescent="0.2">
      <c r="A69" s="948" t="s">
        <v>5342</v>
      </c>
      <c r="B69" s="943"/>
      <c r="C69" s="944"/>
      <c r="D69" s="933"/>
      <c r="E69" s="945">
        <v>2</v>
      </c>
      <c r="F69" s="946">
        <v>2.1</v>
      </c>
      <c r="G69" s="927">
        <v>22</v>
      </c>
      <c r="H69" s="938">
        <v>2</v>
      </c>
      <c r="I69" s="937">
        <v>2.56</v>
      </c>
      <c r="J69" s="925">
        <v>29.5</v>
      </c>
      <c r="K69" s="939">
        <v>0.96</v>
      </c>
      <c r="L69" s="938">
        <v>4</v>
      </c>
      <c r="M69" s="938">
        <v>36</v>
      </c>
      <c r="N69" s="940">
        <v>12</v>
      </c>
      <c r="O69" s="938" t="s">
        <v>5225</v>
      </c>
      <c r="P69" s="941" t="s">
        <v>5343</v>
      </c>
      <c r="Q69" s="942">
        <f t="shared" si="0"/>
        <v>2</v>
      </c>
      <c r="R69" s="979">
        <f t="shared" si="0"/>
        <v>2.56</v>
      </c>
      <c r="S69" s="942">
        <f t="shared" si="1"/>
        <v>0</v>
      </c>
      <c r="T69" s="979">
        <f t="shared" si="2"/>
        <v>0.45999999999999996</v>
      </c>
      <c r="U69" s="988">
        <v>24</v>
      </c>
      <c r="V69" s="943">
        <v>59</v>
      </c>
      <c r="W69" s="943">
        <v>35</v>
      </c>
      <c r="X69" s="986">
        <v>2.4583333333333335</v>
      </c>
      <c r="Y69" s="984">
        <v>35</v>
      </c>
    </row>
    <row r="70" spans="1:25" ht="14.45" customHeight="1" x14ac:dyDescent="0.2">
      <c r="A70" s="948" t="s">
        <v>5344</v>
      </c>
      <c r="B70" s="943">
        <v>2</v>
      </c>
      <c r="C70" s="944">
        <v>3.11</v>
      </c>
      <c r="D70" s="933">
        <v>33.5</v>
      </c>
      <c r="E70" s="945">
        <v>1</v>
      </c>
      <c r="F70" s="946">
        <v>1.55</v>
      </c>
      <c r="G70" s="927">
        <v>30</v>
      </c>
      <c r="H70" s="938">
        <v>1</v>
      </c>
      <c r="I70" s="937">
        <v>1.55</v>
      </c>
      <c r="J70" s="925">
        <v>32</v>
      </c>
      <c r="K70" s="939">
        <v>1.55</v>
      </c>
      <c r="L70" s="938">
        <v>5</v>
      </c>
      <c r="M70" s="938">
        <v>42</v>
      </c>
      <c r="N70" s="940">
        <v>14</v>
      </c>
      <c r="O70" s="938" t="s">
        <v>5225</v>
      </c>
      <c r="P70" s="941" t="s">
        <v>5345</v>
      </c>
      <c r="Q70" s="942">
        <f t="shared" ref="Q70:R133" si="3">H70-B70</f>
        <v>-1</v>
      </c>
      <c r="R70" s="979">
        <f t="shared" si="3"/>
        <v>-1.5599999999999998</v>
      </c>
      <c r="S70" s="942">
        <f t="shared" ref="S70:S133" si="4">H70-E70</f>
        <v>0</v>
      </c>
      <c r="T70" s="979">
        <f t="shared" ref="T70:T133" si="5">I70-F70</f>
        <v>0</v>
      </c>
      <c r="U70" s="988">
        <v>14</v>
      </c>
      <c r="V70" s="943">
        <v>32</v>
      </c>
      <c r="W70" s="943">
        <v>18</v>
      </c>
      <c r="X70" s="986">
        <v>2.2857142857142856</v>
      </c>
      <c r="Y70" s="984">
        <v>18</v>
      </c>
    </row>
    <row r="71" spans="1:25" ht="14.45" customHeight="1" x14ac:dyDescent="0.2">
      <c r="A71" s="947" t="s">
        <v>5346</v>
      </c>
      <c r="B71" s="920">
        <v>4</v>
      </c>
      <c r="C71" s="921">
        <v>2.92</v>
      </c>
      <c r="D71" s="922">
        <v>24.3</v>
      </c>
      <c r="E71" s="932">
        <v>1</v>
      </c>
      <c r="F71" s="915">
        <v>0.57999999999999996</v>
      </c>
      <c r="G71" s="916">
        <v>20</v>
      </c>
      <c r="H71" s="914"/>
      <c r="I71" s="915"/>
      <c r="J71" s="916"/>
      <c r="K71" s="917">
        <v>0.57999999999999996</v>
      </c>
      <c r="L71" s="914">
        <v>2</v>
      </c>
      <c r="M71" s="914">
        <v>21</v>
      </c>
      <c r="N71" s="918">
        <v>7</v>
      </c>
      <c r="O71" s="914" t="s">
        <v>5225</v>
      </c>
      <c r="P71" s="931" t="s">
        <v>5347</v>
      </c>
      <c r="Q71" s="919">
        <f t="shared" si="3"/>
        <v>-4</v>
      </c>
      <c r="R71" s="978">
        <f t="shared" si="3"/>
        <v>-2.92</v>
      </c>
      <c r="S71" s="919">
        <f t="shared" si="4"/>
        <v>-1</v>
      </c>
      <c r="T71" s="978">
        <f t="shared" si="5"/>
        <v>-0.57999999999999996</v>
      </c>
      <c r="U71" s="987" t="s">
        <v>569</v>
      </c>
      <c r="V71" s="928" t="s">
        <v>569</v>
      </c>
      <c r="W71" s="928" t="s">
        <v>569</v>
      </c>
      <c r="X71" s="985" t="s">
        <v>569</v>
      </c>
      <c r="Y71" s="983"/>
    </row>
    <row r="72" spans="1:25" ht="14.45" customHeight="1" x14ac:dyDescent="0.2">
      <c r="A72" s="948" t="s">
        <v>5348</v>
      </c>
      <c r="B72" s="934">
        <v>19</v>
      </c>
      <c r="C72" s="935">
        <v>16.600000000000001</v>
      </c>
      <c r="D72" s="923">
        <v>26.5</v>
      </c>
      <c r="E72" s="936">
        <v>12</v>
      </c>
      <c r="F72" s="937">
        <v>16.239999999999998</v>
      </c>
      <c r="G72" s="924">
        <v>40.5</v>
      </c>
      <c r="H72" s="938">
        <v>4</v>
      </c>
      <c r="I72" s="937">
        <v>2.97</v>
      </c>
      <c r="J72" s="925">
        <v>26.5</v>
      </c>
      <c r="K72" s="939">
        <v>0.73</v>
      </c>
      <c r="L72" s="938">
        <v>3</v>
      </c>
      <c r="M72" s="938">
        <v>30</v>
      </c>
      <c r="N72" s="940">
        <v>10</v>
      </c>
      <c r="O72" s="938" t="s">
        <v>5225</v>
      </c>
      <c r="P72" s="941" t="s">
        <v>5349</v>
      </c>
      <c r="Q72" s="942">
        <f t="shared" si="3"/>
        <v>-15</v>
      </c>
      <c r="R72" s="979">
        <f t="shared" si="3"/>
        <v>-13.63</v>
      </c>
      <c r="S72" s="942">
        <f t="shared" si="4"/>
        <v>-8</v>
      </c>
      <c r="T72" s="979">
        <f t="shared" si="5"/>
        <v>-13.269999999999998</v>
      </c>
      <c r="U72" s="988">
        <v>40</v>
      </c>
      <c r="V72" s="943">
        <v>106</v>
      </c>
      <c r="W72" s="943">
        <v>66</v>
      </c>
      <c r="X72" s="986">
        <v>2.65</v>
      </c>
      <c r="Y72" s="984">
        <v>66</v>
      </c>
    </row>
    <row r="73" spans="1:25" ht="14.45" customHeight="1" x14ac:dyDescent="0.2">
      <c r="A73" s="948" t="s">
        <v>5350</v>
      </c>
      <c r="B73" s="934">
        <v>7</v>
      </c>
      <c r="C73" s="935">
        <v>7.46</v>
      </c>
      <c r="D73" s="923">
        <v>25.6</v>
      </c>
      <c r="E73" s="936">
        <v>12</v>
      </c>
      <c r="F73" s="937">
        <v>20.350000000000001</v>
      </c>
      <c r="G73" s="924">
        <v>40.200000000000003</v>
      </c>
      <c r="H73" s="938">
        <v>3</v>
      </c>
      <c r="I73" s="937">
        <v>3.61</v>
      </c>
      <c r="J73" s="925">
        <v>33.299999999999997</v>
      </c>
      <c r="K73" s="939">
        <v>1.06</v>
      </c>
      <c r="L73" s="938">
        <v>4</v>
      </c>
      <c r="M73" s="938">
        <v>33</v>
      </c>
      <c r="N73" s="940">
        <v>11</v>
      </c>
      <c r="O73" s="938" t="s">
        <v>5225</v>
      </c>
      <c r="P73" s="941" t="s">
        <v>5351</v>
      </c>
      <c r="Q73" s="942">
        <f t="shared" si="3"/>
        <v>-4</v>
      </c>
      <c r="R73" s="979">
        <f t="shared" si="3"/>
        <v>-3.85</v>
      </c>
      <c r="S73" s="942">
        <f t="shared" si="4"/>
        <v>-9</v>
      </c>
      <c r="T73" s="979">
        <f t="shared" si="5"/>
        <v>-16.740000000000002</v>
      </c>
      <c r="U73" s="988">
        <v>33</v>
      </c>
      <c r="V73" s="943">
        <v>99.899999999999991</v>
      </c>
      <c r="W73" s="943">
        <v>66.899999999999991</v>
      </c>
      <c r="X73" s="986">
        <v>3.0272727272727269</v>
      </c>
      <c r="Y73" s="984">
        <v>67</v>
      </c>
    </row>
    <row r="74" spans="1:25" ht="14.45" customHeight="1" x14ac:dyDescent="0.2">
      <c r="A74" s="947" t="s">
        <v>5352</v>
      </c>
      <c r="B74" s="928">
        <v>3</v>
      </c>
      <c r="C74" s="929">
        <v>2.4300000000000002</v>
      </c>
      <c r="D74" s="930">
        <v>29</v>
      </c>
      <c r="E74" s="911">
        <v>2</v>
      </c>
      <c r="F74" s="912">
        <v>1.21</v>
      </c>
      <c r="G74" s="913">
        <v>21</v>
      </c>
      <c r="H74" s="914">
        <v>1</v>
      </c>
      <c r="I74" s="915">
        <v>0.8</v>
      </c>
      <c r="J74" s="926">
        <v>30</v>
      </c>
      <c r="K74" s="917">
        <v>0.6</v>
      </c>
      <c r="L74" s="914">
        <v>3</v>
      </c>
      <c r="M74" s="914">
        <v>27</v>
      </c>
      <c r="N74" s="918">
        <v>9</v>
      </c>
      <c r="O74" s="914" t="s">
        <v>5225</v>
      </c>
      <c r="P74" s="931" t="s">
        <v>5353</v>
      </c>
      <c r="Q74" s="919">
        <f t="shared" si="3"/>
        <v>-2</v>
      </c>
      <c r="R74" s="978">
        <f t="shared" si="3"/>
        <v>-1.6300000000000001</v>
      </c>
      <c r="S74" s="919">
        <f t="shared" si="4"/>
        <v>-1</v>
      </c>
      <c r="T74" s="978">
        <f t="shared" si="5"/>
        <v>-0.40999999999999992</v>
      </c>
      <c r="U74" s="987">
        <v>9</v>
      </c>
      <c r="V74" s="928">
        <v>30</v>
      </c>
      <c r="W74" s="928">
        <v>21</v>
      </c>
      <c r="X74" s="985">
        <v>3.3333333333333335</v>
      </c>
      <c r="Y74" s="983">
        <v>21</v>
      </c>
    </row>
    <row r="75" spans="1:25" ht="14.45" customHeight="1" x14ac:dyDescent="0.2">
      <c r="A75" s="948" t="s">
        <v>5354</v>
      </c>
      <c r="B75" s="943"/>
      <c r="C75" s="944"/>
      <c r="D75" s="933"/>
      <c r="E75" s="945">
        <v>2</v>
      </c>
      <c r="F75" s="946">
        <v>2.77</v>
      </c>
      <c r="G75" s="927">
        <v>36.5</v>
      </c>
      <c r="H75" s="938"/>
      <c r="I75" s="937"/>
      <c r="J75" s="924"/>
      <c r="K75" s="939">
        <v>0.93</v>
      </c>
      <c r="L75" s="938">
        <v>4</v>
      </c>
      <c r="M75" s="938">
        <v>33</v>
      </c>
      <c r="N75" s="940">
        <v>11</v>
      </c>
      <c r="O75" s="938" t="s">
        <v>5225</v>
      </c>
      <c r="P75" s="941" t="s">
        <v>5355</v>
      </c>
      <c r="Q75" s="942">
        <f t="shared" si="3"/>
        <v>0</v>
      </c>
      <c r="R75" s="979">
        <f t="shared" si="3"/>
        <v>0</v>
      </c>
      <c r="S75" s="942">
        <f t="shared" si="4"/>
        <v>-2</v>
      </c>
      <c r="T75" s="979">
        <f t="shared" si="5"/>
        <v>-2.77</v>
      </c>
      <c r="U75" s="988" t="s">
        <v>569</v>
      </c>
      <c r="V75" s="943" t="s">
        <v>569</v>
      </c>
      <c r="W75" s="943" t="s">
        <v>569</v>
      </c>
      <c r="X75" s="986" t="s">
        <v>569</v>
      </c>
      <c r="Y75" s="984"/>
    </row>
    <row r="76" spans="1:25" ht="14.45" customHeight="1" x14ac:dyDescent="0.2">
      <c r="A76" s="947" t="s">
        <v>5356</v>
      </c>
      <c r="B76" s="928">
        <v>1</v>
      </c>
      <c r="C76" s="929">
        <v>1.1599999999999999</v>
      </c>
      <c r="D76" s="930">
        <v>31</v>
      </c>
      <c r="E76" s="911">
        <v>2</v>
      </c>
      <c r="F76" s="912">
        <v>1.45</v>
      </c>
      <c r="G76" s="913">
        <v>23.5</v>
      </c>
      <c r="H76" s="914"/>
      <c r="I76" s="915"/>
      <c r="J76" s="916"/>
      <c r="K76" s="917">
        <v>0.55000000000000004</v>
      </c>
      <c r="L76" s="914">
        <v>2</v>
      </c>
      <c r="M76" s="914">
        <v>21</v>
      </c>
      <c r="N76" s="918">
        <v>7</v>
      </c>
      <c r="O76" s="914" t="s">
        <v>5225</v>
      </c>
      <c r="P76" s="931" t="s">
        <v>5357</v>
      </c>
      <c r="Q76" s="919">
        <f t="shared" si="3"/>
        <v>-1</v>
      </c>
      <c r="R76" s="978">
        <f t="shared" si="3"/>
        <v>-1.1599999999999999</v>
      </c>
      <c r="S76" s="919">
        <f t="shared" si="4"/>
        <v>-2</v>
      </c>
      <c r="T76" s="978">
        <f t="shared" si="5"/>
        <v>-1.45</v>
      </c>
      <c r="U76" s="987" t="s">
        <v>569</v>
      </c>
      <c r="V76" s="928" t="s">
        <v>569</v>
      </c>
      <c r="W76" s="928" t="s">
        <v>569</v>
      </c>
      <c r="X76" s="985" t="s">
        <v>569</v>
      </c>
      <c r="Y76" s="983"/>
    </row>
    <row r="77" spans="1:25" ht="14.45" customHeight="1" x14ac:dyDescent="0.2">
      <c r="A77" s="948" t="s">
        <v>5358</v>
      </c>
      <c r="B77" s="943"/>
      <c r="C77" s="944"/>
      <c r="D77" s="933"/>
      <c r="E77" s="945">
        <v>2</v>
      </c>
      <c r="F77" s="946">
        <v>2.04</v>
      </c>
      <c r="G77" s="927">
        <v>27</v>
      </c>
      <c r="H77" s="938"/>
      <c r="I77" s="937"/>
      <c r="J77" s="924"/>
      <c r="K77" s="939">
        <v>0.81</v>
      </c>
      <c r="L77" s="938">
        <v>3</v>
      </c>
      <c r="M77" s="938">
        <v>24</v>
      </c>
      <c r="N77" s="940">
        <v>8</v>
      </c>
      <c r="O77" s="938" t="s">
        <v>5225</v>
      </c>
      <c r="P77" s="941" t="s">
        <v>5359</v>
      </c>
      <c r="Q77" s="942">
        <f t="shared" si="3"/>
        <v>0</v>
      </c>
      <c r="R77" s="979">
        <f t="shared" si="3"/>
        <v>0</v>
      </c>
      <c r="S77" s="942">
        <f t="shared" si="4"/>
        <v>-2</v>
      </c>
      <c r="T77" s="979">
        <f t="shared" si="5"/>
        <v>-2.04</v>
      </c>
      <c r="U77" s="988" t="s">
        <v>569</v>
      </c>
      <c r="V77" s="943" t="s">
        <v>569</v>
      </c>
      <c r="W77" s="943" t="s">
        <v>569</v>
      </c>
      <c r="X77" s="986" t="s">
        <v>569</v>
      </c>
      <c r="Y77" s="984"/>
    </row>
    <row r="78" spans="1:25" ht="14.45" customHeight="1" x14ac:dyDescent="0.2">
      <c r="A78" s="947" t="s">
        <v>5360</v>
      </c>
      <c r="B78" s="920">
        <v>1</v>
      </c>
      <c r="C78" s="921">
        <v>0.82</v>
      </c>
      <c r="D78" s="922">
        <v>24</v>
      </c>
      <c r="E78" s="932"/>
      <c r="F78" s="915"/>
      <c r="G78" s="916"/>
      <c r="H78" s="914"/>
      <c r="I78" s="915"/>
      <c r="J78" s="916"/>
      <c r="K78" s="917">
        <v>0.74</v>
      </c>
      <c r="L78" s="914">
        <v>3</v>
      </c>
      <c r="M78" s="914">
        <v>24</v>
      </c>
      <c r="N78" s="918">
        <v>8</v>
      </c>
      <c r="O78" s="914" t="s">
        <v>5225</v>
      </c>
      <c r="P78" s="931" t="s">
        <v>5361</v>
      </c>
      <c r="Q78" s="919">
        <f t="shared" si="3"/>
        <v>-1</v>
      </c>
      <c r="R78" s="978">
        <f t="shared" si="3"/>
        <v>-0.82</v>
      </c>
      <c r="S78" s="919">
        <f t="shared" si="4"/>
        <v>0</v>
      </c>
      <c r="T78" s="978">
        <f t="shared" si="5"/>
        <v>0</v>
      </c>
      <c r="U78" s="987" t="s">
        <v>569</v>
      </c>
      <c r="V78" s="928" t="s">
        <v>569</v>
      </c>
      <c r="W78" s="928" t="s">
        <v>569</v>
      </c>
      <c r="X78" s="985" t="s">
        <v>569</v>
      </c>
      <c r="Y78" s="983"/>
    </row>
    <row r="79" spans="1:25" ht="14.45" customHeight="1" x14ac:dyDescent="0.2">
      <c r="A79" s="947" t="s">
        <v>5362</v>
      </c>
      <c r="B79" s="928"/>
      <c r="C79" s="929"/>
      <c r="D79" s="930"/>
      <c r="E79" s="932"/>
      <c r="F79" s="915"/>
      <c r="G79" s="916"/>
      <c r="H79" s="911">
        <v>2</v>
      </c>
      <c r="I79" s="912">
        <v>1.73</v>
      </c>
      <c r="J79" s="926">
        <v>23</v>
      </c>
      <c r="K79" s="917">
        <v>0.87</v>
      </c>
      <c r="L79" s="914">
        <v>3</v>
      </c>
      <c r="M79" s="914">
        <v>27</v>
      </c>
      <c r="N79" s="918">
        <v>9</v>
      </c>
      <c r="O79" s="914" t="s">
        <v>5225</v>
      </c>
      <c r="P79" s="931" t="s">
        <v>5363</v>
      </c>
      <c r="Q79" s="919">
        <f t="shared" si="3"/>
        <v>2</v>
      </c>
      <c r="R79" s="978">
        <f t="shared" si="3"/>
        <v>1.73</v>
      </c>
      <c r="S79" s="919">
        <f t="shared" si="4"/>
        <v>2</v>
      </c>
      <c r="T79" s="978">
        <f t="shared" si="5"/>
        <v>1.73</v>
      </c>
      <c r="U79" s="987">
        <v>18</v>
      </c>
      <c r="V79" s="928">
        <v>46</v>
      </c>
      <c r="W79" s="928">
        <v>28</v>
      </c>
      <c r="X79" s="985">
        <v>2.5555555555555554</v>
      </c>
      <c r="Y79" s="983">
        <v>28</v>
      </c>
    </row>
    <row r="80" spans="1:25" ht="14.45" customHeight="1" x14ac:dyDescent="0.2">
      <c r="A80" s="947" t="s">
        <v>5364</v>
      </c>
      <c r="B80" s="928">
        <v>1</v>
      </c>
      <c r="C80" s="929">
        <v>1.59</v>
      </c>
      <c r="D80" s="930">
        <v>37</v>
      </c>
      <c r="E80" s="911"/>
      <c r="F80" s="912"/>
      <c r="G80" s="913"/>
      <c r="H80" s="914"/>
      <c r="I80" s="915"/>
      <c r="J80" s="916"/>
      <c r="K80" s="917">
        <v>0.42</v>
      </c>
      <c r="L80" s="914">
        <v>2</v>
      </c>
      <c r="M80" s="914">
        <v>15</v>
      </c>
      <c r="N80" s="918">
        <v>5</v>
      </c>
      <c r="O80" s="914" t="s">
        <v>5225</v>
      </c>
      <c r="P80" s="931" t="s">
        <v>5365</v>
      </c>
      <c r="Q80" s="919">
        <f t="shared" si="3"/>
        <v>-1</v>
      </c>
      <c r="R80" s="978">
        <f t="shared" si="3"/>
        <v>-1.59</v>
      </c>
      <c r="S80" s="919">
        <f t="shared" si="4"/>
        <v>0</v>
      </c>
      <c r="T80" s="978">
        <f t="shared" si="5"/>
        <v>0</v>
      </c>
      <c r="U80" s="987" t="s">
        <v>569</v>
      </c>
      <c r="V80" s="928" t="s">
        <v>569</v>
      </c>
      <c r="W80" s="928" t="s">
        <v>569</v>
      </c>
      <c r="X80" s="985" t="s">
        <v>569</v>
      </c>
      <c r="Y80" s="983"/>
    </row>
    <row r="81" spans="1:25" ht="14.45" customHeight="1" x14ac:dyDescent="0.2">
      <c r="A81" s="948" t="s">
        <v>5366</v>
      </c>
      <c r="B81" s="943">
        <v>6</v>
      </c>
      <c r="C81" s="944">
        <v>7.06</v>
      </c>
      <c r="D81" s="933">
        <v>30.5</v>
      </c>
      <c r="E81" s="945">
        <v>7</v>
      </c>
      <c r="F81" s="946">
        <v>7.53</v>
      </c>
      <c r="G81" s="927">
        <v>32</v>
      </c>
      <c r="H81" s="938">
        <v>3</v>
      </c>
      <c r="I81" s="937">
        <v>3.29</v>
      </c>
      <c r="J81" s="925">
        <v>32</v>
      </c>
      <c r="K81" s="939">
        <v>0.56000000000000005</v>
      </c>
      <c r="L81" s="938">
        <v>2</v>
      </c>
      <c r="M81" s="938">
        <v>21</v>
      </c>
      <c r="N81" s="940">
        <v>7</v>
      </c>
      <c r="O81" s="938" t="s">
        <v>5225</v>
      </c>
      <c r="P81" s="941" t="s">
        <v>5367</v>
      </c>
      <c r="Q81" s="942">
        <f t="shared" si="3"/>
        <v>-3</v>
      </c>
      <c r="R81" s="979">
        <f t="shared" si="3"/>
        <v>-3.7699999999999996</v>
      </c>
      <c r="S81" s="942">
        <f t="shared" si="4"/>
        <v>-4</v>
      </c>
      <c r="T81" s="979">
        <f t="shared" si="5"/>
        <v>-4.24</v>
      </c>
      <c r="U81" s="988">
        <v>21</v>
      </c>
      <c r="V81" s="943">
        <v>96</v>
      </c>
      <c r="W81" s="943">
        <v>75</v>
      </c>
      <c r="X81" s="986">
        <v>4.5714285714285712</v>
      </c>
      <c r="Y81" s="984">
        <v>75</v>
      </c>
    </row>
    <row r="82" spans="1:25" ht="14.45" customHeight="1" x14ac:dyDescent="0.2">
      <c r="A82" s="948" t="s">
        <v>5368</v>
      </c>
      <c r="B82" s="943">
        <v>2</v>
      </c>
      <c r="C82" s="944">
        <v>2.35</v>
      </c>
      <c r="D82" s="933">
        <v>30</v>
      </c>
      <c r="E82" s="945">
        <v>2</v>
      </c>
      <c r="F82" s="946">
        <v>3.13</v>
      </c>
      <c r="G82" s="927">
        <v>35.5</v>
      </c>
      <c r="H82" s="938">
        <v>2</v>
      </c>
      <c r="I82" s="937">
        <v>3.64</v>
      </c>
      <c r="J82" s="925">
        <v>40.5</v>
      </c>
      <c r="K82" s="939">
        <v>0.82</v>
      </c>
      <c r="L82" s="938">
        <v>3</v>
      </c>
      <c r="M82" s="938">
        <v>24</v>
      </c>
      <c r="N82" s="940">
        <v>8</v>
      </c>
      <c r="O82" s="938" t="s">
        <v>5225</v>
      </c>
      <c r="P82" s="941" t="s">
        <v>5369</v>
      </c>
      <c r="Q82" s="942">
        <f t="shared" si="3"/>
        <v>0</v>
      </c>
      <c r="R82" s="979">
        <f t="shared" si="3"/>
        <v>1.29</v>
      </c>
      <c r="S82" s="942">
        <f t="shared" si="4"/>
        <v>0</v>
      </c>
      <c r="T82" s="979">
        <f t="shared" si="5"/>
        <v>0.51000000000000023</v>
      </c>
      <c r="U82" s="988">
        <v>16</v>
      </c>
      <c r="V82" s="943">
        <v>81</v>
      </c>
      <c r="W82" s="943">
        <v>65</v>
      </c>
      <c r="X82" s="986">
        <v>5.0625</v>
      </c>
      <c r="Y82" s="984">
        <v>65</v>
      </c>
    </row>
    <row r="83" spans="1:25" ht="14.45" customHeight="1" x14ac:dyDescent="0.2">
      <c r="A83" s="947" t="s">
        <v>5370</v>
      </c>
      <c r="B83" s="920">
        <v>1</v>
      </c>
      <c r="C83" s="921">
        <v>14.17</v>
      </c>
      <c r="D83" s="922">
        <v>18</v>
      </c>
      <c r="E83" s="932"/>
      <c r="F83" s="915"/>
      <c r="G83" s="916"/>
      <c r="H83" s="914"/>
      <c r="I83" s="915"/>
      <c r="J83" s="916"/>
      <c r="K83" s="917">
        <v>14.17</v>
      </c>
      <c r="L83" s="914">
        <v>2</v>
      </c>
      <c r="M83" s="914">
        <v>18</v>
      </c>
      <c r="N83" s="918">
        <v>6</v>
      </c>
      <c r="O83" s="914" t="s">
        <v>4945</v>
      </c>
      <c r="P83" s="931" t="s">
        <v>5371</v>
      </c>
      <c r="Q83" s="919">
        <f t="shared" si="3"/>
        <v>-1</v>
      </c>
      <c r="R83" s="978">
        <f t="shared" si="3"/>
        <v>-14.17</v>
      </c>
      <c r="S83" s="919">
        <f t="shared" si="4"/>
        <v>0</v>
      </c>
      <c r="T83" s="978">
        <f t="shared" si="5"/>
        <v>0</v>
      </c>
      <c r="U83" s="987" t="s">
        <v>569</v>
      </c>
      <c r="V83" s="928" t="s">
        <v>569</v>
      </c>
      <c r="W83" s="928" t="s">
        <v>569</v>
      </c>
      <c r="X83" s="985" t="s">
        <v>569</v>
      </c>
      <c r="Y83" s="983"/>
    </row>
    <row r="84" spans="1:25" ht="14.45" customHeight="1" x14ac:dyDescent="0.2">
      <c r="A84" s="947" t="s">
        <v>5372</v>
      </c>
      <c r="B84" s="928"/>
      <c r="C84" s="929"/>
      <c r="D84" s="930"/>
      <c r="E84" s="911">
        <v>1</v>
      </c>
      <c r="F84" s="912">
        <v>13.07</v>
      </c>
      <c r="G84" s="913">
        <v>28</v>
      </c>
      <c r="H84" s="914"/>
      <c r="I84" s="915"/>
      <c r="J84" s="916"/>
      <c r="K84" s="917">
        <v>13.07</v>
      </c>
      <c r="L84" s="914">
        <v>6</v>
      </c>
      <c r="M84" s="914">
        <v>54</v>
      </c>
      <c r="N84" s="918">
        <v>18</v>
      </c>
      <c r="O84" s="914" t="s">
        <v>5225</v>
      </c>
      <c r="P84" s="931" t="s">
        <v>5373</v>
      </c>
      <c r="Q84" s="919">
        <f t="shared" si="3"/>
        <v>0</v>
      </c>
      <c r="R84" s="978">
        <f t="shared" si="3"/>
        <v>0</v>
      </c>
      <c r="S84" s="919">
        <f t="shared" si="4"/>
        <v>-1</v>
      </c>
      <c r="T84" s="978">
        <f t="shared" si="5"/>
        <v>-13.07</v>
      </c>
      <c r="U84" s="987" t="s">
        <v>569</v>
      </c>
      <c r="V84" s="928" t="s">
        <v>569</v>
      </c>
      <c r="W84" s="928" t="s">
        <v>569</v>
      </c>
      <c r="X84" s="985" t="s">
        <v>569</v>
      </c>
      <c r="Y84" s="983"/>
    </row>
    <row r="85" spans="1:25" ht="14.45" customHeight="1" x14ac:dyDescent="0.2">
      <c r="A85" s="948" t="s">
        <v>5374</v>
      </c>
      <c r="B85" s="943"/>
      <c r="C85" s="944"/>
      <c r="D85" s="933"/>
      <c r="E85" s="945">
        <v>1</v>
      </c>
      <c r="F85" s="946">
        <v>16.100000000000001</v>
      </c>
      <c r="G85" s="927">
        <v>49</v>
      </c>
      <c r="H85" s="938"/>
      <c r="I85" s="937"/>
      <c r="J85" s="924"/>
      <c r="K85" s="939">
        <v>16.100000000000001</v>
      </c>
      <c r="L85" s="938">
        <v>7</v>
      </c>
      <c r="M85" s="938">
        <v>63</v>
      </c>
      <c r="N85" s="940">
        <v>21</v>
      </c>
      <c r="O85" s="938" t="s">
        <v>5225</v>
      </c>
      <c r="P85" s="941" t="s">
        <v>5375</v>
      </c>
      <c r="Q85" s="942">
        <f t="shared" si="3"/>
        <v>0</v>
      </c>
      <c r="R85" s="979">
        <f t="shared" si="3"/>
        <v>0</v>
      </c>
      <c r="S85" s="942">
        <f t="shared" si="4"/>
        <v>-1</v>
      </c>
      <c r="T85" s="979">
        <f t="shared" si="5"/>
        <v>-16.100000000000001</v>
      </c>
      <c r="U85" s="988" t="s">
        <v>569</v>
      </c>
      <c r="V85" s="943" t="s">
        <v>569</v>
      </c>
      <c r="W85" s="943" t="s">
        <v>569</v>
      </c>
      <c r="X85" s="986" t="s">
        <v>569</v>
      </c>
      <c r="Y85" s="984"/>
    </row>
    <row r="86" spans="1:25" ht="14.45" customHeight="1" x14ac:dyDescent="0.2">
      <c r="A86" s="947" t="s">
        <v>5376</v>
      </c>
      <c r="B86" s="928">
        <v>1</v>
      </c>
      <c r="C86" s="929">
        <v>8.49</v>
      </c>
      <c r="D86" s="930">
        <v>22</v>
      </c>
      <c r="E86" s="911">
        <v>1</v>
      </c>
      <c r="F86" s="912">
        <v>9.35</v>
      </c>
      <c r="G86" s="913">
        <v>48</v>
      </c>
      <c r="H86" s="914"/>
      <c r="I86" s="915"/>
      <c r="J86" s="916"/>
      <c r="K86" s="917">
        <v>8.49</v>
      </c>
      <c r="L86" s="914">
        <v>5</v>
      </c>
      <c r="M86" s="914">
        <v>45</v>
      </c>
      <c r="N86" s="918">
        <v>15</v>
      </c>
      <c r="O86" s="914" t="s">
        <v>5225</v>
      </c>
      <c r="P86" s="931" t="s">
        <v>5377</v>
      </c>
      <c r="Q86" s="919">
        <f t="shared" si="3"/>
        <v>-1</v>
      </c>
      <c r="R86" s="978">
        <f t="shared" si="3"/>
        <v>-8.49</v>
      </c>
      <c r="S86" s="919">
        <f t="shared" si="4"/>
        <v>-1</v>
      </c>
      <c r="T86" s="978">
        <f t="shared" si="5"/>
        <v>-9.35</v>
      </c>
      <c r="U86" s="987" t="s">
        <v>569</v>
      </c>
      <c r="V86" s="928" t="s">
        <v>569</v>
      </c>
      <c r="W86" s="928" t="s">
        <v>569</v>
      </c>
      <c r="X86" s="985" t="s">
        <v>569</v>
      </c>
      <c r="Y86" s="983"/>
    </row>
    <row r="87" spans="1:25" ht="14.45" customHeight="1" x14ac:dyDescent="0.2">
      <c r="A87" s="947" t="s">
        <v>5378</v>
      </c>
      <c r="B87" s="920">
        <v>2</v>
      </c>
      <c r="C87" s="921">
        <v>9.68</v>
      </c>
      <c r="D87" s="922">
        <v>38</v>
      </c>
      <c r="E87" s="932"/>
      <c r="F87" s="915"/>
      <c r="G87" s="916"/>
      <c r="H87" s="914"/>
      <c r="I87" s="915"/>
      <c r="J87" s="916"/>
      <c r="K87" s="917">
        <v>5.09</v>
      </c>
      <c r="L87" s="914">
        <v>3</v>
      </c>
      <c r="M87" s="914">
        <v>30</v>
      </c>
      <c r="N87" s="918">
        <v>10</v>
      </c>
      <c r="O87" s="914" t="s">
        <v>4945</v>
      </c>
      <c r="P87" s="931" t="s">
        <v>5379</v>
      </c>
      <c r="Q87" s="919">
        <f t="shared" si="3"/>
        <v>-2</v>
      </c>
      <c r="R87" s="978">
        <f t="shared" si="3"/>
        <v>-9.68</v>
      </c>
      <c r="S87" s="919">
        <f t="shared" si="4"/>
        <v>0</v>
      </c>
      <c r="T87" s="978">
        <f t="shared" si="5"/>
        <v>0</v>
      </c>
      <c r="U87" s="987" t="s">
        <v>569</v>
      </c>
      <c r="V87" s="928" t="s">
        <v>569</v>
      </c>
      <c r="W87" s="928" t="s">
        <v>569</v>
      </c>
      <c r="X87" s="985" t="s">
        <v>569</v>
      </c>
      <c r="Y87" s="983"/>
    </row>
    <row r="88" spans="1:25" ht="14.45" customHeight="1" x14ac:dyDescent="0.2">
      <c r="A88" s="947" t="s">
        <v>5380</v>
      </c>
      <c r="B88" s="920">
        <v>2</v>
      </c>
      <c r="C88" s="921">
        <v>29.22</v>
      </c>
      <c r="D88" s="922">
        <v>57</v>
      </c>
      <c r="E88" s="932"/>
      <c r="F88" s="915"/>
      <c r="G88" s="916"/>
      <c r="H88" s="914"/>
      <c r="I88" s="915"/>
      <c r="J88" s="916"/>
      <c r="K88" s="917">
        <v>7.26</v>
      </c>
      <c r="L88" s="914">
        <v>4</v>
      </c>
      <c r="M88" s="914">
        <v>39</v>
      </c>
      <c r="N88" s="918">
        <v>13</v>
      </c>
      <c r="O88" s="914" t="s">
        <v>5225</v>
      </c>
      <c r="P88" s="931" t="s">
        <v>5381</v>
      </c>
      <c r="Q88" s="919">
        <f t="shared" si="3"/>
        <v>-2</v>
      </c>
      <c r="R88" s="978">
        <f t="shared" si="3"/>
        <v>-29.22</v>
      </c>
      <c r="S88" s="919">
        <f t="shared" si="4"/>
        <v>0</v>
      </c>
      <c r="T88" s="978">
        <f t="shared" si="5"/>
        <v>0</v>
      </c>
      <c r="U88" s="987" t="s">
        <v>569</v>
      </c>
      <c r="V88" s="928" t="s">
        <v>569</v>
      </c>
      <c r="W88" s="928" t="s">
        <v>569</v>
      </c>
      <c r="X88" s="985" t="s">
        <v>569</v>
      </c>
      <c r="Y88" s="983"/>
    </row>
    <row r="89" spans="1:25" ht="14.45" customHeight="1" x14ac:dyDescent="0.2">
      <c r="A89" s="948" t="s">
        <v>5382</v>
      </c>
      <c r="B89" s="934">
        <v>2</v>
      </c>
      <c r="C89" s="935">
        <v>39.22</v>
      </c>
      <c r="D89" s="923">
        <v>64</v>
      </c>
      <c r="E89" s="936"/>
      <c r="F89" s="937"/>
      <c r="G89" s="924"/>
      <c r="H89" s="938"/>
      <c r="I89" s="937"/>
      <c r="J89" s="924"/>
      <c r="K89" s="939">
        <v>9.31</v>
      </c>
      <c r="L89" s="938">
        <v>5</v>
      </c>
      <c r="M89" s="938">
        <v>48</v>
      </c>
      <c r="N89" s="940">
        <v>16</v>
      </c>
      <c r="O89" s="938" t="s">
        <v>5225</v>
      </c>
      <c r="P89" s="941" t="s">
        <v>5383</v>
      </c>
      <c r="Q89" s="942">
        <f t="shared" si="3"/>
        <v>-2</v>
      </c>
      <c r="R89" s="979">
        <f t="shared" si="3"/>
        <v>-39.22</v>
      </c>
      <c r="S89" s="942">
        <f t="shared" si="4"/>
        <v>0</v>
      </c>
      <c r="T89" s="979">
        <f t="shared" si="5"/>
        <v>0</v>
      </c>
      <c r="U89" s="988" t="s">
        <v>569</v>
      </c>
      <c r="V89" s="943" t="s">
        <v>569</v>
      </c>
      <c r="W89" s="943" t="s">
        <v>569</v>
      </c>
      <c r="X89" s="986" t="s">
        <v>569</v>
      </c>
      <c r="Y89" s="984"/>
    </row>
    <row r="90" spans="1:25" ht="14.45" customHeight="1" x14ac:dyDescent="0.2">
      <c r="A90" s="947" t="s">
        <v>5384</v>
      </c>
      <c r="B90" s="928">
        <v>2</v>
      </c>
      <c r="C90" s="929">
        <v>7.75</v>
      </c>
      <c r="D90" s="930">
        <v>26</v>
      </c>
      <c r="E90" s="911">
        <v>1</v>
      </c>
      <c r="F90" s="912">
        <v>8.73</v>
      </c>
      <c r="G90" s="913">
        <v>78</v>
      </c>
      <c r="H90" s="914">
        <v>1</v>
      </c>
      <c r="I90" s="915">
        <v>4.87</v>
      </c>
      <c r="J90" s="926">
        <v>37</v>
      </c>
      <c r="K90" s="917">
        <v>3.36</v>
      </c>
      <c r="L90" s="914">
        <v>2</v>
      </c>
      <c r="M90" s="914">
        <v>21</v>
      </c>
      <c r="N90" s="918">
        <v>7</v>
      </c>
      <c r="O90" s="914" t="s">
        <v>4945</v>
      </c>
      <c r="P90" s="931" t="s">
        <v>5385</v>
      </c>
      <c r="Q90" s="919">
        <f t="shared" si="3"/>
        <v>-1</v>
      </c>
      <c r="R90" s="978">
        <f t="shared" si="3"/>
        <v>-2.88</v>
      </c>
      <c r="S90" s="919">
        <f t="shared" si="4"/>
        <v>0</v>
      </c>
      <c r="T90" s="978">
        <f t="shared" si="5"/>
        <v>-3.8600000000000003</v>
      </c>
      <c r="U90" s="987">
        <v>7</v>
      </c>
      <c r="V90" s="928">
        <v>37</v>
      </c>
      <c r="W90" s="928">
        <v>30</v>
      </c>
      <c r="X90" s="985">
        <v>5.2857142857142856</v>
      </c>
      <c r="Y90" s="983">
        <v>30</v>
      </c>
    </row>
    <row r="91" spans="1:25" ht="14.45" customHeight="1" x14ac:dyDescent="0.2">
      <c r="A91" s="948" t="s">
        <v>5386</v>
      </c>
      <c r="B91" s="943"/>
      <c r="C91" s="944"/>
      <c r="D91" s="933"/>
      <c r="E91" s="945">
        <v>2</v>
      </c>
      <c r="F91" s="946">
        <v>10.4</v>
      </c>
      <c r="G91" s="927">
        <v>42.5</v>
      </c>
      <c r="H91" s="938"/>
      <c r="I91" s="937"/>
      <c r="J91" s="924"/>
      <c r="K91" s="939">
        <v>4.2300000000000004</v>
      </c>
      <c r="L91" s="938">
        <v>4</v>
      </c>
      <c r="M91" s="938">
        <v>33</v>
      </c>
      <c r="N91" s="940">
        <v>11</v>
      </c>
      <c r="O91" s="938" t="s">
        <v>4945</v>
      </c>
      <c r="P91" s="941" t="s">
        <v>5385</v>
      </c>
      <c r="Q91" s="942">
        <f t="shared" si="3"/>
        <v>0</v>
      </c>
      <c r="R91" s="979">
        <f t="shared" si="3"/>
        <v>0</v>
      </c>
      <c r="S91" s="942">
        <f t="shared" si="4"/>
        <v>-2</v>
      </c>
      <c r="T91" s="979">
        <f t="shared" si="5"/>
        <v>-10.4</v>
      </c>
      <c r="U91" s="988" t="s">
        <v>569</v>
      </c>
      <c r="V91" s="943" t="s">
        <v>569</v>
      </c>
      <c r="W91" s="943" t="s">
        <v>569</v>
      </c>
      <c r="X91" s="986" t="s">
        <v>569</v>
      </c>
      <c r="Y91" s="984"/>
    </row>
    <row r="92" spans="1:25" ht="14.45" customHeight="1" x14ac:dyDescent="0.2">
      <c r="A92" s="947" t="s">
        <v>5387</v>
      </c>
      <c r="B92" s="928"/>
      <c r="C92" s="929"/>
      <c r="D92" s="930"/>
      <c r="E92" s="932">
        <v>1</v>
      </c>
      <c r="F92" s="915">
        <v>2.12</v>
      </c>
      <c r="G92" s="916">
        <v>24</v>
      </c>
      <c r="H92" s="911"/>
      <c r="I92" s="912"/>
      <c r="J92" s="913"/>
      <c r="K92" s="917">
        <v>2.12</v>
      </c>
      <c r="L92" s="914">
        <v>3</v>
      </c>
      <c r="M92" s="914">
        <v>24</v>
      </c>
      <c r="N92" s="918">
        <v>8</v>
      </c>
      <c r="O92" s="914" t="s">
        <v>5225</v>
      </c>
      <c r="P92" s="931" t="s">
        <v>5388</v>
      </c>
      <c r="Q92" s="919">
        <f t="shared" si="3"/>
        <v>0</v>
      </c>
      <c r="R92" s="978">
        <f t="shared" si="3"/>
        <v>0</v>
      </c>
      <c r="S92" s="919">
        <f t="shared" si="4"/>
        <v>-1</v>
      </c>
      <c r="T92" s="978">
        <f t="shared" si="5"/>
        <v>-2.12</v>
      </c>
      <c r="U92" s="987" t="s">
        <v>569</v>
      </c>
      <c r="V92" s="928" t="s">
        <v>569</v>
      </c>
      <c r="W92" s="928" t="s">
        <v>569</v>
      </c>
      <c r="X92" s="985" t="s">
        <v>569</v>
      </c>
      <c r="Y92" s="983"/>
    </row>
    <row r="93" spans="1:25" ht="14.45" customHeight="1" x14ac:dyDescent="0.2">
      <c r="A93" s="948" t="s">
        <v>5389</v>
      </c>
      <c r="B93" s="943"/>
      <c r="C93" s="944"/>
      <c r="D93" s="933"/>
      <c r="E93" s="936"/>
      <c r="F93" s="937"/>
      <c r="G93" s="924"/>
      <c r="H93" s="945">
        <v>1</v>
      </c>
      <c r="I93" s="946">
        <v>5.59</v>
      </c>
      <c r="J93" s="925">
        <v>53</v>
      </c>
      <c r="K93" s="939">
        <v>2.86</v>
      </c>
      <c r="L93" s="938">
        <v>4</v>
      </c>
      <c r="M93" s="938">
        <v>36</v>
      </c>
      <c r="N93" s="940">
        <v>12</v>
      </c>
      <c r="O93" s="938" t="s">
        <v>5225</v>
      </c>
      <c r="P93" s="941" t="s">
        <v>5390</v>
      </c>
      <c r="Q93" s="942">
        <f t="shared" si="3"/>
        <v>1</v>
      </c>
      <c r="R93" s="979">
        <f t="shared" si="3"/>
        <v>5.59</v>
      </c>
      <c r="S93" s="942">
        <f t="shared" si="4"/>
        <v>1</v>
      </c>
      <c r="T93" s="979">
        <f t="shared" si="5"/>
        <v>5.59</v>
      </c>
      <c r="U93" s="988">
        <v>12</v>
      </c>
      <c r="V93" s="943">
        <v>53</v>
      </c>
      <c r="W93" s="943">
        <v>41</v>
      </c>
      <c r="X93" s="986">
        <v>4.416666666666667</v>
      </c>
      <c r="Y93" s="984">
        <v>41</v>
      </c>
    </row>
    <row r="94" spans="1:25" ht="14.45" customHeight="1" x14ac:dyDescent="0.2">
      <c r="A94" s="948" t="s">
        <v>5391</v>
      </c>
      <c r="B94" s="943"/>
      <c r="C94" s="944"/>
      <c r="D94" s="933"/>
      <c r="E94" s="936">
        <v>1</v>
      </c>
      <c r="F94" s="937">
        <v>3.81</v>
      </c>
      <c r="G94" s="924">
        <v>25</v>
      </c>
      <c r="H94" s="945">
        <v>1</v>
      </c>
      <c r="I94" s="946">
        <v>3.96</v>
      </c>
      <c r="J94" s="925">
        <v>40</v>
      </c>
      <c r="K94" s="939">
        <v>3.81</v>
      </c>
      <c r="L94" s="938">
        <v>4</v>
      </c>
      <c r="M94" s="938">
        <v>39</v>
      </c>
      <c r="N94" s="940">
        <v>13</v>
      </c>
      <c r="O94" s="938" t="s">
        <v>5225</v>
      </c>
      <c r="P94" s="941" t="s">
        <v>5392</v>
      </c>
      <c r="Q94" s="942">
        <f t="shared" si="3"/>
        <v>1</v>
      </c>
      <c r="R94" s="979">
        <f t="shared" si="3"/>
        <v>3.96</v>
      </c>
      <c r="S94" s="942">
        <f t="shared" si="4"/>
        <v>0</v>
      </c>
      <c r="T94" s="979">
        <f t="shared" si="5"/>
        <v>0.14999999999999991</v>
      </c>
      <c r="U94" s="988">
        <v>13</v>
      </c>
      <c r="V94" s="943">
        <v>40</v>
      </c>
      <c r="W94" s="943">
        <v>27</v>
      </c>
      <c r="X94" s="986">
        <v>3.0769230769230771</v>
      </c>
      <c r="Y94" s="984">
        <v>27</v>
      </c>
    </row>
    <row r="95" spans="1:25" ht="14.45" customHeight="1" x14ac:dyDescent="0.2">
      <c r="A95" s="947" t="s">
        <v>5393</v>
      </c>
      <c r="B95" s="928">
        <v>1</v>
      </c>
      <c r="C95" s="929">
        <v>5.26</v>
      </c>
      <c r="D95" s="930">
        <v>77</v>
      </c>
      <c r="E95" s="911">
        <v>2</v>
      </c>
      <c r="F95" s="912">
        <v>7.04</v>
      </c>
      <c r="G95" s="913">
        <v>43</v>
      </c>
      <c r="H95" s="914"/>
      <c r="I95" s="915"/>
      <c r="J95" s="916"/>
      <c r="K95" s="917">
        <v>3.52</v>
      </c>
      <c r="L95" s="914">
        <v>7</v>
      </c>
      <c r="M95" s="914">
        <v>63</v>
      </c>
      <c r="N95" s="918">
        <v>21</v>
      </c>
      <c r="O95" s="914" t="s">
        <v>5225</v>
      </c>
      <c r="P95" s="931" t="s">
        <v>5394</v>
      </c>
      <c r="Q95" s="919">
        <f t="shared" si="3"/>
        <v>-1</v>
      </c>
      <c r="R95" s="978">
        <f t="shared" si="3"/>
        <v>-5.26</v>
      </c>
      <c r="S95" s="919">
        <f t="shared" si="4"/>
        <v>-2</v>
      </c>
      <c r="T95" s="978">
        <f t="shared" si="5"/>
        <v>-7.04</v>
      </c>
      <c r="U95" s="987" t="s">
        <v>569</v>
      </c>
      <c r="V95" s="928" t="s">
        <v>569</v>
      </c>
      <c r="W95" s="928" t="s">
        <v>569</v>
      </c>
      <c r="X95" s="985" t="s">
        <v>569</v>
      </c>
      <c r="Y95" s="983"/>
    </row>
    <row r="96" spans="1:25" ht="14.45" customHeight="1" x14ac:dyDescent="0.2">
      <c r="A96" s="947" t="s">
        <v>5395</v>
      </c>
      <c r="B96" s="928"/>
      <c r="C96" s="929"/>
      <c r="D96" s="930"/>
      <c r="E96" s="911">
        <v>3</v>
      </c>
      <c r="F96" s="912">
        <v>7.02</v>
      </c>
      <c r="G96" s="913">
        <v>50.7</v>
      </c>
      <c r="H96" s="914"/>
      <c r="I96" s="915"/>
      <c r="J96" s="916"/>
      <c r="K96" s="917">
        <v>1.24</v>
      </c>
      <c r="L96" s="914">
        <v>5</v>
      </c>
      <c r="M96" s="914">
        <v>42</v>
      </c>
      <c r="N96" s="918">
        <v>14</v>
      </c>
      <c r="O96" s="914" t="s">
        <v>5225</v>
      </c>
      <c r="P96" s="931" t="s">
        <v>5396</v>
      </c>
      <c r="Q96" s="919">
        <f t="shared" si="3"/>
        <v>0</v>
      </c>
      <c r="R96" s="978">
        <f t="shared" si="3"/>
        <v>0</v>
      </c>
      <c r="S96" s="919">
        <f t="shared" si="4"/>
        <v>-3</v>
      </c>
      <c r="T96" s="978">
        <f t="shared" si="5"/>
        <v>-7.02</v>
      </c>
      <c r="U96" s="987" t="s">
        <v>569</v>
      </c>
      <c r="V96" s="928" t="s">
        <v>569</v>
      </c>
      <c r="W96" s="928" t="s">
        <v>569</v>
      </c>
      <c r="X96" s="985" t="s">
        <v>569</v>
      </c>
      <c r="Y96" s="983"/>
    </row>
    <row r="97" spans="1:25" ht="14.45" customHeight="1" x14ac:dyDescent="0.2">
      <c r="A97" s="948" t="s">
        <v>5397</v>
      </c>
      <c r="B97" s="943"/>
      <c r="C97" s="944"/>
      <c r="D97" s="933"/>
      <c r="E97" s="945"/>
      <c r="F97" s="946"/>
      <c r="G97" s="927"/>
      <c r="H97" s="938">
        <v>1</v>
      </c>
      <c r="I97" s="937">
        <v>2.5299999999999998</v>
      </c>
      <c r="J97" s="925">
        <v>30</v>
      </c>
      <c r="K97" s="939">
        <v>2.5299999999999998</v>
      </c>
      <c r="L97" s="938">
        <v>6</v>
      </c>
      <c r="M97" s="938">
        <v>54</v>
      </c>
      <c r="N97" s="940">
        <v>18</v>
      </c>
      <c r="O97" s="938" t="s">
        <v>5225</v>
      </c>
      <c r="P97" s="941" t="s">
        <v>5396</v>
      </c>
      <c r="Q97" s="942">
        <f t="shared" si="3"/>
        <v>1</v>
      </c>
      <c r="R97" s="979">
        <f t="shared" si="3"/>
        <v>2.5299999999999998</v>
      </c>
      <c r="S97" s="942">
        <f t="shared" si="4"/>
        <v>1</v>
      </c>
      <c r="T97" s="979">
        <f t="shared" si="5"/>
        <v>2.5299999999999998</v>
      </c>
      <c r="U97" s="988">
        <v>18</v>
      </c>
      <c r="V97" s="943">
        <v>30</v>
      </c>
      <c r="W97" s="943">
        <v>12</v>
      </c>
      <c r="X97" s="986">
        <v>1.6666666666666667</v>
      </c>
      <c r="Y97" s="984">
        <v>12</v>
      </c>
    </row>
    <row r="98" spans="1:25" ht="14.45" customHeight="1" x14ac:dyDescent="0.2">
      <c r="A98" s="947" t="s">
        <v>5398</v>
      </c>
      <c r="B98" s="928"/>
      <c r="C98" s="929"/>
      <c r="D98" s="930"/>
      <c r="E98" s="932"/>
      <c r="F98" s="915"/>
      <c r="G98" s="916"/>
      <c r="H98" s="911">
        <v>1</v>
      </c>
      <c r="I98" s="912">
        <v>6.67</v>
      </c>
      <c r="J98" s="926">
        <v>36</v>
      </c>
      <c r="K98" s="917">
        <v>3.67</v>
      </c>
      <c r="L98" s="914">
        <v>1</v>
      </c>
      <c r="M98" s="914">
        <v>12</v>
      </c>
      <c r="N98" s="918">
        <v>4</v>
      </c>
      <c r="O98" s="914" t="s">
        <v>4945</v>
      </c>
      <c r="P98" s="931" t="s">
        <v>5399</v>
      </c>
      <c r="Q98" s="919">
        <f t="shared" si="3"/>
        <v>1</v>
      </c>
      <c r="R98" s="978">
        <f t="shared" si="3"/>
        <v>6.67</v>
      </c>
      <c r="S98" s="919">
        <f t="shared" si="4"/>
        <v>1</v>
      </c>
      <c r="T98" s="978">
        <f t="shared" si="5"/>
        <v>6.67</v>
      </c>
      <c r="U98" s="987">
        <v>4</v>
      </c>
      <c r="V98" s="928">
        <v>36</v>
      </c>
      <c r="W98" s="928">
        <v>32</v>
      </c>
      <c r="X98" s="985">
        <v>9</v>
      </c>
      <c r="Y98" s="983">
        <v>32</v>
      </c>
    </row>
    <row r="99" spans="1:25" ht="14.45" customHeight="1" x14ac:dyDescent="0.2">
      <c r="A99" s="947" t="s">
        <v>5400</v>
      </c>
      <c r="B99" s="920">
        <v>1</v>
      </c>
      <c r="C99" s="921">
        <v>3.13</v>
      </c>
      <c r="D99" s="922">
        <v>32</v>
      </c>
      <c r="E99" s="932"/>
      <c r="F99" s="915"/>
      <c r="G99" s="916"/>
      <c r="H99" s="914"/>
      <c r="I99" s="915"/>
      <c r="J99" s="916"/>
      <c r="K99" s="917">
        <v>1.07</v>
      </c>
      <c r="L99" s="914">
        <v>2</v>
      </c>
      <c r="M99" s="914">
        <v>18</v>
      </c>
      <c r="N99" s="918">
        <v>6</v>
      </c>
      <c r="O99" s="914" t="s">
        <v>5225</v>
      </c>
      <c r="P99" s="931" t="s">
        <v>5401</v>
      </c>
      <c r="Q99" s="919">
        <f t="shared" si="3"/>
        <v>-1</v>
      </c>
      <c r="R99" s="978">
        <f t="shared" si="3"/>
        <v>-3.13</v>
      </c>
      <c r="S99" s="919">
        <f t="shared" si="4"/>
        <v>0</v>
      </c>
      <c r="T99" s="978">
        <f t="shared" si="5"/>
        <v>0</v>
      </c>
      <c r="U99" s="987" t="s">
        <v>569</v>
      </c>
      <c r="V99" s="928" t="s">
        <v>569</v>
      </c>
      <c r="W99" s="928" t="s">
        <v>569</v>
      </c>
      <c r="X99" s="985" t="s">
        <v>569</v>
      </c>
      <c r="Y99" s="983"/>
    </row>
    <row r="100" spans="1:25" ht="14.45" customHeight="1" x14ac:dyDescent="0.2">
      <c r="A100" s="947" t="s">
        <v>5402</v>
      </c>
      <c r="B100" s="928"/>
      <c r="C100" s="929"/>
      <c r="D100" s="930"/>
      <c r="E100" s="911">
        <v>1</v>
      </c>
      <c r="F100" s="912">
        <v>2.56</v>
      </c>
      <c r="G100" s="913">
        <v>36</v>
      </c>
      <c r="H100" s="914"/>
      <c r="I100" s="915"/>
      <c r="J100" s="916"/>
      <c r="K100" s="917">
        <v>1.63</v>
      </c>
      <c r="L100" s="914">
        <v>3</v>
      </c>
      <c r="M100" s="914">
        <v>27</v>
      </c>
      <c r="N100" s="918">
        <v>9</v>
      </c>
      <c r="O100" s="914" t="s">
        <v>5225</v>
      </c>
      <c r="P100" s="931" t="s">
        <v>5403</v>
      </c>
      <c r="Q100" s="919">
        <f t="shared" si="3"/>
        <v>0</v>
      </c>
      <c r="R100" s="978">
        <f t="shared" si="3"/>
        <v>0</v>
      </c>
      <c r="S100" s="919">
        <f t="shared" si="4"/>
        <v>-1</v>
      </c>
      <c r="T100" s="978">
        <f t="shared" si="5"/>
        <v>-2.56</v>
      </c>
      <c r="U100" s="987" t="s">
        <v>569</v>
      </c>
      <c r="V100" s="928" t="s">
        <v>569</v>
      </c>
      <c r="W100" s="928" t="s">
        <v>569</v>
      </c>
      <c r="X100" s="985" t="s">
        <v>569</v>
      </c>
      <c r="Y100" s="983"/>
    </row>
    <row r="101" spans="1:25" ht="14.45" customHeight="1" x14ac:dyDescent="0.2">
      <c r="A101" s="947" t="s">
        <v>5404</v>
      </c>
      <c r="B101" s="920">
        <v>1</v>
      </c>
      <c r="C101" s="921">
        <v>0.8</v>
      </c>
      <c r="D101" s="922">
        <v>17</v>
      </c>
      <c r="E101" s="932"/>
      <c r="F101" s="915"/>
      <c r="G101" s="916"/>
      <c r="H101" s="914"/>
      <c r="I101" s="915"/>
      <c r="J101" s="916"/>
      <c r="K101" s="917">
        <v>0.73</v>
      </c>
      <c r="L101" s="914">
        <v>2</v>
      </c>
      <c r="M101" s="914">
        <v>21</v>
      </c>
      <c r="N101" s="918">
        <v>7</v>
      </c>
      <c r="O101" s="914" t="s">
        <v>5225</v>
      </c>
      <c r="P101" s="931" t="s">
        <v>5405</v>
      </c>
      <c r="Q101" s="919">
        <f t="shared" si="3"/>
        <v>-1</v>
      </c>
      <c r="R101" s="978">
        <f t="shared" si="3"/>
        <v>-0.8</v>
      </c>
      <c r="S101" s="919">
        <f t="shared" si="4"/>
        <v>0</v>
      </c>
      <c r="T101" s="978">
        <f t="shared" si="5"/>
        <v>0</v>
      </c>
      <c r="U101" s="987" t="s">
        <v>569</v>
      </c>
      <c r="V101" s="928" t="s">
        <v>569</v>
      </c>
      <c r="W101" s="928" t="s">
        <v>569</v>
      </c>
      <c r="X101" s="985" t="s">
        <v>569</v>
      </c>
      <c r="Y101" s="983"/>
    </row>
    <row r="102" spans="1:25" ht="14.45" customHeight="1" x14ac:dyDescent="0.2">
      <c r="A102" s="947" t="s">
        <v>5406</v>
      </c>
      <c r="B102" s="920">
        <v>2</v>
      </c>
      <c r="C102" s="921">
        <v>1.1000000000000001</v>
      </c>
      <c r="D102" s="922">
        <v>19.5</v>
      </c>
      <c r="E102" s="932">
        <v>3</v>
      </c>
      <c r="F102" s="915">
        <v>1.92</v>
      </c>
      <c r="G102" s="916">
        <v>23</v>
      </c>
      <c r="H102" s="914"/>
      <c r="I102" s="915"/>
      <c r="J102" s="916"/>
      <c r="K102" s="917">
        <v>0.55000000000000004</v>
      </c>
      <c r="L102" s="914">
        <v>3</v>
      </c>
      <c r="M102" s="914">
        <v>24</v>
      </c>
      <c r="N102" s="918">
        <v>8</v>
      </c>
      <c r="O102" s="914" t="s">
        <v>5225</v>
      </c>
      <c r="P102" s="931" t="s">
        <v>5407</v>
      </c>
      <c r="Q102" s="919">
        <f t="shared" si="3"/>
        <v>-2</v>
      </c>
      <c r="R102" s="978">
        <f t="shared" si="3"/>
        <v>-1.1000000000000001</v>
      </c>
      <c r="S102" s="919">
        <f t="shared" si="4"/>
        <v>-3</v>
      </c>
      <c r="T102" s="978">
        <f t="shared" si="5"/>
        <v>-1.92</v>
      </c>
      <c r="U102" s="987" t="s">
        <v>569</v>
      </c>
      <c r="V102" s="928" t="s">
        <v>569</v>
      </c>
      <c r="W102" s="928" t="s">
        <v>569</v>
      </c>
      <c r="X102" s="985" t="s">
        <v>569</v>
      </c>
      <c r="Y102" s="983"/>
    </row>
    <row r="103" spans="1:25" ht="14.45" customHeight="1" x14ac:dyDescent="0.2">
      <c r="A103" s="948" t="s">
        <v>5408</v>
      </c>
      <c r="B103" s="934">
        <v>19</v>
      </c>
      <c r="C103" s="935">
        <v>18.21</v>
      </c>
      <c r="D103" s="923">
        <v>28.4</v>
      </c>
      <c r="E103" s="936">
        <v>5</v>
      </c>
      <c r="F103" s="937">
        <v>3.76</v>
      </c>
      <c r="G103" s="924">
        <v>20.2</v>
      </c>
      <c r="H103" s="938">
        <v>7</v>
      </c>
      <c r="I103" s="937">
        <v>5.55</v>
      </c>
      <c r="J103" s="925">
        <v>24.9</v>
      </c>
      <c r="K103" s="939">
        <v>0.68</v>
      </c>
      <c r="L103" s="938">
        <v>3</v>
      </c>
      <c r="M103" s="938">
        <v>27</v>
      </c>
      <c r="N103" s="940">
        <v>9</v>
      </c>
      <c r="O103" s="938" t="s">
        <v>5225</v>
      </c>
      <c r="P103" s="941" t="s">
        <v>5409</v>
      </c>
      <c r="Q103" s="942">
        <f t="shared" si="3"/>
        <v>-12</v>
      </c>
      <c r="R103" s="979">
        <f t="shared" si="3"/>
        <v>-12.66</v>
      </c>
      <c r="S103" s="942">
        <f t="shared" si="4"/>
        <v>2</v>
      </c>
      <c r="T103" s="979">
        <f t="shared" si="5"/>
        <v>1.79</v>
      </c>
      <c r="U103" s="988">
        <v>63</v>
      </c>
      <c r="V103" s="943">
        <v>174.29999999999998</v>
      </c>
      <c r="W103" s="943">
        <v>111.29999999999998</v>
      </c>
      <c r="X103" s="986">
        <v>2.7666666666666666</v>
      </c>
      <c r="Y103" s="984">
        <v>111</v>
      </c>
    </row>
    <row r="104" spans="1:25" ht="14.45" customHeight="1" x14ac:dyDescent="0.2">
      <c r="A104" s="948" t="s">
        <v>5410</v>
      </c>
      <c r="B104" s="934">
        <v>8</v>
      </c>
      <c r="C104" s="935">
        <v>8.7799999999999994</v>
      </c>
      <c r="D104" s="923">
        <v>27.8</v>
      </c>
      <c r="E104" s="936">
        <v>15</v>
      </c>
      <c r="F104" s="937">
        <v>22.62</v>
      </c>
      <c r="G104" s="924">
        <v>36.1</v>
      </c>
      <c r="H104" s="938">
        <v>9</v>
      </c>
      <c r="I104" s="937">
        <v>12.75</v>
      </c>
      <c r="J104" s="925">
        <v>41.9</v>
      </c>
      <c r="K104" s="939">
        <v>1.04</v>
      </c>
      <c r="L104" s="938">
        <v>4</v>
      </c>
      <c r="M104" s="938">
        <v>36</v>
      </c>
      <c r="N104" s="940">
        <v>12</v>
      </c>
      <c r="O104" s="938" t="s">
        <v>5225</v>
      </c>
      <c r="P104" s="941" t="s">
        <v>5411</v>
      </c>
      <c r="Q104" s="942">
        <f t="shared" si="3"/>
        <v>1</v>
      </c>
      <c r="R104" s="979">
        <f t="shared" si="3"/>
        <v>3.9700000000000006</v>
      </c>
      <c r="S104" s="942">
        <f t="shared" si="4"/>
        <v>-6</v>
      </c>
      <c r="T104" s="979">
        <f t="shared" si="5"/>
        <v>-9.870000000000001</v>
      </c>
      <c r="U104" s="988">
        <v>108</v>
      </c>
      <c r="V104" s="943">
        <v>377.09999999999997</v>
      </c>
      <c r="W104" s="943">
        <v>269.09999999999997</v>
      </c>
      <c r="X104" s="986">
        <v>3.4916666666666663</v>
      </c>
      <c r="Y104" s="984">
        <v>269</v>
      </c>
    </row>
    <row r="105" spans="1:25" ht="14.45" customHeight="1" x14ac:dyDescent="0.2">
      <c r="A105" s="947" t="s">
        <v>5412</v>
      </c>
      <c r="B105" s="920">
        <v>3</v>
      </c>
      <c r="C105" s="921">
        <v>10.49</v>
      </c>
      <c r="D105" s="922">
        <v>30.3</v>
      </c>
      <c r="E105" s="932"/>
      <c r="F105" s="915"/>
      <c r="G105" s="916"/>
      <c r="H105" s="914">
        <v>1</v>
      </c>
      <c r="I105" s="915">
        <v>4.8899999999999997</v>
      </c>
      <c r="J105" s="926">
        <v>44</v>
      </c>
      <c r="K105" s="917">
        <v>2.69</v>
      </c>
      <c r="L105" s="914">
        <v>3</v>
      </c>
      <c r="M105" s="914">
        <v>30</v>
      </c>
      <c r="N105" s="918">
        <v>10</v>
      </c>
      <c r="O105" s="914" t="s">
        <v>5225</v>
      </c>
      <c r="P105" s="931" t="s">
        <v>5413</v>
      </c>
      <c r="Q105" s="919">
        <f t="shared" si="3"/>
        <v>-2</v>
      </c>
      <c r="R105" s="978">
        <f t="shared" si="3"/>
        <v>-5.6000000000000005</v>
      </c>
      <c r="S105" s="919">
        <f t="shared" si="4"/>
        <v>1</v>
      </c>
      <c r="T105" s="978">
        <f t="shared" si="5"/>
        <v>4.8899999999999997</v>
      </c>
      <c r="U105" s="987">
        <v>10</v>
      </c>
      <c r="V105" s="928">
        <v>44</v>
      </c>
      <c r="W105" s="928">
        <v>34</v>
      </c>
      <c r="X105" s="985">
        <v>4.4000000000000004</v>
      </c>
      <c r="Y105" s="983">
        <v>34</v>
      </c>
    </row>
    <row r="106" spans="1:25" ht="14.45" customHeight="1" x14ac:dyDescent="0.2">
      <c r="A106" s="947" t="s">
        <v>5414</v>
      </c>
      <c r="B106" s="928">
        <v>2</v>
      </c>
      <c r="C106" s="929">
        <v>0.95</v>
      </c>
      <c r="D106" s="930">
        <v>17</v>
      </c>
      <c r="E106" s="911">
        <v>1</v>
      </c>
      <c r="F106" s="912">
        <v>0.82</v>
      </c>
      <c r="G106" s="913">
        <v>28</v>
      </c>
      <c r="H106" s="914"/>
      <c r="I106" s="915"/>
      <c r="J106" s="916"/>
      <c r="K106" s="917">
        <v>0.42</v>
      </c>
      <c r="L106" s="914">
        <v>2</v>
      </c>
      <c r="M106" s="914">
        <v>18</v>
      </c>
      <c r="N106" s="918">
        <v>6</v>
      </c>
      <c r="O106" s="914" t="s">
        <v>5225</v>
      </c>
      <c r="P106" s="931" t="s">
        <v>5415</v>
      </c>
      <c r="Q106" s="919">
        <f t="shared" si="3"/>
        <v>-2</v>
      </c>
      <c r="R106" s="978">
        <f t="shared" si="3"/>
        <v>-0.95</v>
      </c>
      <c r="S106" s="919">
        <f t="shared" si="4"/>
        <v>-1</v>
      </c>
      <c r="T106" s="978">
        <f t="shared" si="5"/>
        <v>-0.82</v>
      </c>
      <c r="U106" s="987" t="s">
        <v>569</v>
      </c>
      <c r="V106" s="928" t="s">
        <v>569</v>
      </c>
      <c r="W106" s="928" t="s">
        <v>569</v>
      </c>
      <c r="X106" s="985" t="s">
        <v>569</v>
      </c>
      <c r="Y106" s="983"/>
    </row>
    <row r="107" spans="1:25" ht="14.45" customHeight="1" x14ac:dyDescent="0.2">
      <c r="A107" s="948" t="s">
        <v>5416</v>
      </c>
      <c r="B107" s="943">
        <v>1</v>
      </c>
      <c r="C107" s="944">
        <v>1.93</v>
      </c>
      <c r="D107" s="933">
        <v>58</v>
      </c>
      <c r="E107" s="945">
        <v>4</v>
      </c>
      <c r="F107" s="946">
        <v>3.5</v>
      </c>
      <c r="G107" s="927">
        <v>29.3</v>
      </c>
      <c r="H107" s="938"/>
      <c r="I107" s="937"/>
      <c r="J107" s="924"/>
      <c r="K107" s="939">
        <v>0.54</v>
      </c>
      <c r="L107" s="938">
        <v>3</v>
      </c>
      <c r="M107" s="938">
        <v>24</v>
      </c>
      <c r="N107" s="940">
        <v>8</v>
      </c>
      <c r="O107" s="938" t="s">
        <v>5225</v>
      </c>
      <c r="P107" s="941" t="s">
        <v>5417</v>
      </c>
      <c r="Q107" s="942">
        <f t="shared" si="3"/>
        <v>-1</v>
      </c>
      <c r="R107" s="979">
        <f t="shared" si="3"/>
        <v>-1.93</v>
      </c>
      <c r="S107" s="942">
        <f t="shared" si="4"/>
        <v>-4</v>
      </c>
      <c r="T107" s="979">
        <f t="shared" si="5"/>
        <v>-3.5</v>
      </c>
      <c r="U107" s="988" t="s">
        <v>569</v>
      </c>
      <c r="V107" s="943" t="s">
        <v>569</v>
      </c>
      <c r="W107" s="943" t="s">
        <v>569</v>
      </c>
      <c r="X107" s="986" t="s">
        <v>569</v>
      </c>
      <c r="Y107" s="984"/>
    </row>
    <row r="108" spans="1:25" ht="14.45" customHeight="1" x14ac:dyDescent="0.2">
      <c r="A108" s="948" t="s">
        <v>5418</v>
      </c>
      <c r="B108" s="943"/>
      <c r="C108" s="944"/>
      <c r="D108" s="933"/>
      <c r="E108" s="945">
        <v>1</v>
      </c>
      <c r="F108" s="946">
        <v>1.17</v>
      </c>
      <c r="G108" s="927">
        <v>32</v>
      </c>
      <c r="H108" s="938">
        <v>1</v>
      </c>
      <c r="I108" s="937">
        <v>1.78</v>
      </c>
      <c r="J108" s="925">
        <v>44</v>
      </c>
      <c r="K108" s="939">
        <v>0.62</v>
      </c>
      <c r="L108" s="938">
        <v>2</v>
      </c>
      <c r="M108" s="938">
        <v>21</v>
      </c>
      <c r="N108" s="940">
        <v>7</v>
      </c>
      <c r="O108" s="938" t="s">
        <v>5225</v>
      </c>
      <c r="P108" s="941" t="s">
        <v>5419</v>
      </c>
      <c r="Q108" s="942">
        <f t="shared" si="3"/>
        <v>1</v>
      </c>
      <c r="R108" s="979">
        <f t="shared" si="3"/>
        <v>1.78</v>
      </c>
      <c r="S108" s="942">
        <f t="shared" si="4"/>
        <v>0</v>
      </c>
      <c r="T108" s="979">
        <f t="shared" si="5"/>
        <v>0.6100000000000001</v>
      </c>
      <c r="U108" s="988">
        <v>7</v>
      </c>
      <c r="V108" s="943">
        <v>44</v>
      </c>
      <c r="W108" s="943">
        <v>37</v>
      </c>
      <c r="X108" s="986">
        <v>6.2857142857142856</v>
      </c>
      <c r="Y108" s="984">
        <v>37</v>
      </c>
    </row>
    <row r="109" spans="1:25" ht="14.45" customHeight="1" x14ac:dyDescent="0.2">
      <c r="A109" s="947" t="s">
        <v>5420</v>
      </c>
      <c r="B109" s="920">
        <v>5</v>
      </c>
      <c r="C109" s="921">
        <v>3.38</v>
      </c>
      <c r="D109" s="922">
        <v>21</v>
      </c>
      <c r="E109" s="932"/>
      <c r="F109" s="915"/>
      <c r="G109" s="916"/>
      <c r="H109" s="914"/>
      <c r="I109" s="915"/>
      <c r="J109" s="916"/>
      <c r="K109" s="917">
        <v>0.36</v>
      </c>
      <c r="L109" s="914">
        <v>2</v>
      </c>
      <c r="M109" s="914">
        <v>15</v>
      </c>
      <c r="N109" s="918">
        <v>5</v>
      </c>
      <c r="O109" s="914" t="s">
        <v>5225</v>
      </c>
      <c r="P109" s="931" t="s">
        <v>5421</v>
      </c>
      <c r="Q109" s="919">
        <f t="shared" si="3"/>
        <v>-5</v>
      </c>
      <c r="R109" s="978">
        <f t="shared" si="3"/>
        <v>-3.38</v>
      </c>
      <c r="S109" s="919">
        <f t="shared" si="4"/>
        <v>0</v>
      </c>
      <c r="T109" s="978">
        <f t="shared" si="5"/>
        <v>0</v>
      </c>
      <c r="U109" s="987" t="s">
        <v>569</v>
      </c>
      <c r="V109" s="928" t="s">
        <v>569</v>
      </c>
      <c r="W109" s="928" t="s">
        <v>569</v>
      </c>
      <c r="X109" s="985" t="s">
        <v>569</v>
      </c>
      <c r="Y109" s="983"/>
    </row>
    <row r="110" spans="1:25" ht="14.45" customHeight="1" x14ac:dyDescent="0.2">
      <c r="A110" s="948" t="s">
        <v>5422</v>
      </c>
      <c r="B110" s="934">
        <v>1</v>
      </c>
      <c r="C110" s="935">
        <v>0.48</v>
      </c>
      <c r="D110" s="923">
        <v>18</v>
      </c>
      <c r="E110" s="936"/>
      <c r="F110" s="937"/>
      <c r="G110" s="924"/>
      <c r="H110" s="938"/>
      <c r="I110" s="937"/>
      <c r="J110" s="924"/>
      <c r="K110" s="939">
        <v>0.48</v>
      </c>
      <c r="L110" s="938">
        <v>2</v>
      </c>
      <c r="M110" s="938">
        <v>21</v>
      </c>
      <c r="N110" s="940">
        <v>7</v>
      </c>
      <c r="O110" s="938" t="s">
        <v>5225</v>
      </c>
      <c r="P110" s="941" t="s">
        <v>5423</v>
      </c>
      <c r="Q110" s="942">
        <f t="shared" si="3"/>
        <v>-1</v>
      </c>
      <c r="R110" s="979">
        <f t="shared" si="3"/>
        <v>-0.48</v>
      </c>
      <c r="S110" s="942">
        <f t="shared" si="4"/>
        <v>0</v>
      </c>
      <c r="T110" s="979">
        <f t="shared" si="5"/>
        <v>0</v>
      </c>
      <c r="U110" s="988" t="s">
        <v>569</v>
      </c>
      <c r="V110" s="943" t="s">
        <v>569</v>
      </c>
      <c r="W110" s="943" t="s">
        <v>569</v>
      </c>
      <c r="X110" s="986" t="s">
        <v>569</v>
      </c>
      <c r="Y110" s="984"/>
    </row>
    <row r="111" spans="1:25" ht="14.45" customHeight="1" x14ac:dyDescent="0.2">
      <c r="A111" s="948" t="s">
        <v>5424</v>
      </c>
      <c r="B111" s="934">
        <v>1</v>
      </c>
      <c r="C111" s="935">
        <v>0.65</v>
      </c>
      <c r="D111" s="923">
        <v>24</v>
      </c>
      <c r="E111" s="936"/>
      <c r="F111" s="937"/>
      <c r="G111" s="924"/>
      <c r="H111" s="938"/>
      <c r="I111" s="937"/>
      <c r="J111" s="924"/>
      <c r="K111" s="939">
        <v>0.65</v>
      </c>
      <c r="L111" s="938">
        <v>3</v>
      </c>
      <c r="M111" s="938">
        <v>24</v>
      </c>
      <c r="N111" s="940">
        <v>8</v>
      </c>
      <c r="O111" s="938" t="s">
        <v>5225</v>
      </c>
      <c r="P111" s="941" t="s">
        <v>5425</v>
      </c>
      <c r="Q111" s="942">
        <f t="shared" si="3"/>
        <v>-1</v>
      </c>
      <c r="R111" s="979">
        <f t="shared" si="3"/>
        <v>-0.65</v>
      </c>
      <c r="S111" s="942">
        <f t="shared" si="4"/>
        <v>0</v>
      </c>
      <c r="T111" s="979">
        <f t="shared" si="5"/>
        <v>0</v>
      </c>
      <c r="U111" s="988" t="s">
        <v>569</v>
      </c>
      <c r="V111" s="943" t="s">
        <v>569</v>
      </c>
      <c r="W111" s="943" t="s">
        <v>569</v>
      </c>
      <c r="X111" s="986" t="s">
        <v>569</v>
      </c>
      <c r="Y111" s="984"/>
    </row>
    <row r="112" spans="1:25" ht="14.45" customHeight="1" x14ac:dyDescent="0.2">
      <c r="A112" s="947" t="s">
        <v>5426</v>
      </c>
      <c r="B112" s="920">
        <v>4</v>
      </c>
      <c r="C112" s="921">
        <v>2.74</v>
      </c>
      <c r="D112" s="922">
        <v>19</v>
      </c>
      <c r="E112" s="932">
        <v>1</v>
      </c>
      <c r="F112" s="915">
        <v>0.98</v>
      </c>
      <c r="G112" s="916">
        <v>27</v>
      </c>
      <c r="H112" s="914"/>
      <c r="I112" s="915"/>
      <c r="J112" s="916"/>
      <c r="K112" s="917">
        <v>0.3</v>
      </c>
      <c r="L112" s="914">
        <v>1</v>
      </c>
      <c r="M112" s="914">
        <v>12</v>
      </c>
      <c r="N112" s="918">
        <v>4</v>
      </c>
      <c r="O112" s="914" t="s">
        <v>5225</v>
      </c>
      <c r="P112" s="931" t="s">
        <v>5427</v>
      </c>
      <c r="Q112" s="919">
        <f t="shared" si="3"/>
        <v>-4</v>
      </c>
      <c r="R112" s="978">
        <f t="shared" si="3"/>
        <v>-2.74</v>
      </c>
      <c r="S112" s="919">
        <f t="shared" si="4"/>
        <v>-1</v>
      </c>
      <c r="T112" s="978">
        <f t="shared" si="5"/>
        <v>-0.98</v>
      </c>
      <c r="U112" s="987" t="s">
        <v>569</v>
      </c>
      <c r="V112" s="928" t="s">
        <v>569</v>
      </c>
      <c r="W112" s="928" t="s">
        <v>569</v>
      </c>
      <c r="X112" s="985" t="s">
        <v>569</v>
      </c>
      <c r="Y112" s="983"/>
    </row>
    <row r="113" spans="1:25" ht="14.45" customHeight="1" x14ac:dyDescent="0.2">
      <c r="A113" s="948" t="s">
        <v>5428</v>
      </c>
      <c r="B113" s="934">
        <v>3</v>
      </c>
      <c r="C113" s="935">
        <v>2.4300000000000002</v>
      </c>
      <c r="D113" s="923">
        <v>24.7</v>
      </c>
      <c r="E113" s="936">
        <v>2</v>
      </c>
      <c r="F113" s="937">
        <v>1.24</v>
      </c>
      <c r="G113" s="924">
        <v>20.5</v>
      </c>
      <c r="H113" s="938">
        <v>1</v>
      </c>
      <c r="I113" s="937">
        <v>0.42</v>
      </c>
      <c r="J113" s="925">
        <v>16</v>
      </c>
      <c r="K113" s="939">
        <v>0.37</v>
      </c>
      <c r="L113" s="938">
        <v>2</v>
      </c>
      <c r="M113" s="938">
        <v>15</v>
      </c>
      <c r="N113" s="940">
        <v>5</v>
      </c>
      <c r="O113" s="938" t="s">
        <v>5225</v>
      </c>
      <c r="P113" s="941" t="s">
        <v>5429</v>
      </c>
      <c r="Q113" s="942">
        <f t="shared" si="3"/>
        <v>-2</v>
      </c>
      <c r="R113" s="979">
        <f t="shared" si="3"/>
        <v>-2.0100000000000002</v>
      </c>
      <c r="S113" s="942">
        <f t="shared" si="4"/>
        <v>-1</v>
      </c>
      <c r="T113" s="979">
        <f t="shared" si="5"/>
        <v>-0.82000000000000006</v>
      </c>
      <c r="U113" s="988">
        <v>5</v>
      </c>
      <c r="V113" s="943">
        <v>16</v>
      </c>
      <c r="W113" s="943">
        <v>11</v>
      </c>
      <c r="X113" s="986">
        <v>3.2</v>
      </c>
      <c r="Y113" s="984">
        <v>11</v>
      </c>
    </row>
    <row r="114" spans="1:25" ht="14.45" customHeight="1" x14ac:dyDescent="0.2">
      <c r="A114" s="948" t="s">
        <v>5430</v>
      </c>
      <c r="B114" s="934"/>
      <c r="C114" s="935"/>
      <c r="D114" s="923"/>
      <c r="E114" s="936">
        <v>1</v>
      </c>
      <c r="F114" s="937">
        <v>1.36</v>
      </c>
      <c r="G114" s="924">
        <v>32</v>
      </c>
      <c r="H114" s="938"/>
      <c r="I114" s="937"/>
      <c r="J114" s="924"/>
      <c r="K114" s="939">
        <v>0.51</v>
      </c>
      <c r="L114" s="938">
        <v>2</v>
      </c>
      <c r="M114" s="938">
        <v>21</v>
      </c>
      <c r="N114" s="940">
        <v>7</v>
      </c>
      <c r="O114" s="938" t="s">
        <v>5225</v>
      </c>
      <c r="P114" s="941" t="s">
        <v>5431</v>
      </c>
      <c r="Q114" s="942">
        <f t="shared" si="3"/>
        <v>0</v>
      </c>
      <c r="R114" s="979">
        <f t="shared" si="3"/>
        <v>0</v>
      </c>
      <c r="S114" s="942">
        <f t="shared" si="4"/>
        <v>-1</v>
      </c>
      <c r="T114" s="979">
        <f t="shared" si="5"/>
        <v>-1.36</v>
      </c>
      <c r="U114" s="988" t="s">
        <v>569</v>
      </c>
      <c r="V114" s="943" t="s">
        <v>569</v>
      </c>
      <c r="W114" s="943" t="s">
        <v>569</v>
      </c>
      <c r="X114" s="986" t="s">
        <v>569</v>
      </c>
      <c r="Y114" s="984"/>
    </row>
    <row r="115" spans="1:25" ht="14.45" customHeight="1" x14ac:dyDescent="0.2">
      <c r="A115" s="947" t="s">
        <v>5432</v>
      </c>
      <c r="B115" s="920">
        <v>2</v>
      </c>
      <c r="C115" s="921">
        <v>2.14</v>
      </c>
      <c r="D115" s="922">
        <v>24</v>
      </c>
      <c r="E115" s="932"/>
      <c r="F115" s="915"/>
      <c r="G115" s="916"/>
      <c r="H115" s="914"/>
      <c r="I115" s="915"/>
      <c r="J115" s="916"/>
      <c r="K115" s="917">
        <v>0.95</v>
      </c>
      <c r="L115" s="914">
        <v>3</v>
      </c>
      <c r="M115" s="914">
        <v>30</v>
      </c>
      <c r="N115" s="918">
        <v>10</v>
      </c>
      <c r="O115" s="914" t="s">
        <v>5225</v>
      </c>
      <c r="P115" s="931" t="s">
        <v>5433</v>
      </c>
      <c r="Q115" s="919">
        <f t="shared" si="3"/>
        <v>-2</v>
      </c>
      <c r="R115" s="978">
        <f t="shared" si="3"/>
        <v>-2.14</v>
      </c>
      <c r="S115" s="919">
        <f t="shared" si="4"/>
        <v>0</v>
      </c>
      <c r="T115" s="978">
        <f t="shared" si="5"/>
        <v>0</v>
      </c>
      <c r="U115" s="987" t="s">
        <v>569</v>
      </c>
      <c r="V115" s="928" t="s">
        <v>569</v>
      </c>
      <c r="W115" s="928" t="s">
        <v>569</v>
      </c>
      <c r="X115" s="985" t="s">
        <v>569</v>
      </c>
      <c r="Y115" s="983"/>
    </row>
    <row r="116" spans="1:25" ht="14.45" customHeight="1" x14ac:dyDescent="0.2">
      <c r="A116" s="947" t="s">
        <v>5434</v>
      </c>
      <c r="B116" s="928">
        <v>1</v>
      </c>
      <c r="C116" s="929">
        <v>1.4</v>
      </c>
      <c r="D116" s="930">
        <v>22</v>
      </c>
      <c r="E116" s="911">
        <v>2</v>
      </c>
      <c r="F116" s="912">
        <v>4.9800000000000004</v>
      </c>
      <c r="G116" s="913">
        <v>53</v>
      </c>
      <c r="H116" s="914"/>
      <c r="I116" s="915"/>
      <c r="J116" s="916"/>
      <c r="K116" s="917">
        <v>0.56000000000000005</v>
      </c>
      <c r="L116" s="914">
        <v>2</v>
      </c>
      <c r="M116" s="914">
        <v>18</v>
      </c>
      <c r="N116" s="918">
        <v>6</v>
      </c>
      <c r="O116" s="914" t="s">
        <v>5225</v>
      </c>
      <c r="P116" s="931" t="s">
        <v>5435</v>
      </c>
      <c r="Q116" s="919">
        <f t="shared" si="3"/>
        <v>-1</v>
      </c>
      <c r="R116" s="978">
        <f t="shared" si="3"/>
        <v>-1.4</v>
      </c>
      <c r="S116" s="919">
        <f t="shared" si="4"/>
        <v>-2</v>
      </c>
      <c r="T116" s="978">
        <f t="shared" si="5"/>
        <v>-4.9800000000000004</v>
      </c>
      <c r="U116" s="987" t="s">
        <v>569</v>
      </c>
      <c r="V116" s="928" t="s">
        <v>569</v>
      </c>
      <c r="W116" s="928" t="s">
        <v>569</v>
      </c>
      <c r="X116" s="985" t="s">
        <v>569</v>
      </c>
      <c r="Y116" s="983"/>
    </row>
    <row r="117" spans="1:25" ht="14.45" customHeight="1" x14ac:dyDescent="0.2">
      <c r="A117" s="948" t="s">
        <v>5436</v>
      </c>
      <c r="B117" s="943">
        <v>1</v>
      </c>
      <c r="C117" s="944">
        <v>0.95</v>
      </c>
      <c r="D117" s="933">
        <v>25</v>
      </c>
      <c r="E117" s="945">
        <v>2</v>
      </c>
      <c r="F117" s="946">
        <v>8.07</v>
      </c>
      <c r="G117" s="927">
        <v>73</v>
      </c>
      <c r="H117" s="938">
        <v>1</v>
      </c>
      <c r="I117" s="937">
        <v>2.09</v>
      </c>
      <c r="J117" s="925">
        <v>42</v>
      </c>
      <c r="K117" s="939">
        <v>0.93</v>
      </c>
      <c r="L117" s="938">
        <v>3</v>
      </c>
      <c r="M117" s="938">
        <v>27</v>
      </c>
      <c r="N117" s="940">
        <v>9</v>
      </c>
      <c r="O117" s="938" t="s">
        <v>5225</v>
      </c>
      <c r="P117" s="941" t="s">
        <v>5437</v>
      </c>
      <c r="Q117" s="942">
        <f t="shared" si="3"/>
        <v>0</v>
      </c>
      <c r="R117" s="979">
        <f t="shared" si="3"/>
        <v>1.1399999999999999</v>
      </c>
      <c r="S117" s="942">
        <f t="shared" si="4"/>
        <v>-1</v>
      </c>
      <c r="T117" s="979">
        <f t="shared" si="5"/>
        <v>-5.98</v>
      </c>
      <c r="U117" s="988">
        <v>9</v>
      </c>
      <c r="V117" s="943">
        <v>42</v>
      </c>
      <c r="W117" s="943">
        <v>33</v>
      </c>
      <c r="X117" s="986">
        <v>4.666666666666667</v>
      </c>
      <c r="Y117" s="984">
        <v>33</v>
      </c>
    </row>
    <row r="118" spans="1:25" ht="14.45" customHeight="1" x14ac:dyDescent="0.2">
      <c r="A118" s="947" t="s">
        <v>5438</v>
      </c>
      <c r="B118" s="928"/>
      <c r="C118" s="929"/>
      <c r="D118" s="930"/>
      <c r="E118" s="911">
        <v>1</v>
      </c>
      <c r="F118" s="912">
        <v>0.88</v>
      </c>
      <c r="G118" s="913">
        <v>25</v>
      </c>
      <c r="H118" s="914"/>
      <c r="I118" s="915"/>
      <c r="J118" s="916"/>
      <c r="K118" s="917">
        <v>0.39</v>
      </c>
      <c r="L118" s="914">
        <v>2</v>
      </c>
      <c r="M118" s="914">
        <v>15</v>
      </c>
      <c r="N118" s="918">
        <v>5</v>
      </c>
      <c r="O118" s="914" t="s">
        <v>5225</v>
      </c>
      <c r="P118" s="931" t="s">
        <v>5439</v>
      </c>
      <c r="Q118" s="919">
        <f t="shared" si="3"/>
        <v>0</v>
      </c>
      <c r="R118" s="978">
        <f t="shared" si="3"/>
        <v>0</v>
      </c>
      <c r="S118" s="919">
        <f t="shared" si="4"/>
        <v>-1</v>
      </c>
      <c r="T118" s="978">
        <f t="shared" si="5"/>
        <v>-0.88</v>
      </c>
      <c r="U118" s="987" t="s">
        <v>569</v>
      </c>
      <c r="V118" s="928" t="s">
        <v>569</v>
      </c>
      <c r="W118" s="928" t="s">
        <v>569</v>
      </c>
      <c r="X118" s="985" t="s">
        <v>569</v>
      </c>
      <c r="Y118" s="983"/>
    </row>
    <row r="119" spans="1:25" ht="14.45" customHeight="1" x14ac:dyDescent="0.2">
      <c r="A119" s="948" t="s">
        <v>5440</v>
      </c>
      <c r="B119" s="943">
        <v>1</v>
      </c>
      <c r="C119" s="944">
        <v>0.52</v>
      </c>
      <c r="D119" s="933">
        <v>13</v>
      </c>
      <c r="E119" s="945"/>
      <c r="F119" s="946"/>
      <c r="G119" s="927"/>
      <c r="H119" s="938"/>
      <c r="I119" s="937"/>
      <c r="J119" s="924"/>
      <c r="K119" s="939">
        <v>0.51</v>
      </c>
      <c r="L119" s="938">
        <v>2</v>
      </c>
      <c r="M119" s="938">
        <v>18</v>
      </c>
      <c r="N119" s="940">
        <v>6</v>
      </c>
      <c r="O119" s="938" t="s">
        <v>5225</v>
      </c>
      <c r="P119" s="941" t="s">
        <v>5441</v>
      </c>
      <c r="Q119" s="942">
        <f t="shared" si="3"/>
        <v>-1</v>
      </c>
      <c r="R119" s="979">
        <f t="shared" si="3"/>
        <v>-0.52</v>
      </c>
      <c r="S119" s="942">
        <f t="shared" si="4"/>
        <v>0</v>
      </c>
      <c r="T119" s="979">
        <f t="shared" si="5"/>
        <v>0</v>
      </c>
      <c r="U119" s="988" t="s">
        <v>569</v>
      </c>
      <c r="V119" s="943" t="s">
        <v>569</v>
      </c>
      <c r="W119" s="943" t="s">
        <v>569</v>
      </c>
      <c r="X119" s="986" t="s">
        <v>569</v>
      </c>
      <c r="Y119" s="984"/>
    </row>
    <row r="120" spans="1:25" ht="14.45" customHeight="1" x14ac:dyDescent="0.2">
      <c r="A120" s="947" t="s">
        <v>5442</v>
      </c>
      <c r="B120" s="920">
        <v>2</v>
      </c>
      <c r="C120" s="921">
        <v>2.88</v>
      </c>
      <c r="D120" s="922">
        <v>32.5</v>
      </c>
      <c r="E120" s="932"/>
      <c r="F120" s="915"/>
      <c r="G120" s="916"/>
      <c r="H120" s="914"/>
      <c r="I120" s="915"/>
      <c r="J120" s="916"/>
      <c r="K120" s="917">
        <v>0.35</v>
      </c>
      <c r="L120" s="914">
        <v>1</v>
      </c>
      <c r="M120" s="914">
        <v>12</v>
      </c>
      <c r="N120" s="918">
        <v>4</v>
      </c>
      <c r="O120" s="914" t="s">
        <v>5225</v>
      </c>
      <c r="P120" s="931" t="s">
        <v>5443</v>
      </c>
      <c r="Q120" s="919">
        <f t="shared" si="3"/>
        <v>-2</v>
      </c>
      <c r="R120" s="978">
        <f t="shared" si="3"/>
        <v>-2.88</v>
      </c>
      <c r="S120" s="919">
        <f t="shared" si="4"/>
        <v>0</v>
      </c>
      <c r="T120" s="978">
        <f t="shared" si="5"/>
        <v>0</v>
      </c>
      <c r="U120" s="987" t="s">
        <v>569</v>
      </c>
      <c r="V120" s="928" t="s">
        <v>569</v>
      </c>
      <c r="W120" s="928" t="s">
        <v>569</v>
      </c>
      <c r="X120" s="985" t="s">
        <v>569</v>
      </c>
      <c r="Y120" s="983"/>
    </row>
    <row r="121" spans="1:25" ht="14.45" customHeight="1" x14ac:dyDescent="0.2">
      <c r="A121" s="948" t="s">
        <v>5444</v>
      </c>
      <c r="B121" s="934">
        <v>2</v>
      </c>
      <c r="C121" s="935">
        <v>0.94</v>
      </c>
      <c r="D121" s="923">
        <v>14</v>
      </c>
      <c r="E121" s="936">
        <v>4</v>
      </c>
      <c r="F121" s="937">
        <v>3.95</v>
      </c>
      <c r="G121" s="924">
        <v>25.3</v>
      </c>
      <c r="H121" s="938"/>
      <c r="I121" s="937"/>
      <c r="J121" s="924"/>
      <c r="K121" s="939">
        <v>0.45</v>
      </c>
      <c r="L121" s="938">
        <v>2</v>
      </c>
      <c r="M121" s="938">
        <v>15</v>
      </c>
      <c r="N121" s="940">
        <v>5</v>
      </c>
      <c r="O121" s="938" t="s">
        <v>5225</v>
      </c>
      <c r="P121" s="941" t="s">
        <v>5445</v>
      </c>
      <c r="Q121" s="942">
        <f t="shared" si="3"/>
        <v>-2</v>
      </c>
      <c r="R121" s="979">
        <f t="shared" si="3"/>
        <v>-0.94</v>
      </c>
      <c r="S121" s="942">
        <f t="shared" si="4"/>
        <v>-4</v>
      </c>
      <c r="T121" s="979">
        <f t="shared" si="5"/>
        <v>-3.95</v>
      </c>
      <c r="U121" s="988" t="s">
        <v>569</v>
      </c>
      <c r="V121" s="943" t="s">
        <v>569</v>
      </c>
      <c r="W121" s="943" t="s">
        <v>569</v>
      </c>
      <c r="X121" s="986" t="s">
        <v>569</v>
      </c>
      <c r="Y121" s="984"/>
    </row>
    <row r="122" spans="1:25" ht="14.45" customHeight="1" x14ac:dyDescent="0.2">
      <c r="A122" s="948" t="s">
        <v>5446</v>
      </c>
      <c r="B122" s="934">
        <v>1</v>
      </c>
      <c r="C122" s="935">
        <v>0.66</v>
      </c>
      <c r="D122" s="923">
        <v>20</v>
      </c>
      <c r="E122" s="936"/>
      <c r="F122" s="937"/>
      <c r="G122" s="924"/>
      <c r="H122" s="938"/>
      <c r="I122" s="937"/>
      <c r="J122" s="924"/>
      <c r="K122" s="939">
        <v>0.64</v>
      </c>
      <c r="L122" s="938">
        <v>2</v>
      </c>
      <c r="M122" s="938">
        <v>21</v>
      </c>
      <c r="N122" s="940">
        <v>7</v>
      </c>
      <c r="O122" s="938" t="s">
        <v>5225</v>
      </c>
      <c r="P122" s="941" t="s">
        <v>5447</v>
      </c>
      <c r="Q122" s="942">
        <f t="shared" si="3"/>
        <v>-1</v>
      </c>
      <c r="R122" s="979">
        <f t="shared" si="3"/>
        <v>-0.66</v>
      </c>
      <c r="S122" s="942">
        <f t="shared" si="4"/>
        <v>0</v>
      </c>
      <c r="T122" s="979">
        <f t="shared" si="5"/>
        <v>0</v>
      </c>
      <c r="U122" s="988" t="s">
        <v>569</v>
      </c>
      <c r="V122" s="943" t="s">
        <v>569</v>
      </c>
      <c r="W122" s="943" t="s">
        <v>569</v>
      </c>
      <c r="X122" s="986" t="s">
        <v>569</v>
      </c>
      <c r="Y122" s="984"/>
    </row>
    <row r="123" spans="1:25" ht="14.45" customHeight="1" x14ac:dyDescent="0.2">
      <c r="A123" s="947" t="s">
        <v>5448</v>
      </c>
      <c r="B123" s="928"/>
      <c r="C123" s="929"/>
      <c r="D123" s="930"/>
      <c r="E123" s="932"/>
      <c r="F123" s="915"/>
      <c r="G123" s="916"/>
      <c r="H123" s="911">
        <v>1</v>
      </c>
      <c r="I123" s="912">
        <v>18.850000000000001</v>
      </c>
      <c r="J123" s="926">
        <v>101</v>
      </c>
      <c r="K123" s="917">
        <v>4.6100000000000003</v>
      </c>
      <c r="L123" s="914">
        <v>3</v>
      </c>
      <c r="M123" s="914">
        <v>27</v>
      </c>
      <c r="N123" s="918">
        <v>9</v>
      </c>
      <c r="O123" s="914" t="s">
        <v>5225</v>
      </c>
      <c r="P123" s="931" t="s">
        <v>5449</v>
      </c>
      <c r="Q123" s="919">
        <f t="shared" si="3"/>
        <v>1</v>
      </c>
      <c r="R123" s="978">
        <f t="shared" si="3"/>
        <v>18.850000000000001</v>
      </c>
      <c r="S123" s="919">
        <f t="shared" si="4"/>
        <v>1</v>
      </c>
      <c r="T123" s="978">
        <f t="shared" si="5"/>
        <v>18.850000000000001</v>
      </c>
      <c r="U123" s="987">
        <v>9</v>
      </c>
      <c r="V123" s="928">
        <v>101</v>
      </c>
      <c r="W123" s="928">
        <v>92</v>
      </c>
      <c r="X123" s="985">
        <v>11.222222222222221</v>
      </c>
      <c r="Y123" s="983">
        <v>92</v>
      </c>
    </row>
    <row r="124" spans="1:25" ht="14.45" customHeight="1" x14ac:dyDescent="0.2">
      <c r="A124" s="948" t="s">
        <v>5450</v>
      </c>
      <c r="B124" s="943">
        <v>1</v>
      </c>
      <c r="C124" s="944">
        <v>4.63</v>
      </c>
      <c r="D124" s="933">
        <v>19</v>
      </c>
      <c r="E124" s="936">
        <v>1</v>
      </c>
      <c r="F124" s="937">
        <v>6.93</v>
      </c>
      <c r="G124" s="924">
        <v>34</v>
      </c>
      <c r="H124" s="945"/>
      <c r="I124" s="946"/>
      <c r="J124" s="927"/>
      <c r="K124" s="939">
        <v>4.63</v>
      </c>
      <c r="L124" s="938">
        <v>3</v>
      </c>
      <c r="M124" s="938">
        <v>24</v>
      </c>
      <c r="N124" s="940">
        <v>8</v>
      </c>
      <c r="O124" s="938" t="s">
        <v>5225</v>
      </c>
      <c r="P124" s="941" t="s">
        <v>5449</v>
      </c>
      <c r="Q124" s="942">
        <f t="shared" si="3"/>
        <v>-1</v>
      </c>
      <c r="R124" s="979">
        <f t="shared" si="3"/>
        <v>-4.63</v>
      </c>
      <c r="S124" s="942">
        <f t="shared" si="4"/>
        <v>-1</v>
      </c>
      <c r="T124" s="979">
        <f t="shared" si="5"/>
        <v>-6.93</v>
      </c>
      <c r="U124" s="988" t="s">
        <v>569</v>
      </c>
      <c r="V124" s="943" t="s">
        <v>569</v>
      </c>
      <c r="W124" s="943" t="s">
        <v>569</v>
      </c>
      <c r="X124" s="986" t="s">
        <v>569</v>
      </c>
      <c r="Y124" s="984"/>
    </row>
    <row r="125" spans="1:25" ht="14.45" customHeight="1" x14ac:dyDescent="0.2">
      <c r="A125" s="947" t="s">
        <v>5451</v>
      </c>
      <c r="B125" s="928"/>
      <c r="C125" s="929"/>
      <c r="D125" s="930"/>
      <c r="E125" s="911">
        <v>1</v>
      </c>
      <c r="F125" s="912">
        <v>2.67</v>
      </c>
      <c r="G125" s="913">
        <v>20</v>
      </c>
      <c r="H125" s="914"/>
      <c r="I125" s="915"/>
      <c r="J125" s="916"/>
      <c r="K125" s="917">
        <v>2.0499999999999998</v>
      </c>
      <c r="L125" s="914">
        <v>2</v>
      </c>
      <c r="M125" s="914">
        <v>15</v>
      </c>
      <c r="N125" s="918">
        <v>5</v>
      </c>
      <c r="O125" s="914" t="s">
        <v>5225</v>
      </c>
      <c r="P125" s="931" t="s">
        <v>5452</v>
      </c>
      <c r="Q125" s="919">
        <f t="shared" si="3"/>
        <v>0</v>
      </c>
      <c r="R125" s="978">
        <f t="shared" si="3"/>
        <v>0</v>
      </c>
      <c r="S125" s="919">
        <f t="shared" si="4"/>
        <v>-1</v>
      </c>
      <c r="T125" s="978">
        <f t="shared" si="5"/>
        <v>-2.67</v>
      </c>
      <c r="U125" s="987" t="s">
        <v>569</v>
      </c>
      <c r="V125" s="928" t="s">
        <v>569</v>
      </c>
      <c r="W125" s="928" t="s">
        <v>569</v>
      </c>
      <c r="X125" s="985" t="s">
        <v>569</v>
      </c>
      <c r="Y125" s="983"/>
    </row>
    <row r="126" spans="1:25" ht="14.45" customHeight="1" x14ac:dyDescent="0.2">
      <c r="A126" s="948" t="s">
        <v>5453</v>
      </c>
      <c r="B126" s="943"/>
      <c r="C126" s="944"/>
      <c r="D126" s="933"/>
      <c r="E126" s="945"/>
      <c r="F126" s="946"/>
      <c r="G126" s="927"/>
      <c r="H126" s="938">
        <v>1</v>
      </c>
      <c r="I126" s="937">
        <v>4.09</v>
      </c>
      <c r="J126" s="925">
        <v>41</v>
      </c>
      <c r="K126" s="939">
        <v>2.65</v>
      </c>
      <c r="L126" s="938">
        <v>3</v>
      </c>
      <c r="M126" s="938">
        <v>27</v>
      </c>
      <c r="N126" s="940">
        <v>9</v>
      </c>
      <c r="O126" s="938" t="s">
        <v>5225</v>
      </c>
      <c r="P126" s="941" t="s">
        <v>5454</v>
      </c>
      <c r="Q126" s="942">
        <f t="shared" si="3"/>
        <v>1</v>
      </c>
      <c r="R126" s="979">
        <f t="shared" si="3"/>
        <v>4.09</v>
      </c>
      <c r="S126" s="942">
        <f t="shared" si="4"/>
        <v>1</v>
      </c>
      <c r="T126" s="979">
        <f t="shared" si="5"/>
        <v>4.09</v>
      </c>
      <c r="U126" s="988">
        <v>9</v>
      </c>
      <c r="V126" s="943">
        <v>41</v>
      </c>
      <c r="W126" s="943">
        <v>32</v>
      </c>
      <c r="X126" s="986">
        <v>4.5555555555555554</v>
      </c>
      <c r="Y126" s="984">
        <v>32</v>
      </c>
    </row>
    <row r="127" spans="1:25" ht="14.45" customHeight="1" x14ac:dyDescent="0.2">
      <c r="A127" s="948" t="s">
        <v>5455</v>
      </c>
      <c r="B127" s="943"/>
      <c r="C127" s="944"/>
      <c r="D127" s="933"/>
      <c r="E127" s="945">
        <v>3</v>
      </c>
      <c r="F127" s="946">
        <v>24.02</v>
      </c>
      <c r="G127" s="927">
        <v>63.3</v>
      </c>
      <c r="H127" s="938"/>
      <c r="I127" s="937"/>
      <c r="J127" s="924"/>
      <c r="K127" s="939">
        <v>2.74</v>
      </c>
      <c r="L127" s="938">
        <v>2</v>
      </c>
      <c r="M127" s="938">
        <v>21</v>
      </c>
      <c r="N127" s="940">
        <v>7</v>
      </c>
      <c r="O127" s="938" t="s">
        <v>5225</v>
      </c>
      <c r="P127" s="941" t="s">
        <v>5456</v>
      </c>
      <c r="Q127" s="942">
        <f t="shared" si="3"/>
        <v>0</v>
      </c>
      <c r="R127" s="979">
        <f t="shared" si="3"/>
        <v>0</v>
      </c>
      <c r="S127" s="942">
        <f t="shared" si="4"/>
        <v>-3</v>
      </c>
      <c r="T127" s="979">
        <f t="shared" si="5"/>
        <v>-24.02</v>
      </c>
      <c r="U127" s="988" t="s">
        <v>569</v>
      </c>
      <c r="V127" s="943" t="s">
        <v>569</v>
      </c>
      <c r="W127" s="943" t="s">
        <v>569</v>
      </c>
      <c r="X127" s="986" t="s">
        <v>569</v>
      </c>
      <c r="Y127" s="984"/>
    </row>
    <row r="128" spans="1:25" ht="14.45" customHeight="1" x14ac:dyDescent="0.2">
      <c r="A128" s="947" t="s">
        <v>5457</v>
      </c>
      <c r="B128" s="920">
        <v>1</v>
      </c>
      <c r="C128" s="921">
        <v>3.29</v>
      </c>
      <c r="D128" s="922">
        <v>24</v>
      </c>
      <c r="E128" s="932"/>
      <c r="F128" s="915"/>
      <c r="G128" s="916"/>
      <c r="H128" s="914"/>
      <c r="I128" s="915"/>
      <c r="J128" s="916"/>
      <c r="K128" s="917">
        <v>3.29</v>
      </c>
      <c r="L128" s="914">
        <v>4</v>
      </c>
      <c r="M128" s="914">
        <v>36</v>
      </c>
      <c r="N128" s="918">
        <v>12</v>
      </c>
      <c r="O128" s="914" t="s">
        <v>5225</v>
      </c>
      <c r="P128" s="931" t="s">
        <v>5458</v>
      </c>
      <c r="Q128" s="919">
        <f t="shared" si="3"/>
        <v>-1</v>
      </c>
      <c r="R128" s="978">
        <f t="shared" si="3"/>
        <v>-3.29</v>
      </c>
      <c r="S128" s="919">
        <f t="shared" si="4"/>
        <v>0</v>
      </c>
      <c r="T128" s="978">
        <f t="shared" si="5"/>
        <v>0</v>
      </c>
      <c r="U128" s="987" t="s">
        <v>569</v>
      </c>
      <c r="V128" s="928" t="s">
        <v>569</v>
      </c>
      <c r="W128" s="928" t="s">
        <v>569</v>
      </c>
      <c r="X128" s="985" t="s">
        <v>569</v>
      </c>
      <c r="Y128" s="983"/>
    </row>
    <row r="129" spans="1:25" ht="14.45" customHeight="1" x14ac:dyDescent="0.2">
      <c r="A129" s="948" t="s">
        <v>5459</v>
      </c>
      <c r="B129" s="934">
        <v>2</v>
      </c>
      <c r="C129" s="935">
        <v>8.17</v>
      </c>
      <c r="D129" s="923">
        <v>31.5</v>
      </c>
      <c r="E129" s="936"/>
      <c r="F129" s="937"/>
      <c r="G129" s="924"/>
      <c r="H129" s="938">
        <v>2</v>
      </c>
      <c r="I129" s="937">
        <v>9.9700000000000006</v>
      </c>
      <c r="J129" s="925">
        <v>44.5</v>
      </c>
      <c r="K129" s="939">
        <v>4.09</v>
      </c>
      <c r="L129" s="938">
        <v>5</v>
      </c>
      <c r="M129" s="938">
        <v>45</v>
      </c>
      <c r="N129" s="940">
        <v>15</v>
      </c>
      <c r="O129" s="938" t="s">
        <v>5225</v>
      </c>
      <c r="P129" s="941" t="s">
        <v>5460</v>
      </c>
      <c r="Q129" s="942">
        <f t="shared" si="3"/>
        <v>0</v>
      </c>
      <c r="R129" s="979">
        <f t="shared" si="3"/>
        <v>1.8000000000000007</v>
      </c>
      <c r="S129" s="942">
        <f t="shared" si="4"/>
        <v>2</v>
      </c>
      <c r="T129" s="979">
        <f t="shared" si="5"/>
        <v>9.9700000000000006</v>
      </c>
      <c r="U129" s="988">
        <v>30</v>
      </c>
      <c r="V129" s="943">
        <v>89</v>
      </c>
      <c r="W129" s="943">
        <v>59</v>
      </c>
      <c r="X129" s="986">
        <v>2.9666666666666668</v>
      </c>
      <c r="Y129" s="984">
        <v>59</v>
      </c>
    </row>
    <row r="130" spans="1:25" ht="14.45" customHeight="1" x14ac:dyDescent="0.2">
      <c r="A130" s="948" t="s">
        <v>5461</v>
      </c>
      <c r="B130" s="934">
        <v>1</v>
      </c>
      <c r="C130" s="935">
        <v>6.37</v>
      </c>
      <c r="D130" s="923">
        <v>43</v>
      </c>
      <c r="E130" s="936">
        <v>1</v>
      </c>
      <c r="F130" s="937">
        <v>6.37</v>
      </c>
      <c r="G130" s="924">
        <v>42</v>
      </c>
      <c r="H130" s="938"/>
      <c r="I130" s="937"/>
      <c r="J130" s="924"/>
      <c r="K130" s="939">
        <v>6.37</v>
      </c>
      <c r="L130" s="938">
        <v>7</v>
      </c>
      <c r="M130" s="938">
        <v>60</v>
      </c>
      <c r="N130" s="940">
        <v>20</v>
      </c>
      <c r="O130" s="938" t="s">
        <v>5225</v>
      </c>
      <c r="P130" s="941" t="s">
        <v>5462</v>
      </c>
      <c r="Q130" s="942">
        <f t="shared" si="3"/>
        <v>-1</v>
      </c>
      <c r="R130" s="979">
        <f t="shared" si="3"/>
        <v>-6.37</v>
      </c>
      <c r="S130" s="942">
        <f t="shared" si="4"/>
        <v>-1</v>
      </c>
      <c r="T130" s="979">
        <f t="shared" si="5"/>
        <v>-6.37</v>
      </c>
      <c r="U130" s="988" t="s">
        <v>569</v>
      </c>
      <c r="V130" s="943" t="s">
        <v>569</v>
      </c>
      <c r="W130" s="943" t="s">
        <v>569</v>
      </c>
      <c r="X130" s="986" t="s">
        <v>569</v>
      </c>
      <c r="Y130" s="984"/>
    </row>
    <row r="131" spans="1:25" ht="14.45" customHeight="1" x14ac:dyDescent="0.2">
      <c r="A131" s="947" t="s">
        <v>5463</v>
      </c>
      <c r="B131" s="928"/>
      <c r="C131" s="929"/>
      <c r="D131" s="930"/>
      <c r="E131" s="911">
        <v>1</v>
      </c>
      <c r="F131" s="912">
        <v>4.6500000000000004</v>
      </c>
      <c r="G131" s="913">
        <v>31</v>
      </c>
      <c r="H131" s="914"/>
      <c r="I131" s="915"/>
      <c r="J131" s="916"/>
      <c r="K131" s="917">
        <v>4.6500000000000004</v>
      </c>
      <c r="L131" s="914">
        <v>5</v>
      </c>
      <c r="M131" s="914">
        <v>45</v>
      </c>
      <c r="N131" s="918">
        <v>15</v>
      </c>
      <c r="O131" s="914" t="s">
        <v>5225</v>
      </c>
      <c r="P131" s="931" t="s">
        <v>5464</v>
      </c>
      <c r="Q131" s="919">
        <f t="shared" si="3"/>
        <v>0</v>
      </c>
      <c r="R131" s="978">
        <f t="shared" si="3"/>
        <v>0</v>
      </c>
      <c r="S131" s="919">
        <f t="shared" si="4"/>
        <v>-1</v>
      </c>
      <c r="T131" s="978">
        <f t="shared" si="5"/>
        <v>-4.6500000000000004</v>
      </c>
      <c r="U131" s="987" t="s">
        <v>569</v>
      </c>
      <c r="V131" s="928" t="s">
        <v>569</v>
      </c>
      <c r="W131" s="928" t="s">
        <v>569</v>
      </c>
      <c r="X131" s="985" t="s">
        <v>569</v>
      </c>
      <c r="Y131" s="983"/>
    </row>
    <row r="132" spans="1:25" ht="14.45" customHeight="1" x14ac:dyDescent="0.2">
      <c r="A132" s="948" t="s">
        <v>5465</v>
      </c>
      <c r="B132" s="943"/>
      <c r="C132" s="944"/>
      <c r="D132" s="933"/>
      <c r="E132" s="945">
        <v>1</v>
      </c>
      <c r="F132" s="946">
        <v>5.3</v>
      </c>
      <c r="G132" s="927">
        <v>43</v>
      </c>
      <c r="H132" s="938"/>
      <c r="I132" s="937"/>
      <c r="J132" s="924"/>
      <c r="K132" s="939">
        <v>5.3</v>
      </c>
      <c r="L132" s="938">
        <v>5</v>
      </c>
      <c r="M132" s="938">
        <v>45</v>
      </c>
      <c r="N132" s="940">
        <v>15</v>
      </c>
      <c r="O132" s="938" t="s">
        <v>5225</v>
      </c>
      <c r="P132" s="941" t="s">
        <v>5466</v>
      </c>
      <c r="Q132" s="942">
        <f t="shared" si="3"/>
        <v>0</v>
      </c>
      <c r="R132" s="979">
        <f t="shared" si="3"/>
        <v>0</v>
      </c>
      <c r="S132" s="942">
        <f t="shared" si="4"/>
        <v>-1</v>
      </c>
      <c r="T132" s="979">
        <f t="shared" si="5"/>
        <v>-5.3</v>
      </c>
      <c r="U132" s="988" t="s">
        <v>569</v>
      </c>
      <c r="V132" s="943" t="s">
        <v>569</v>
      </c>
      <c r="W132" s="943" t="s">
        <v>569</v>
      </c>
      <c r="X132" s="986" t="s">
        <v>569</v>
      </c>
      <c r="Y132" s="984"/>
    </row>
    <row r="133" spans="1:25" ht="14.45" customHeight="1" x14ac:dyDescent="0.2">
      <c r="A133" s="947" t="s">
        <v>5467</v>
      </c>
      <c r="B133" s="928">
        <v>1</v>
      </c>
      <c r="C133" s="929">
        <v>2.5499999999999998</v>
      </c>
      <c r="D133" s="930">
        <v>30</v>
      </c>
      <c r="E133" s="932"/>
      <c r="F133" s="915"/>
      <c r="G133" s="916"/>
      <c r="H133" s="911">
        <v>1</v>
      </c>
      <c r="I133" s="912">
        <v>3.41</v>
      </c>
      <c r="J133" s="926">
        <v>43</v>
      </c>
      <c r="K133" s="917">
        <v>2.5499999999999998</v>
      </c>
      <c r="L133" s="914">
        <v>4</v>
      </c>
      <c r="M133" s="914">
        <v>36</v>
      </c>
      <c r="N133" s="918">
        <v>12</v>
      </c>
      <c r="O133" s="914" t="s">
        <v>5225</v>
      </c>
      <c r="P133" s="931" t="s">
        <v>5468</v>
      </c>
      <c r="Q133" s="919">
        <f t="shared" si="3"/>
        <v>0</v>
      </c>
      <c r="R133" s="978">
        <f t="shared" si="3"/>
        <v>0.86000000000000032</v>
      </c>
      <c r="S133" s="919">
        <f t="shared" si="4"/>
        <v>1</v>
      </c>
      <c r="T133" s="978">
        <f t="shared" si="5"/>
        <v>3.41</v>
      </c>
      <c r="U133" s="987">
        <v>12</v>
      </c>
      <c r="V133" s="928">
        <v>43</v>
      </c>
      <c r="W133" s="928">
        <v>31</v>
      </c>
      <c r="X133" s="985">
        <v>3.5833333333333335</v>
      </c>
      <c r="Y133" s="983">
        <v>31</v>
      </c>
    </row>
    <row r="134" spans="1:25" ht="14.45" customHeight="1" x14ac:dyDescent="0.2">
      <c r="A134" s="948" t="s">
        <v>5469</v>
      </c>
      <c r="B134" s="943">
        <v>1</v>
      </c>
      <c r="C134" s="944">
        <v>4.55</v>
      </c>
      <c r="D134" s="933">
        <v>30</v>
      </c>
      <c r="E134" s="936">
        <v>1</v>
      </c>
      <c r="F134" s="937">
        <v>7.24</v>
      </c>
      <c r="G134" s="924">
        <v>64</v>
      </c>
      <c r="H134" s="945">
        <v>2</v>
      </c>
      <c r="I134" s="946">
        <v>8.4</v>
      </c>
      <c r="J134" s="925">
        <v>42</v>
      </c>
      <c r="K134" s="939">
        <v>4.2</v>
      </c>
      <c r="L134" s="938">
        <v>5</v>
      </c>
      <c r="M134" s="938">
        <v>45</v>
      </c>
      <c r="N134" s="940">
        <v>15</v>
      </c>
      <c r="O134" s="938" t="s">
        <v>5225</v>
      </c>
      <c r="P134" s="941" t="s">
        <v>5470</v>
      </c>
      <c r="Q134" s="942">
        <f t="shared" ref="Q134:R197" si="6">H134-B134</f>
        <v>1</v>
      </c>
      <c r="R134" s="979">
        <f t="shared" si="6"/>
        <v>3.8500000000000005</v>
      </c>
      <c r="S134" s="942">
        <f t="shared" ref="S134:S197" si="7">H134-E134</f>
        <v>1</v>
      </c>
      <c r="T134" s="979">
        <f t="shared" ref="T134:T197" si="8">I134-F134</f>
        <v>1.1600000000000001</v>
      </c>
      <c r="U134" s="988">
        <v>30</v>
      </c>
      <c r="V134" s="943">
        <v>84</v>
      </c>
      <c r="W134" s="943">
        <v>54</v>
      </c>
      <c r="X134" s="986">
        <v>2.8</v>
      </c>
      <c r="Y134" s="984">
        <v>54</v>
      </c>
    </row>
    <row r="135" spans="1:25" ht="14.45" customHeight="1" x14ac:dyDescent="0.2">
      <c r="A135" s="947" t="s">
        <v>5471</v>
      </c>
      <c r="B135" s="920">
        <v>1</v>
      </c>
      <c r="C135" s="921">
        <v>7.71</v>
      </c>
      <c r="D135" s="922">
        <v>42</v>
      </c>
      <c r="E135" s="932"/>
      <c r="F135" s="915"/>
      <c r="G135" s="916"/>
      <c r="H135" s="914"/>
      <c r="I135" s="915"/>
      <c r="J135" s="916"/>
      <c r="K135" s="917">
        <v>3.57</v>
      </c>
      <c r="L135" s="914">
        <v>3</v>
      </c>
      <c r="M135" s="914">
        <v>24</v>
      </c>
      <c r="N135" s="918">
        <v>8</v>
      </c>
      <c r="O135" s="914" t="s">
        <v>5225</v>
      </c>
      <c r="P135" s="931" t="s">
        <v>5472</v>
      </c>
      <c r="Q135" s="919">
        <f t="shared" si="6"/>
        <v>-1</v>
      </c>
      <c r="R135" s="978">
        <f t="shared" si="6"/>
        <v>-7.71</v>
      </c>
      <c r="S135" s="919">
        <f t="shared" si="7"/>
        <v>0</v>
      </c>
      <c r="T135" s="978">
        <f t="shared" si="8"/>
        <v>0</v>
      </c>
      <c r="U135" s="987" t="s">
        <v>569</v>
      </c>
      <c r="V135" s="928" t="s">
        <v>569</v>
      </c>
      <c r="W135" s="928" t="s">
        <v>569</v>
      </c>
      <c r="X135" s="985" t="s">
        <v>569</v>
      </c>
      <c r="Y135" s="983"/>
    </row>
    <row r="136" spans="1:25" ht="14.45" customHeight="1" x14ac:dyDescent="0.2">
      <c r="A136" s="947" t="s">
        <v>5473</v>
      </c>
      <c r="B136" s="928"/>
      <c r="C136" s="929"/>
      <c r="D136" s="930"/>
      <c r="E136" s="932">
        <v>1</v>
      </c>
      <c r="F136" s="915">
        <v>1.91</v>
      </c>
      <c r="G136" s="916">
        <v>25</v>
      </c>
      <c r="H136" s="911"/>
      <c r="I136" s="912"/>
      <c r="J136" s="913"/>
      <c r="K136" s="917">
        <v>0.66</v>
      </c>
      <c r="L136" s="914">
        <v>1</v>
      </c>
      <c r="M136" s="914">
        <v>12</v>
      </c>
      <c r="N136" s="918">
        <v>4</v>
      </c>
      <c r="O136" s="914" t="s">
        <v>5225</v>
      </c>
      <c r="P136" s="931" t="s">
        <v>5474</v>
      </c>
      <c r="Q136" s="919">
        <f t="shared" si="6"/>
        <v>0</v>
      </c>
      <c r="R136" s="978">
        <f t="shared" si="6"/>
        <v>0</v>
      </c>
      <c r="S136" s="919">
        <f t="shared" si="7"/>
        <v>-1</v>
      </c>
      <c r="T136" s="978">
        <f t="shared" si="8"/>
        <v>-1.91</v>
      </c>
      <c r="U136" s="987" t="s">
        <v>569</v>
      </c>
      <c r="V136" s="928" t="s">
        <v>569</v>
      </c>
      <c r="W136" s="928" t="s">
        <v>569</v>
      </c>
      <c r="X136" s="985" t="s">
        <v>569</v>
      </c>
      <c r="Y136" s="983"/>
    </row>
    <row r="137" spans="1:25" ht="14.45" customHeight="1" x14ac:dyDescent="0.2">
      <c r="A137" s="948" t="s">
        <v>5475</v>
      </c>
      <c r="B137" s="943"/>
      <c r="C137" s="944"/>
      <c r="D137" s="933"/>
      <c r="E137" s="936"/>
      <c r="F137" s="937"/>
      <c r="G137" s="924"/>
      <c r="H137" s="945">
        <v>1</v>
      </c>
      <c r="I137" s="946">
        <v>1.78</v>
      </c>
      <c r="J137" s="925">
        <v>27</v>
      </c>
      <c r="K137" s="939">
        <v>0.96</v>
      </c>
      <c r="L137" s="938">
        <v>2</v>
      </c>
      <c r="M137" s="938">
        <v>18</v>
      </c>
      <c r="N137" s="940">
        <v>6</v>
      </c>
      <c r="O137" s="938" t="s">
        <v>5225</v>
      </c>
      <c r="P137" s="941" t="s">
        <v>5474</v>
      </c>
      <c r="Q137" s="942">
        <f t="shared" si="6"/>
        <v>1</v>
      </c>
      <c r="R137" s="979">
        <f t="shared" si="6"/>
        <v>1.78</v>
      </c>
      <c r="S137" s="942">
        <f t="shared" si="7"/>
        <v>1</v>
      </c>
      <c r="T137" s="979">
        <f t="shared" si="8"/>
        <v>1.78</v>
      </c>
      <c r="U137" s="988">
        <v>6</v>
      </c>
      <c r="V137" s="943">
        <v>27</v>
      </c>
      <c r="W137" s="943">
        <v>21</v>
      </c>
      <c r="X137" s="986">
        <v>4.5</v>
      </c>
      <c r="Y137" s="984">
        <v>21</v>
      </c>
    </row>
    <row r="138" spans="1:25" ht="14.45" customHeight="1" x14ac:dyDescent="0.2">
      <c r="A138" s="947" t="s">
        <v>5476</v>
      </c>
      <c r="B138" s="928">
        <v>1</v>
      </c>
      <c r="C138" s="929">
        <v>4.84</v>
      </c>
      <c r="D138" s="930">
        <v>56</v>
      </c>
      <c r="E138" s="911"/>
      <c r="F138" s="912"/>
      <c r="G138" s="913"/>
      <c r="H138" s="914"/>
      <c r="I138" s="915"/>
      <c r="J138" s="916"/>
      <c r="K138" s="917">
        <v>1.72</v>
      </c>
      <c r="L138" s="914">
        <v>3</v>
      </c>
      <c r="M138" s="914">
        <v>27</v>
      </c>
      <c r="N138" s="918">
        <v>9</v>
      </c>
      <c r="O138" s="914" t="s">
        <v>5225</v>
      </c>
      <c r="P138" s="931" t="s">
        <v>5477</v>
      </c>
      <c r="Q138" s="919">
        <f t="shared" si="6"/>
        <v>-1</v>
      </c>
      <c r="R138" s="978">
        <f t="shared" si="6"/>
        <v>-4.84</v>
      </c>
      <c r="S138" s="919">
        <f t="shared" si="7"/>
        <v>0</v>
      </c>
      <c r="T138" s="978">
        <f t="shared" si="8"/>
        <v>0</v>
      </c>
      <c r="U138" s="987" t="s">
        <v>569</v>
      </c>
      <c r="V138" s="928" t="s">
        <v>569</v>
      </c>
      <c r="W138" s="928" t="s">
        <v>569</v>
      </c>
      <c r="X138" s="985" t="s">
        <v>569</v>
      </c>
      <c r="Y138" s="983"/>
    </row>
    <row r="139" spans="1:25" ht="14.45" customHeight="1" x14ac:dyDescent="0.2">
      <c r="A139" s="948" t="s">
        <v>5478</v>
      </c>
      <c r="B139" s="943"/>
      <c r="C139" s="944"/>
      <c r="D139" s="933"/>
      <c r="E139" s="945">
        <v>1</v>
      </c>
      <c r="F139" s="946">
        <v>4.7300000000000004</v>
      </c>
      <c r="G139" s="927">
        <v>51</v>
      </c>
      <c r="H139" s="938"/>
      <c r="I139" s="937"/>
      <c r="J139" s="924"/>
      <c r="K139" s="939">
        <v>3.18</v>
      </c>
      <c r="L139" s="938">
        <v>4</v>
      </c>
      <c r="M139" s="938">
        <v>39</v>
      </c>
      <c r="N139" s="940">
        <v>13</v>
      </c>
      <c r="O139" s="938" t="s">
        <v>5225</v>
      </c>
      <c r="P139" s="941" t="s">
        <v>5477</v>
      </c>
      <c r="Q139" s="942">
        <f t="shared" si="6"/>
        <v>0</v>
      </c>
      <c r="R139" s="979">
        <f t="shared" si="6"/>
        <v>0</v>
      </c>
      <c r="S139" s="942">
        <f t="shared" si="7"/>
        <v>-1</v>
      </c>
      <c r="T139" s="979">
        <f t="shared" si="8"/>
        <v>-4.7300000000000004</v>
      </c>
      <c r="U139" s="988" t="s">
        <v>569</v>
      </c>
      <c r="V139" s="943" t="s">
        <v>569</v>
      </c>
      <c r="W139" s="943" t="s">
        <v>569</v>
      </c>
      <c r="X139" s="986" t="s">
        <v>569</v>
      </c>
      <c r="Y139" s="984"/>
    </row>
    <row r="140" spans="1:25" ht="14.45" customHeight="1" x14ac:dyDescent="0.2">
      <c r="A140" s="947" t="s">
        <v>5479</v>
      </c>
      <c r="B140" s="928"/>
      <c r="C140" s="929"/>
      <c r="D140" s="930"/>
      <c r="E140" s="932"/>
      <c r="F140" s="915"/>
      <c r="G140" s="916"/>
      <c r="H140" s="911">
        <v>1</v>
      </c>
      <c r="I140" s="912">
        <v>1.34</v>
      </c>
      <c r="J140" s="926">
        <v>35</v>
      </c>
      <c r="K140" s="917">
        <v>0.42</v>
      </c>
      <c r="L140" s="914">
        <v>2</v>
      </c>
      <c r="M140" s="914">
        <v>15</v>
      </c>
      <c r="N140" s="918">
        <v>5</v>
      </c>
      <c r="O140" s="914" t="s">
        <v>5225</v>
      </c>
      <c r="P140" s="931" t="s">
        <v>5480</v>
      </c>
      <c r="Q140" s="919">
        <f t="shared" si="6"/>
        <v>1</v>
      </c>
      <c r="R140" s="978">
        <f t="shared" si="6"/>
        <v>1.34</v>
      </c>
      <c r="S140" s="919">
        <f t="shared" si="7"/>
        <v>1</v>
      </c>
      <c r="T140" s="978">
        <f t="shared" si="8"/>
        <v>1.34</v>
      </c>
      <c r="U140" s="987">
        <v>5</v>
      </c>
      <c r="V140" s="928">
        <v>35</v>
      </c>
      <c r="W140" s="928">
        <v>30</v>
      </c>
      <c r="X140" s="985">
        <v>7</v>
      </c>
      <c r="Y140" s="983">
        <v>30</v>
      </c>
    </row>
    <row r="141" spans="1:25" ht="14.45" customHeight="1" x14ac:dyDescent="0.2">
      <c r="A141" s="948" t="s">
        <v>5481</v>
      </c>
      <c r="B141" s="943"/>
      <c r="C141" s="944"/>
      <c r="D141" s="933"/>
      <c r="E141" s="936"/>
      <c r="F141" s="937"/>
      <c r="G141" s="924"/>
      <c r="H141" s="945">
        <v>2</v>
      </c>
      <c r="I141" s="946">
        <v>4</v>
      </c>
      <c r="J141" s="925">
        <v>44.5</v>
      </c>
      <c r="K141" s="939">
        <v>0.76</v>
      </c>
      <c r="L141" s="938">
        <v>3</v>
      </c>
      <c r="M141" s="938">
        <v>27</v>
      </c>
      <c r="N141" s="940">
        <v>9</v>
      </c>
      <c r="O141" s="938" t="s">
        <v>5225</v>
      </c>
      <c r="P141" s="941" t="s">
        <v>5482</v>
      </c>
      <c r="Q141" s="942">
        <f t="shared" si="6"/>
        <v>2</v>
      </c>
      <c r="R141" s="979">
        <f t="shared" si="6"/>
        <v>4</v>
      </c>
      <c r="S141" s="942">
        <f t="shared" si="7"/>
        <v>2</v>
      </c>
      <c r="T141" s="979">
        <f t="shared" si="8"/>
        <v>4</v>
      </c>
      <c r="U141" s="988">
        <v>18</v>
      </c>
      <c r="V141" s="943">
        <v>89</v>
      </c>
      <c r="W141" s="943">
        <v>71</v>
      </c>
      <c r="X141" s="986">
        <v>4.9444444444444446</v>
      </c>
      <c r="Y141" s="984">
        <v>71</v>
      </c>
    </row>
    <row r="142" spans="1:25" ht="14.45" customHeight="1" x14ac:dyDescent="0.2">
      <c r="A142" s="947" t="s">
        <v>5483</v>
      </c>
      <c r="B142" s="928"/>
      <c r="C142" s="929"/>
      <c r="D142" s="930"/>
      <c r="E142" s="911">
        <v>2</v>
      </c>
      <c r="F142" s="912">
        <v>9.09</v>
      </c>
      <c r="G142" s="913">
        <v>75</v>
      </c>
      <c r="H142" s="914">
        <v>1</v>
      </c>
      <c r="I142" s="915">
        <v>4.08</v>
      </c>
      <c r="J142" s="926">
        <v>56</v>
      </c>
      <c r="K142" s="917">
        <v>1.1200000000000001</v>
      </c>
      <c r="L142" s="914">
        <v>3</v>
      </c>
      <c r="M142" s="914">
        <v>27</v>
      </c>
      <c r="N142" s="918">
        <v>9</v>
      </c>
      <c r="O142" s="914" t="s">
        <v>5225</v>
      </c>
      <c r="P142" s="931" t="s">
        <v>5484</v>
      </c>
      <c r="Q142" s="919">
        <f t="shared" si="6"/>
        <v>1</v>
      </c>
      <c r="R142" s="978">
        <f t="shared" si="6"/>
        <v>4.08</v>
      </c>
      <c r="S142" s="919">
        <f t="shared" si="7"/>
        <v>-1</v>
      </c>
      <c r="T142" s="978">
        <f t="shared" si="8"/>
        <v>-5.01</v>
      </c>
      <c r="U142" s="987">
        <v>9</v>
      </c>
      <c r="V142" s="928">
        <v>56</v>
      </c>
      <c r="W142" s="928">
        <v>47</v>
      </c>
      <c r="X142" s="985">
        <v>6.2222222222222223</v>
      </c>
      <c r="Y142" s="983">
        <v>47</v>
      </c>
    </row>
    <row r="143" spans="1:25" ht="14.45" customHeight="1" x14ac:dyDescent="0.2">
      <c r="A143" s="947" t="s">
        <v>5485</v>
      </c>
      <c r="B143" s="928"/>
      <c r="C143" s="929"/>
      <c r="D143" s="930"/>
      <c r="E143" s="911">
        <v>1</v>
      </c>
      <c r="F143" s="912">
        <v>1.04</v>
      </c>
      <c r="G143" s="913">
        <v>26</v>
      </c>
      <c r="H143" s="914"/>
      <c r="I143" s="915"/>
      <c r="J143" s="916"/>
      <c r="K143" s="917">
        <v>0.6</v>
      </c>
      <c r="L143" s="914">
        <v>2</v>
      </c>
      <c r="M143" s="914">
        <v>18</v>
      </c>
      <c r="N143" s="918">
        <v>6</v>
      </c>
      <c r="O143" s="914" t="s">
        <v>5225</v>
      </c>
      <c r="P143" s="931" t="s">
        <v>5486</v>
      </c>
      <c r="Q143" s="919">
        <f t="shared" si="6"/>
        <v>0</v>
      </c>
      <c r="R143" s="978">
        <f t="shared" si="6"/>
        <v>0</v>
      </c>
      <c r="S143" s="919">
        <f t="shared" si="7"/>
        <v>-1</v>
      </c>
      <c r="T143" s="978">
        <f t="shared" si="8"/>
        <v>-1.04</v>
      </c>
      <c r="U143" s="987" t="s">
        <v>569</v>
      </c>
      <c r="V143" s="928" t="s">
        <v>569</v>
      </c>
      <c r="W143" s="928" t="s">
        <v>569</v>
      </c>
      <c r="X143" s="985" t="s">
        <v>569</v>
      </c>
      <c r="Y143" s="983"/>
    </row>
    <row r="144" spans="1:25" ht="14.45" customHeight="1" x14ac:dyDescent="0.2">
      <c r="A144" s="948" t="s">
        <v>5487</v>
      </c>
      <c r="B144" s="943"/>
      <c r="C144" s="944"/>
      <c r="D144" s="933"/>
      <c r="E144" s="945">
        <v>1</v>
      </c>
      <c r="F144" s="946">
        <v>3.43</v>
      </c>
      <c r="G144" s="927">
        <v>56</v>
      </c>
      <c r="H144" s="938"/>
      <c r="I144" s="937"/>
      <c r="J144" s="924"/>
      <c r="K144" s="939">
        <v>1.0900000000000001</v>
      </c>
      <c r="L144" s="938">
        <v>3</v>
      </c>
      <c r="M144" s="938">
        <v>24</v>
      </c>
      <c r="N144" s="940">
        <v>8</v>
      </c>
      <c r="O144" s="938" t="s">
        <v>5225</v>
      </c>
      <c r="P144" s="941" t="s">
        <v>5488</v>
      </c>
      <c r="Q144" s="942">
        <f t="shared" si="6"/>
        <v>0</v>
      </c>
      <c r="R144" s="979">
        <f t="shared" si="6"/>
        <v>0</v>
      </c>
      <c r="S144" s="942">
        <f t="shared" si="7"/>
        <v>-1</v>
      </c>
      <c r="T144" s="979">
        <f t="shared" si="8"/>
        <v>-3.43</v>
      </c>
      <c r="U144" s="988" t="s">
        <v>569</v>
      </c>
      <c r="V144" s="943" t="s">
        <v>569</v>
      </c>
      <c r="W144" s="943" t="s">
        <v>569</v>
      </c>
      <c r="X144" s="986" t="s">
        <v>569</v>
      </c>
      <c r="Y144" s="984"/>
    </row>
    <row r="145" spans="1:25" ht="14.45" customHeight="1" x14ac:dyDescent="0.2">
      <c r="A145" s="947" t="s">
        <v>5489</v>
      </c>
      <c r="B145" s="920">
        <v>1</v>
      </c>
      <c r="C145" s="921">
        <v>0.96</v>
      </c>
      <c r="D145" s="922">
        <v>28</v>
      </c>
      <c r="E145" s="932"/>
      <c r="F145" s="915"/>
      <c r="G145" s="916"/>
      <c r="H145" s="914"/>
      <c r="I145" s="915"/>
      <c r="J145" s="916"/>
      <c r="K145" s="917">
        <v>0.39</v>
      </c>
      <c r="L145" s="914">
        <v>2</v>
      </c>
      <c r="M145" s="914">
        <v>15</v>
      </c>
      <c r="N145" s="918">
        <v>5</v>
      </c>
      <c r="O145" s="914" t="s">
        <v>5225</v>
      </c>
      <c r="P145" s="931" t="s">
        <v>5490</v>
      </c>
      <c r="Q145" s="919">
        <f t="shared" si="6"/>
        <v>-1</v>
      </c>
      <c r="R145" s="978">
        <f t="shared" si="6"/>
        <v>-0.96</v>
      </c>
      <c r="S145" s="919">
        <f t="shared" si="7"/>
        <v>0</v>
      </c>
      <c r="T145" s="978">
        <f t="shared" si="8"/>
        <v>0</v>
      </c>
      <c r="U145" s="987" t="s">
        <v>569</v>
      </c>
      <c r="V145" s="928" t="s">
        <v>569</v>
      </c>
      <c r="W145" s="928" t="s">
        <v>569</v>
      </c>
      <c r="X145" s="985" t="s">
        <v>569</v>
      </c>
      <c r="Y145" s="983"/>
    </row>
    <row r="146" spans="1:25" ht="14.45" customHeight="1" x14ac:dyDescent="0.2">
      <c r="A146" s="948" t="s">
        <v>5491</v>
      </c>
      <c r="B146" s="934">
        <v>2</v>
      </c>
      <c r="C146" s="935">
        <v>1.94</v>
      </c>
      <c r="D146" s="923">
        <v>26</v>
      </c>
      <c r="E146" s="936"/>
      <c r="F146" s="937"/>
      <c r="G146" s="924"/>
      <c r="H146" s="938">
        <v>1</v>
      </c>
      <c r="I146" s="937">
        <v>1.56</v>
      </c>
      <c r="J146" s="925">
        <v>42</v>
      </c>
      <c r="K146" s="939">
        <v>0.57999999999999996</v>
      </c>
      <c r="L146" s="938">
        <v>2</v>
      </c>
      <c r="M146" s="938">
        <v>21</v>
      </c>
      <c r="N146" s="940">
        <v>7</v>
      </c>
      <c r="O146" s="938" t="s">
        <v>5225</v>
      </c>
      <c r="P146" s="941" t="s">
        <v>5490</v>
      </c>
      <c r="Q146" s="942">
        <f t="shared" si="6"/>
        <v>-1</v>
      </c>
      <c r="R146" s="979">
        <f t="shared" si="6"/>
        <v>-0.37999999999999989</v>
      </c>
      <c r="S146" s="942">
        <f t="shared" si="7"/>
        <v>1</v>
      </c>
      <c r="T146" s="979">
        <f t="shared" si="8"/>
        <v>1.56</v>
      </c>
      <c r="U146" s="988">
        <v>7</v>
      </c>
      <c r="V146" s="943">
        <v>42</v>
      </c>
      <c r="W146" s="943">
        <v>35</v>
      </c>
      <c r="X146" s="986">
        <v>6</v>
      </c>
      <c r="Y146" s="984">
        <v>35</v>
      </c>
    </row>
    <row r="147" spans="1:25" ht="14.45" customHeight="1" x14ac:dyDescent="0.2">
      <c r="A147" s="948" t="s">
        <v>5492</v>
      </c>
      <c r="B147" s="934"/>
      <c r="C147" s="935"/>
      <c r="D147" s="923"/>
      <c r="E147" s="936">
        <v>2</v>
      </c>
      <c r="F147" s="937">
        <v>1.87</v>
      </c>
      <c r="G147" s="924">
        <v>23</v>
      </c>
      <c r="H147" s="938"/>
      <c r="I147" s="937"/>
      <c r="J147" s="924"/>
      <c r="K147" s="939">
        <v>0.8</v>
      </c>
      <c r="L147" s="938">
        <v>3</v>
      </c>
      <c r="M147" s="938">
        <v>24</v>
      </c>
      <c r="N147" s="940">
        <v>8</v>
      </c>
      <c r="O147" s="938" t="s">
        <v>5225</v>
      </c>
      <c r="P147" s="941" t="s">
        <v>5490</v>
      </c>
      <c r="Q147" s="942">
        <f t="shared" si="6"/>
        <v>0</v>
      </c>
      <c r="R147" s="979">
        <f t="shared" si="6"/>
        <v>0</v>
      </c>
      <c r="S147" s="942">
        <f t="shared" si="7"/>
        <v>-2</v>
      </c>
      <c r="T147" s="979">
        <f t="shared" si="8"/>
        <v>-1.87</v>
      </c>
      <c r="U147" s="988" t="s">
        <v>569</v>
      </c>
      <c r="V147" s="943" t="s">
        <v>569</v>
      </c>
      <c r="W147" s="943" t="s">
        <v>569</v>
      </c>
      <c r="X147" s="986" t="s">
        <v>569</v>
      </c>
      <c r="Y147" s="984"/>
    </row>
    <row r="148" spans="1:25" ht="14.45" customHeight="1" x14ac:dyDescent="0.2">
      <c r="A148" s="947" t="s">
        <v>5493</v>
      </c>
      <c r="B148" s="920"/>
      <c r="C148" s="921"/>
      <c r="D148" s="922"/>
      <c r="E148" s="932">
        <v>1</v>
      </c>
      <c r="F148" s="915">
        <v>0.78</v>
      </c>
      <c r="G148" s="916">
        <v>24</v>
      </c>
      <c r="H148" s="914"/>
      <c r="I148" s="915"/>
      <c r="J148" s="916"/>
      <c r="K148" s="917">
        <v>0.28000000000000003</v>
      </c>
      <c r="L148" s="914">
        <v>1</v>
      </c>
      <c r="M148" s="914">
        <v>12</v>
      </c>
      <c r="N148" s="918">
        <v>4</v>
      </c>
      <c r="O148" s="914" t="s">
        <v>5225</v>
      </c>
      <c r="P148" s="931" t="s">
        <v>5494</v>
      </c>
      <c r="Q148" s="919">
        <f t="shared" si="6"/>
        <v>0</v>
      </c>
      <c r="R148" s="978">
        <f t="shared" si="6"/>
        <v>0</v>
      </c>
      <c r="S148" s="919">
        <f t="shared" si="7"/>
        <v>-1</v>
      </c>
      <c r="T148" s="978">
        <f t="shared" si="8"/>
        <v>-0.78</v>
      </c>
      <c r="U148" s="987" t="s">
        <v>569</v>
      </c>
      <c r="V148" s="928" t="s">
        <v>569</v>
      </c>
      <c r="W148" s="928" t="s">
        <v>569</v>
      </c>
      <c r="X148" s="985" t="s">
        <v>569</v>
      </c>
      <c r="Y148" s="983"/>
    </row>
    <row r="149" spans="1:25" ht="14.45" customHeight="1" x14ac:dyDescent="0.2">
      <c r="A149" s="948" t="s">
        <v>5495</v>
      </c>
      <c r="B149" s="934">
        <v>2</v>
      </c>
      <c r="C149" s="935">
        <v>1.55</v>
      </c>
      <c r="D149" s="923">
        <v>17</v>
      </c>
      <c r="E149" s="936"/>
      <c r="F149" s="937"/>
      <c r="G149" s="924"/>
      <c r="H149" s="938"/>
      <c r="I149" s="937"/>
      <c r="J149" s="924"/>
      <c r="K149" s="939">
        <v>0.39</v>
      </c>
      <c r="L149" s="938">
        <v>2</v>
      </c>
      <c r="M149" s="938">
        <v>15</v>
      </c>
      <c r="N149" s="940">
        <v>5</v>
      </c>
      <c r="O149" s="938" t="s">
        <v>5225</v>
      </c>
      <c r="P149" s="941" t="s">
        <v>5496</v>
      </c>
      <c r="Q149" s="942">
        <f t="shared" si="6"/>
        <v>-2</v>
      </c>
      <c r="R149" s="979">
        <f t="shared" si="6"/>
        <v>-1.55</v>
      </c>
      <c r="S149" s="942">
        <f t="shared" si="7"/>
        <v>0</v>
      </c>
      <c r="T149" s="979">
        <f t="shared" si="8"/>
        <v>0</v>
      </c>
      <c r="U149" s="988" t="s">
        <v>569</v>
      </c>
      <c r="V149" s="943" t="s">
        <v>569</v>
      </c>
      <c r="W149" s="943" t="s">
        <v>569</v>
      </c>
      <c r="X149" s="986" t="s">
        <v>569</v>
      </c>
      <c r="Y149" s="984"/>
    </row>
    <row r="150" spans="1:25" ht="14.45" customHeight="1" x14ac:dyDescent="0.2">
      <c r="A150" s="947" t="s">
        <v>5497</v>
      </c>
      <c r="B150" s="920">
        <v>1</v>
      </c>
      <c r="C150" s="921">
        <v>0.9</v>
      </c>
      <c r="D150" s="922">
        <v>25</v>
      </c>
      <c r="E150" s="932">
        <v>2</v>
      </c>
      <c r="F150" s="915">
        <v>3.05</v>
      </c>
      <c r="G150" s="916">
        <v>30</v>
      </c>
      <c r="H150" s="914">
        <v>1</v>
      </c>
      <c r="I150" s="915">
        <v>0.34</v>
      </c>
      <c r="J150" s="916">
        <v>3</v>
      </c>
      <c r="K150" s="917">
        <v>0.31</v>
      </c>
      <c r="L150" s="914">
        <v>1</v>
      </c>
      <c r="M150" s="914">
        <v>12</v>
      </c>
      <c r="N150" s="918">
        <v>4</v>
      </c>
      <c r="O150" s="914" t="s">
        <v>5225</v>
      </c>
      <c r="P150" s="931" t="s">
        <v>5498</v>
      </c>
      <c r="Q150" s="919">
        <f t="shared" si="6"/>
        <v>0</v>
      </c>
      <c r="R150" s="978">
        <f t="shared" si="6"/>
        <v>-0.56000000000000005</v>
      </c>
      <c r="S150" s="919">
        <f t="shared" si="7"/>
        <v>-1</v>
      </c>
      <c r="T150" s="978">
        <f t="shared" si="8"/>
        <v>-2.71</v>
      </c>
      <c r="U150" s="987">
        <v>4</v>
      </c>
      <c r="V150" s="928">
        <v>3</v>
      </c>
      <c r="W150" s="928">
        <v>-1</v>
      </c>
      <c r="X150" s="985">
        <v>0.75</v>
      </c>
      <c r="Y150" s="983"/>
    </row>
    <row r="151" spans="1:25" ht="14.45" customHeight="1" x14ac:dyDescent="0.2">
      <c r="A151" s="948" t="s">
        <v>5499</v>
      </c>
      <c r="B151" s="934">
        <v>6</v>
      </c>
      <c r="C151" s="935">
        <v>5.04</v>
      </c>
      <c r="D151" s="923">
        <v>21.7</v>
      </c>
      <c r="E151" s="936">
        <v>3</v>
      </c>
      <c r="F151" s="937">
        <v>4.71</v>
      </c>
      <c r="G151" s="924">
        <v>33.299999999999997</v>
      </c>
      <c r="H151" s="938">
        <v>2</v>
      </c>
      <c r="I151" s="937">
        <v>0.92</v>
      </c>
      <c r="J151" s="925">
        <v>6</v>
      </c>
      <c r="K151" s="939">
        <v>0.46</v>
      </c>
      <c r="L151" s="938">
        <v>2</v>
      </c>
      <c r="M151" s="938">
        <v>15</v>
      </c>
      <c r="N151" s="940">
        <v>5</v>
      </c>
      <c r="O151" s="938" t="s">
        <v>5225</v>
      </c>
      <c r="P151" s="941" t="s">
        <v>5500</v>
      </c>
      <c r="Q151" s="942">
        <f t="shared" si="6"/>
        <v>-4</v>
      </c>
      <c r="R151" s="979">
        <f t="shared" si="6"/>
        <v>-4.12</v>
      </c>
      <c r="S151" s="942">
        <f t="shared" si="7"/>
        <v>-1</v>
      </c>
      <c r="T151" s="979">
        <f t="shared" si="8"/>
        <v>-3.79</v>
      </c>
      <c r="U151" s="988">
        <v>10</v>
      </c>
      <c r="V151" s="943">
        <v>12</v>
      </c>
      <c r="W151" s="943">
        <v>2</v>
      </c>
      <c r="X151" s="986">
        <v>1.2</v>
      </c>
      <c r="Y151" s="984">
        <v>3</v>
      </c>
    </row>
    <row r="152" spans="1:25" ht="14.45" customHeight="1" x14ac:dyDescent="0.2">
      <c r="A152" s="948" t="s">
        <v>5501</v>
      </c>
      <c r="B152" s="934">
        <v>3</v>
      </c>
      <c r="C152" s="935">
        <v>3.79</v>
      </c>
      <c r="D152" s="923">
        <v>28.7</v>
      </c>
      <c r="E152" s="936">
        <v>4</v>
      </c>
      <c r="F152" s="937">
        <v>9.93</v>
      </c>
      <c r="G152" s="924">
        <v>51.8</v>
      </c>
      <c r="H152" s="938"/>
      <c r="I152" s="937"/>
      <c r="J152" s="924"/>
      <c r="K152" s="939">
        <v>0.86</v>
      </c>
      <c r="L152" s="938">
        <v>3</v>
      </c>
      <c r="M152" s="938">
        <v>27</v>
      </c>
      <c r="N152" s="940">
        <v>9</v>
      </c>
      <c r="O152" s="938" t="s">
        <v>5225</v>
      </c>
      <c r="P152" s="941" t="s">
        <v>5502</v>
      </c>
      <c r="Q152" s="942">
        <f t="shared" si="6"/>
        <v>-3</v>
      </c>
      <c r="R152" s="979">
        <f t="shared" si="6"/>
        <v>-3.79</v>
      </c>
      <c r="S152" s="942">
        <f t="shared" si="7"/>
        <v>-4</v>
      </c>
      <c r="T152" s="979">
        <f t="shared" si="8"/>
        <v>-9.93</v>
      </c>
      <c r="U152" s="988" t="s">
        <v>569</v>
      </c>
      <c r="V152" s="943" t="s">
        <v>569</v>
      </c>
      <c r="W152" s="943" t="s">
        <v>569</v>
      </c>
      <c r="X152" s="986" t="s">
        <v>569</v>
      </c>
      <c r="Y152" s="984"/>
    </row>
    <row r="153" spans="1:25" ht="14.45" customHeight="1" x14ac:dyDescent="0.2">
      <c r="A153" s="947" t="s">
        <v>5503</v>
      </c>
      <c r="B153" s="928"/>
      <c r="C153" s="929"/>
      <c r="D153" s="930"/>
      <c r="E153" s="911">
        <v>1</v>
      </c>
      <c r="F153" s="912">
        <v>1.64</v>
      </c>
      <c r="G153" s="913">
        <v>28</v>
      </c>
      <c r="H153" s="914"/>
      <c r="I153" s="915"/>
      <c r="J153" s="916"/>
      <c r="K153" s="917">
        <v>1.52</v>
      </c>
      <c r="L153" s="914">
        <v>3</v>
      </c>
      <c r="M153" s="914">
        <v>27</v>
      </c>
      <c r="N153" s="918">
        <v>9</v>
      </c>
      <c r="O153" s="914" t="s">
        <v>5225</v>
      </c>
      <c r="P153" s="931" t="s">
        <v>5504</v>
      </c>
      <c r="Q153" s="919">
        <f t="shared" si="6"/>
        <v>0</v>
      </c>
      <c r="R153" s="978">
        <f t="shared" si="6"/>
        <v>0</v>
      </c>
      <c r="S153" s="919">
        <f t="shared" si="7"/>
        <v>-1</v>
      </c>
      <c r="T153" s="978">
        <f t="shared" si="8"/>
        <v>-1.64</v>
      </c>
      <c r="U153" s="987" t="s">
        <v>569</v>
      </c>
      <c r="V153" s="928" t="s">
        <v>569</v>
      </c>
      <c r="W153" s="928" t="s">
        <v>569</v>
      </c>
      <c r="X153" s="985" t="s">
        <v>569</v>
      </c>
      <c r="Y153" s="983"/>
    </row>
    <row r="154" spans="1:25" ht="14.45" customHeight="1" x14ac:dyDescent="0.2">
      <c r="A154" s="947" t="s">
        <v>5505</v>
      </c>
      <c r="B154" s="920">
        <v>1</v>
      </c>
      <c r="C154" s="921">
        <v>2.08</v>
      </c>
      <c r="D154" s="922">
        <v>21</v>
      </c>
      <c r="E154" s="932"/>
      <c r="F154" s="915"/>
      <c r="G154" s="916"/>
      <c r="H154" s="914"/>
      <c r="I154" s="915"/>
      <c r="J154" s="916"/>
      <c r="K154" s="917">
        <v>2.08</v>
      </c>
      <c r="L154" s="914">
        <v>4</v>
      </c>
      <c r="M154" s="914">
        <v>39</v>
      </c>
      <c r="N154" s="918">
        <v>13</v>
      </c>
      <c r="O154" s="914" t="s">
        <v>5225</v>
      </c>
      <c r="P154" s="931" t="s">
        <v>5506</v>
      </c>
      <c r="Q154" s="919">
        <f t="shared" si="6"/>
        <v>-1</v>
      </c>
      <c r="R154" s="978">
        <f t="shared" si="6"/>
        <v>-2.08</v>
      </c>
      <c r="S154" s="919">
        <f t="shared" si="7"/>
        <v>0</v>
      </c>
      <c r="T154" s="978">
        <f t="shared" si="8"/>
        <v>0</v>
      </c>
      <c r="U154" s="987" t="s">
        <v>569</v>
      </c>
      <c r="V154" s="928" t="s">
        <v>569</v>
      </c>
      <c r="W154" s="928" t="s">
        <v>569</v>
      </c>
      <c r="X154" s="985" t="s">
        <v>569</v>
      </c>
      <c r="Y154" s="983"/>
    </row>
    <row r="155" spans="1:25" ht="14.45" customHeight="1" x14ac:dyDescent="0.2">
      <c r="A155" s="947" t="s">
        <v>5507</v>
      </c>
      <c r="B155" s="928"/>
      <c r="C155" s="929"/>
      <c r="D155" s="930"/>
      <c r="E155" s="932"/>
      <c r="F155" s="915"/>
      <c r="G155" s="916"/>
      <c r="H155" s="911">
        <v>1</v>
      </c>
      <c r="I155" s="912">
        <v>0.71</v>
      </c>
      <c r="J155" s="926">
        <v>21</v>
      </c>
      <c r="K155" s="917">
        <v>0.61</v>
      </c>
      <c r="L155" s="914">
        <v>3</v>
      </c>
      <c r="M155" s="914">
        <v>24</v>
      </c>
      <c r="N155" s="918">
        <v>8</v>
      </c>
      <c r="O155" s="914" t="s">
        <v>5225</v>
      </c>
      <c r="P155" s="931" t="s">
        <v>5508</v>
      </c>
      <c r="Q155" s="919">
        <f t="shared" si="6"/>
        <v>1</v>
      </c>
      <c r="R155" s="978">
        <f t="shared" si="6"/>
        <v>0.71</v>
      </c>
      <c r="S155" s="919">
        <f t="shared" si="7"/>
        <v>1</v>
      </c>
      <c r="T155" s="978">
        <f t="shared" si="8"/>
        <v>0.71</v>
      </c>
      <c r="U155" s="987">
        <v>8</v>
      </c>
      <c r="V155" s="928">
        <v>21</v>
      </c>
      <c r="W155" s="928">
        <v>13</v>
      </c>
      <c r="X155" s="985">
        <v>2.625</v>
      </c>
      <c r="Y155" s="983">
        <v>13</v>
      </c>
    </row>
    <row r="156" spans="1:25" ht="14.45" customHeight="1" x14ac:dyDescent="0.2">
      <c r="A156" s="947" t="s">
        <v>5509</v>
      </c>
      <c r="B156" s="928">
        <v>2</v>
      </c>
      <c r="C156" s="929">
        <v>2.4</v>
      </c>
      <c r="D156" s="930">
        <v>31</v>
      </c>
      <c r="E156" s="911">
        <v>1</v>
      </c>
      <c r="F156" s="912">
        <v>2.44</v>
      </c>
      <c r="G156" s="913">
        <v>37</v>
      </c>
      <c r="H156" s="914"/>
      <c r="I156" s="915"/>
      <c r="J156" s="916"/>
      <c r="K156" s="917">
        <v>0.61</v>
      </c>
      <c r="L156" s="914">
        <v>2</v>
      </c>
      <c r="M156" s="914">
        <v>21</v>
      </c>
      <c r="N156" s="918">
        <v>7</v>
      </c>
      <c r="O156" s="914" t="s">
        <v>5225</v>
      </c>
      <c r="P156" s="931" t="s">
        <v>5510</v>
      </c>
      <c r="Q156" s="919">
        <f t="shared" si="6"/>
        <v>-2</v>
      </c>
      <c r="R156" s="978">
        <f t="shared" si="6"/>
        <v>-2.4</v>
      </c>
      <c r="S156" s="919">
        <f t="shared" si="7"/>
        <v>-1</v>
      </c>
      <c r="T156" s="978">
        <f t="shared" si="8"/>
        <v>-2.44</v>
      </c>
      <c r="U156" s="987" t="s">
        <v>569</v>
      </c>
      <c r="V156" s="928" t="s">
        <v>569</v>
      </c>
      <c r="W156" s="928" t="s">
        <v>569</v>
      </c>
      <c r="X156" s="985" t="s">
        <v>569</v>
      </c>
      <c r="Y156" s="983"/>
    </row>
    <row r="157" spans="1:25" ht="14.45" customHeight="1" x14ac:dyDescent="0.2">
      <c r="A157" s="948" t="s">
        <v>5511</v>
      </c>
      <c r="B157" s="943"/>
      <c r="C157" s="944"/>
      <c r="D157" s="933"/>
      <c r="E157" s="945">
        <v>1</v>
      </c>
      <c r="F157" s="946">
        <v>1.1599999999999999</v>
      </c>
      <c r="G157" s="927">
        <v>24</v>
      </c>
      <c r="H157" s="938">
        <v>1</v>
      </c>
      <c r="I157" s="937">
        <v>3.18</v>
      </c>
      <c r="J157" s="925">
        <v>53</v>
      </c>
      <c r="K157" s="939">
        <v>0.82</v>
      </c>
      <c r="L157" s="938">
        <v>3</v>
      </c>
      <c r="M157" s="938">
        <v>27</v>
      </c>
      <c r="N157" s="940">
        <v>9</v>
      </c>
      <c r="O157" s="938" t="s">
        <v>5225</v>
      </c>
      <c r="P157" s="941" t="s">
        <v>5512</v>
      </c>
      <c r="Q157" s="942">
        <f t="shared" si="6"/>
        <v>1</v>
      </c>
      <c r="R157" s="979">
        <f t="shared" si="6"/>
        <v>3.18</v>
      </c>
      <c r="S157" s="942">
        <f t="shared" si="7"/>
        <v>0</v>
      </c>
      <c r="T157" s="979">
        <f t="shared" si="8"/>
        <v>2.0200000000000005</v>
      </c>
      <c r="U157" s="988">
        <v>9</v>
      </c>
      <c r="V157" s="943">
        <v>53</v>
      </c>
      <c r="W157" s="943">
        <v>44</v>
      </c>
      <c r="X157" s="986">
        <v>5.8888888888888893</v>
      </c>
      <c r="Y157" s="984">
        <v>44</v>
      </c>
    </row>
    <row r="158" spans="1:25" ht="14.45" customHeight="1" x14ac:dyDescent="0.2">
      <c r="A158" s="947" t="s">
        <v>5513</v>
      </c>
      <c r="B158" s="928"/>
      <c r="C158" s="929"/>
      <c r="D158" s="930"/>
      <c r="E158" s="932">
        <v>1</v>
      </c>
      <c r="F158" s="915">
        <v>0.74</v>
      </c>
      <c r="G158" s="916">
        <v>20</v>
      </c>
      <c r="H158" s="911">
        <v>1</v>
      </c>
      <c r="I158" s="912">
        <v>1.19</v>
      </c>
      <c r="J158" s="926">
        <v>32</v>
      </c>
      <c r="K158" s="917">
        <v>0.63</v>
      </c>
      <c r="L158" s="914">
        <v>2</v>
      </c>
      <c r="M158" s="914">
        <v>21</v>
      </c>
      <c r="N158" s="918">
        <v>7</v>
      </c>
      <c r="O158" s="914" t="s">
        <v>5225</v>
      </c>
      <c r="P158" s="931" t="s">
        <v>5514</v>
      </c>
      <c r="Q158" s="919">
        <f t="shared" si="6"/>
        <v>1</v>
      </c>
      <c r="R158" s="978">
        <f t="shared" si="6"/>
        <v>1.19</v>
      </c>
      <c r="S158" s="919">
        <f t="shared" si="7"/>
        <v>0</v>
      </c>
      <c r="T158" s="978">
        <f t="shared" si="8"/>
        <v>0.44999999999999996</v>
      </c>
      <c r="U158" s="987">
        <v>7</v>
      </c>
      <c r="V158" s="928">
        <v>32</v>
      </c>
      <c r="W158" s="928">
        <v>25</v>
      </c>
      <c r="X158" s="985">
        <v>4.5714285714285712</v>
      </c>
      <c r="Y158" s="983">
        <v>25</v>
      </c>
    </row>
    <row r="159" spans="1:25" ht="14.45" customHeight="1" x14ac:dyDescent="0.2">
      <c r="A159" s="948" t="s">
        <v>5515</v>
      </c>
      <c r="B159" s="943">
        <v>1</v>
      </c>
      <c r="C159" s="944">
        <v>2.36</v>
      </c>
      <c r="D159" s="933">
        <v>36</v>
      </c>
      <c r="E159" s="936"/>
      <c r="F159" s="937"/>
      <c r="G159" s="924"/>
      <c r="H159" s="945"/>
      <c r="I159" s="946"/>
      <c r="J159" s="927"/>
      <c r="K159" s="939">
        <v>2.25</v>
      </c>
      <c r="L159" s="938">
        <v>5</v>
      </c>
      <c r="M159" s="938">
        <v>42</v>
      </c>
      <c r="N159" s="940">
        <v>14</v>
      </c>
      <c r="O159" s="938" t="s">
        <v>5225</v>
      </c>
      <c r="P159" s="941" t="s">
        <v>5516</v>
      </c>
      <c r="Q159" s="942">
        <f t="shared" si="6"/>
        <v>-1</v>
      </c>
      <c r="R159" s="979">
        <f t="shared" si="6"/>
        <v>-2.36</v>
      </c>
      <c r="S159" s="942">
        <f t="shared" si="7"/>
        <v>0</v>
      </c>
      <c r="T159" s="979">
        <f t="shared" si="8"/>
        <v>0</v>
      </c>
      <c r="U159" s="988" t="s">
        <v>569</v>
      </c>
      <c r="V159" s="943" t="s">
        <v>569</v>
      </c>
      <c r="W159" s="943" t="s">
        <v>569</v>
      </c>
      <c r="X159" s="986" t="s">
        <v>569</v>
      </c>
      <c r="Y159" s="984"/>
    </row>
    <row r="160" spans="1:25" ht="14.45" customHeight="1" x14ac:dyDescent="0.2">
      <c r="A160" s="947" t="s">
        <v>5517</v>
      </c>
      <c r="B160" s="920">
        <v>1</v>
      </c>
      <c r="C160" s="921">
        <v>1.86</v>
      </c>
      <c r="D160" s="922">
        <v>33</v>
      </c>
      <c r="E160" s="932"/>
      <c r="F160" s="915"/>
      <c r="G160" s="916"/>
      <c r="H160" s="914"/>
      <c r="I160" s="915"/>
      <c r="J160" s="916"/>
      <c r="K160" s="917">
        <v>0.44</v>
      </c>
      <c r="L160" s="914">
        <v>2</v>
      </c>
      <c r="M160" s="914">
        <v>18</v>
      </c>
      <c r="N160" s="918">
        <v>6</v>
      </c>
      <c r="O160" s="914" t="s">
        <v>5225</v>
      </c>
      <c r="P160" s="931" t="s">
        <v>5518</v>
      </c>
      <c r="Q160" s="919">
        <f t="shared" si="6"/>
        <v>-1</v>
      </c>
      <c r="R160" s="978">
        <f t="shared" si="6"/>
        <v>-1.86</v>
      </c>
      <c r="S160" s="919">
        <f t="shared" si="7"/>
        <v>0</v>
      </c>
      <c r="T160" s="978">
        <f t="shared" si="8"/>
        <v>0</v>
      </c>
      <c r="U160" s="987" t="s">
        <v>569</v>
      </c>
      <c r="V160" s="928" t="s">
        <v>569</v>
      </c>
      <c r="W160" s="928" t="s">
        <v>569</v>
      </c>
      <c r="X160" s="985" t="s">
        <v>569</v>
      </c>
      <c r="Y160" s="983"/>
    </row>
    <row r="161" spans="1:25" ht="14.45" customHeight="1" x14ac:dyDescent="0.2">
      <c r="A161" s="948" t="s">
        <v>5519</v>
      </c>
      <c r="B161" s="934">
        <v>1</v>
      </c>
      <c r="C161" s="935">
        <v>2.2400000000000002</v>
      </c>
      <c r="D161" s="923">
        <v>41</v>
      </c>
      <c r="E161" s="936"/>
      <c r="F161" s="937"/>
      <c r="G161" s="924"/>
      <c r="H161" s="938"/>
      <c r="I161" s="937"/>
      <c r="J161" s="924"/>
      <c r="K161" s="939">
        <v>0.65</v>
      </c>
      <c r="L161" s="938">
        <v>3</v>
      </c>
      <c r="M161" s="938">
        <v>24</v>
      </c>
      <c r="N161" s="940">
        <v>8</v>
      </c>
      <c r="O161" s="938" t="s">
        <v>5225</v>
      </c>
      <c r="P161" s="941" t="s">
        <v>5518</v>
      </c>
      <c r="Q161" s="942">
        <f t="shared" si="6"/>
        <v>-1</v>
      </c>
      <c r="R161" s="979">
        <f t="shared" si="6"/>
        <v>-2.2400000000000002</v>
      </c>
      <c r="S161" s="942">
        <f t="shared" si="7"/>
        <v>0</v>
      </c>
      <c r="T161" s="979">
        <f t="shared" si="8"/>
        <v>0</v>
      </c>
      <c r="U161" s="988" t="s">
        <v>569</v>
      </c>
      <c r="V161" s="943" t="s">
        <v>569</v>
      </c>
      <c r="W161" s="943" t="s">
        <v>569</v>
      </c>
      <c r="X161" s="986" t="s">
        <v>569</v>
      </c>
      <c r="Y161" s="984"/>
    </row>
    <row r="162" spans="1:25" ht="14.45" customHeight="1" x14ac:dyDescent="0.2">
      <c r="A162" s="948" t="s">
        <v>5520</v>
      </c>
      <c r="B162" s="934">
        <v>1</v>
      </c>
      <c r="C162" s="935">
        <v>1.17</v>
      </c>
      <c r="D162" s="923">
        <v>24</v>
      </c>
      <c r="E162" s="936"/>
      <c r="F162" s="937"/>
      <c r="G162" s="924"/>
      <c r="H162" s="938"/>
      <c r="I162" s="937"/>
      <c r="J162" s="924"/>
      <c r="K162" s="939">
        <v>1.06</v>
      </c>
      <c r="L162" s="938">
        <v>4</v>
      </c>
      <c r="M162" s="938">
        <v>33</v>
      </c>
      <c r="N162" s="940">
        <v>11</v>
      </c>
      <c r="O162" s="938" t="s">
        <v>5225</v>
      </c>
      <c r="P162" s="941" t="s">
        <v>5518</v>
      </c>
      <c r="Q162" s="942">
        <f t="shared" si="6"/>
        <v>-1</v>
      </c>
      <c r="R162" s="979">
        <f t="shared" si="6"/>
        <v>-1.17</v>
      </c>
      <c r="S162" s="942">
        <f t="shared" si="7"/>
        <v>0</v>
      </c>
      <c r="T162" s="979">
        <f t="shared" si="8"/>
        <v>0</v>
      </c>
      <c r="U162" s="988" t="s">
        <v>569</v>
      </c>
      <c r="V162" s="943" t="s">
        <v>569</v>
      </c>
      <c r="W162" s="943" t="s">
        <v>569</v>
      </c>
      <c r="X162" s="986" t="s">
        <v>569</v>
      </c>
      <c r="Y162" s="984"/>
    </row>
    <row r="163" spans="1:25" ht="14.45" customHeight="1" x14ac:dyDescent="0.2">
      <c r="A163" s="947" t="s">
        <v>5521</v>
      </c>
      <c r="B163" s="928">
        <v>3</v>
      </c>
      <c r="C163" s="929">
        <v>3.56</v>
      </c>
      <c r="D163" s="930">
        <v>27.7</v>
      </c>
      <c r="E163" s="911">
        <v>1</v>
      </c>
      <c r="F163" s="912">
        <v>1.56</v>
      </c>
      <c r="G163" s="913">
        <v>37</v>
      </c>
      <c r="H163" s="914">
        <v>1</v>
      </c>
      <c r="I163" s="915">
        <v>1.55</v>
      </c>
      <c r="J163" s="926">
        <v>24</v>
      </c>
      <c r="K163" s="917">
        <v>0.47</v>
      </c>
      <c r="L163" s="914">
        <v>2</v>
      </c>
      <c r="M163" s="914">
        <v>15</v>
      </c>
      <c r="N163" s="918">
        <v>5</v>
      </c>
      <c r="O163" s="914" t="s">
        <v>5225</v>
      </c>
      <c r="P163" s="931" t="s">
        <v>5522</v>
      </c>
      <c r="Q163" s="919">
        <f t="shared" si="6"/>
        <v>-2</v>
      </c>
      <c r="R163" s="978">
        <f t="shared" si="6"/>
        <v>-2.0099999999999998</v>
      </c>
      <c r="S163" s="919">
        <f t="shared" si="7"/>
        <v>0</v>
      </c>
      <c r="T163" s="978">
        <f t="shared" si="8"/>
        <v>-1.0000000000000009E-2</v>
      </c>
      <c r="U163" s="987">
        <v>5</v>
      </c>
      <c r="V163" s="928">
        <v>24</v>
      </c>
      <c r="W163" s="928">
        <v>19</v>
      </c>
      <c r="X163" s="985">
        <v>4.8</v>
      </c>
      <c r="Y163" s="983">
        <v>19</v>
      </c>
    </row>
    <row r="164" spans="1:25" ht="14.45" customHeight="1" x14ac:dyDescent="0.2">
      <c r="A164" s="948" t="s">
        <v>5523</v>
      </c>
      <c r="B164" s="943">
        <v>1</v>
      </c>
      <c r="C164" s="944">
        <v>0.67</v>
      </c>
      <c r="D164" s="933">
        <v>24</v>
      </c>
      <c r="E164" s="945">
        <v>2</v>
      </c>
      <c r="F164" s="946">
        <v>1.94</v>
      </c>
      <c r="G164" s="927">
        <v>26.5</v>
      </c>
      <c r="H164" s="938">
        <v>3</v>
      </c>
      <c r="I164" s="937">
        <v>5.93</v>
      </c>
      <c r="J164" s="925">
        <v>33.700000000000003</v>
      </c>
      <c r="K164" s="939">
        <v>0.66</v>
      </c>
      <c r="L164" s="938">
        <v>3</v>
      </c>
      <c r="M164" s="938">
        <v>24</v>
      </c>
      <c r="N164" s="940">
        <v>8</v>
      </c>
      <c r="O164" s="938" t="s">
        <v>5225</v>
      </c>
      <c r="P164" s="941" t="s">
        <v>5524</v>
      </c>
      <c r="Q164" s="942">
        <f t="shared" si="6"/>
        <v>2</v>
      </c>
      <c r="R164" s="979">
        <f t="shared" si="6"/>
        <v>5.26</v>
      </c>
      <c r="S164" s="942">
        <f t="shared" si="7"/>
        <v>1</v>
      </c>
      <c r="T164" s="979">
        <f t="shared" si="8"/>
        <v>3.9899999999999998</v>
      </c>
      <c r="U164" s="988">
        <v>24</v>
      </c>
      <c r="V164" s="943">
        <v>101.10000000000001</v>
      </c>
      <c r="W164" s="943">
        <v>77.100000000000009</v>
      </c>
      <c r="X164" s="986">
        <v>4.2125000000000004</v>
      </c>
      <c r="Y164" s="984">
        <v>77</v>
      </c>
    </row>
    <row r="165" spans="1:25" ht="14.45" customHeight="1" x14ac:dyDescent="0.2">
      <c r="A165" s="948" t="s">
        <v>5525</v>
      </c>
      <c r="B165" s="943">
        <v>3</v>
      </c>
      <c r="C165" s="944">
        <v>4.4400000000000004</v>
      </c>
      <c r="D165" s="933">
        <v>33.700000000000003</v>
      </c>
      <c r="E165" s="945">
        <v>6</v>
      </c>
      <c r="F165" s="946">
        <v>9.59</v>
      </c>
      <c r="G165" s="927">
        <v>36</v>
      </c>
      <c r="H165" s="938">
        <v>1</v>
      </c>
      <c r="I165" s="937">
        <v>1.1200000000000001</v>
      </c>
      <c r="J165" s="924">
        <v>9</v>
      </c>
      <c r="K165" s="939">
        <v>1.07</v>
      </c>
      <c r="L165" s="938">
        <v>3</v>
      </c>
      <c r="M165" s="938">
        <v>30</v>
      </c>
      <c r="N165" s="940">
        <v>10</v>
      </c>
      <c r="O165" s="938" t="s">
        <v>5225</v>
      </c>
      <c r="P165" s="941" t="s">
        <v>5526</v>
      </c>
      <c r="Q165" s="942">
        <f t="shared" si="6"/>
        <v>-2</v>
      </c>
      <c r="R165" s="979">
        <f t="shared" si="6"/>
        <v>-3.3200000000000003</v>
      </c>
      <c r="S165" s="942">
        <f t="shared" si="7"/>
        <v>-5</v>
      </c>
      <c r="T165" s="979">
        <f t="shared" si="8"/>
        <v>-8.4699999999999989</v>
      </c>
      <c r="U165" s="988">
        <v>10</v>
      </c>
      <c r="V165" s="943">
        <v>9</v>
      </c>
      <c r="W165" s="943">
        <v>-1</v>
      </c>
      <c r="X165" s="986">
        <v>0.9</v>
      </c>
      <c r="Y165" s="984"/>
    </row>
    <row r="166" spans="1:25" ht="14.45" customHeight="1" x14ac:dyDescent="0.2">
      <c r="A166" s="947" t="s">
        <v>5527</v>
      </c>
      <c r="B166" s="928">
        <v>1</v>
      </c>
      <c r="C166" s="929">
        <v>7.3</v>
      </c>
      <c r="D166" s="930">
        <v>39</v>
      </c>
      <c r="E166" s="911"/>
      <c r="F166" s="912"/>
      <c r="G166" s="913"/>
      <c r="H166" s="914"/>
      <c r="I166" s="915"/>
      <c r="J166" s="916"/>
      <c r="K166" s="917">
        <v>4.99</v>
      </c>
      <c r="L166" s="914">
        <v>3</v>
      </c>
      <c r="M166" s="914">
        <v>27</v>
      </c>
      <c r="N166" s="918">
        <v>9</v>
      </c>
      <c r="O166" s="914" t="s">
        <v>5225</v>
      </c>
      <c r="P166" s="931" t="s">
        <v>5528</v>
      </c>
      <c r="Q166" s="919">
        <f t="shared" si="6"/>
        <v>-1</v>
      </c>
      <c r="R166" s="978">
        <f t="shared" si="6"/>
        <v>-7.3</v>
      </c>
      <c r="S166" s="919">
        <f t="shared" si="7"/>
        <v>0</v>
      </c>
      <c r="T166" s="978">
        <f t="shared" si="8"/>
        <v>0</v>
      </c>
      <c r="U166" s="987" t="s">
        <v>569</v>
      </c>
      <c r="V166" s="928" t="s">
        <v>569</v>
      </c>
      <c r="W166" s="928" t="s">
        <v>569</v>
      </c>
      <c r="X166" s="985" t="s">
        <v>569</v>
      </c>
      <c r="Y166" s="983"/>
    </row>
    <row r="167" spans="1:25" ht="14.45" customHeight="1" x14ac:dyDescent="0.2">
      <c r="A167" s="948" t="s">
        <v>5529</v>
      </c>
      <c r="B167" s="943"/>
      <c r="C167" s="944"/>
      <c r="D167" s="933"/>
      <c r="E167" s="945">
        <v>1</v>
      </c>
      <c r="F167" s="946">
        <v>5.18</v>
      </c>
      <c r="G167" s="927">
        <v>22</v>
      </c>
      <c r="H167" s="938"/>
      <c r="I167" s="937"/>
      <c r="J167" s="924"/>
      <c r="K167" s="939">
        <v>5.18</v>
      </c>
      <c r="L167" s="938">
        <v>3</v>
      </c>
      <c r="M167" s="938">
        <v>27</v>
      </c>
      <c r="N167" s="940">
        <v>9</v>
      </c>
      <c r="O167" s="938" t="s">
        <v>5225</v>
      </c>
      <c r="P167" s="941" t="s">
        <v>5530</v>
      </c>
      <c r="Q167" s="942">
        <f t="shared" si="6"/>
        <v>0</v>
      </c>
      <c r="R167" s="979">
        <f t="shared" si="6"/>
        <v>0</v>
      </c>
      <c r="S167" s="942">
        <f t="shared" si="7"/>
        <v>-1</v>
      </c>
      <c r="T167" s="979">
        <f t="shared" si="8"/>
        <v>-5.18</v>
      </c>
      <c r="U167" s="988" t="s">
        <v>569</v>
      </c>
      <c r="V167" s="943" t="s">
        <v>569</v>
      </c>
      <c r="W167" s="943" t="s">
        <v>569</v>
      </c>
      <c r="X167" s="986" t="s">
        <v>569</v>
      </c>
      <c r="Y167" s="984"/>
    </row>
    <row r="168" spans="1:25" ht="14.45" customHeight="1" x14ac:dyDescent="0.2">
      <c r="A168" s="948" t="s">
        <v>5531</v>
      </c>
      <c r="B168" s="943">
        <v>1</v>
      </c>
      <c r="C168" s="944">
        <v>7.41</v>
      </c>
      <c r="D168" s="933">
        <v>29</v>
      </c>
      <c r="E168" s="945">
        <v>1</v>
      </c>
      <c r="F168" s="946">
        <v>7.41</v>
      </c>
      <c r="G168" s="927">
        <v>27</v>
      </c>
      <c r="H168" s="938"/>
      <c r="I168" s="937"/>
      <c r="J168" s="924"/>
      <c r="K168" s="939">
        <v>7.41</v>
      </c>
      <c r="L168" s="938">
        <v>5</v>
      </c>
      <c r="M168" s="938">
        <v>45</v>
      </c>
      <c r="N168" s="940">
        <v>15</v>
      </c>
      <c r="O168" s="938" t="s">
        <v>5225</v>
      </c>
      <c r="P168" s="941" t="s">
        <v>5532</v>
      </c>
      <c r="Q168" s="942">
        <f t="shared" si="6"/>
        <v>-1</v>
      </c>
      <c r="R168" s="979">
        <f t="shared" si="6"/>
        <v>-7.41</v>
      </c>
      <c r="S168" s="942">
        <f t="shared" si="7"/>
        <v>-1</v>
      </c>
      <c r="T168" s="979">
        <f t="shared" si="8"/>
        <v>-7.41</v>
      </c>
      <c r="U168" s="988" t="s">
        <v>569</v>
      </c>
      <c r="V168" s="943" t="s">
        <v>569</v>
      </c>
      <c r="W168" s="943" t="s">
        <v>569</v>
      </c>
      <c r="X168" s="986" t="s">
        <v>569</v>
      </c>
      <c r="Y168" s="984"/>
    </row>
    <row r="169" spans="1:25" ht="14.45" customHeight="1" x14ac:dyDescent="0.2">
      <c r="A169" s="947" t="s">
        <v>5533</v>
      </c>
      <c r="B169" s="920">
        <v>16</v>
      </c>
      <c r="C169" s="921">
        <v>49.14</v>
      </c>
      <c r="D169" s="922">
        <v>26.4</v>
      </c>
      <c r="E169" s="932">
        <v>10</v>
      </c>
      <c r="F169" s="915">
        <v>30.71</v>
      </c>
      <c r="G169" s="916">
        <v>25.9</v>
      </c>
      <c r="H169" s="914">
        <v>8</v>
      </c>
      <c r="I169" s="915">
        <v>25.55</v>
      </c>
      <c r="J169" s="926">
        <v>29.9</v>
      </c>
      <c r="K169" s="917">
        <v>3.02</v>
      </c>
      <c r="L169" s="914">
        <v>4</v>
      </c>
      <c r="M169" s="914">
        <v>33</v>
      </c>
      <c r="N169" s="918">
        <v>11</v>
      </c>
      <c r="O169" s="914" t="s">
        <v>5225</v>
      </c>
      <c r="P169" s="931" t="s">
        <v>5534</v>
      </c>
      <c r="Q169" s="919">
        <f t="shared" si="6"/>
        <v>-8</v>
      </c>
      <c r="R169" s="978">
        <f t="shared" si="6"/>
        <v>-23.59</v>
      </c>
      <c r="S169" s="919">
        <f t="shared" si="7"/>
        <v>-2</v>
      </c>
      <c r="T169" s="978">
        <f t="shared" si="8"/>
        <v>-5.16</v>
      </c>
      <c r="U169" s="987">
        <v>88</v>
      </c>
      <c r="V169" s="928">
        <v>239.2</v>
      </c>
      <c r="W169" s="928">
        <v>151.19999999999999</v>
      </c>
      <c r="X169" s="985">
        <v>2.7181818181818183</v>
      </c>
      <c r="Y169" s="983">
        <v>151</v>
      </c>
    </row>
    <row r="170" spans="1:25" ht="14.45" customHeight="1" x14ac:dyDescent="0.2">
      <c r="A170" s="948" t="s">
        <v>5535</v>
      </c>
      <c r="B170" s="934">
        <v>13</v>
      </c>
      <c r="C170" s="935">
        <v>41.08</v>
      </c>
      <c r="D170" s="923">
        <v>29.9</v>
      </c>
      <c r="E170" s="936">
        <v>7</v>
      </c>
      <c r="F170" s="937">
        <v>22.23</v>
      </c>
      <c r="G170" s="924">
        <v>33.4</v>
      </c>
      <c r="H170" s="938">
        <v>11</v>
      </c>
      <c r="I170" s="937">
        <v>36.24</v>
      </c>
      <c r="J170" s="925">
        <v>34.1</v>
      </c>
      <c r="K170" s="939">
        <v>3.11</v>
      </c>
      <c r="L170" s="938">
        <v>4</v>
      </c>
      <c r="M170" s="938">
        <v>39</v>
      </c>
      <c r="N170" s="940">
        <v>13</v>
      </c>
      <c r="O170" s="938" t="s">
        <v>5225</v>
      </c>
      <c r="P170" s="941" t="s">
        <v>5534</v>
      </c>
      <c r="Q170" s="942">
        <f t="shared" si="6"/>
        <v>-2</v>
      </c>
      <c r="R170" s="979">
        <f t="shared" si="6"/>
        <v>-4.8399999999999963</v>
      </c>
      <c r="S170" s="942">
        <f t="shared" si="7"/>
        <v>4</v>
      </c>
      <c r="T170" s="979">
        <f t="shared" si="8"/>
        <v>14.010000000000002</v>
      </c>
      <c r="U170" s="988">
        <v>143</v>
      </c>
      <c r="V170" s="943">
        <v>375.1</v>
      </c>
      <c r="W170" s="943">
        <v>232.10000000000002</v>
      </c>
      <c r="X170" s="986">
        <v>2.6230769230769231</v>
      </c>
      <c r="Y170" s="984">
        <v>232</v>
      </c>
    </row>
    <row r="171" spans="1:25" ht="14.45" customHeight="1" x14ac:dyDescent="0.2">
      <c r="A171" s="948" t="s">
        <v>5536</v>
      </c>
      <c r="B171" s="934">
        <v>2</v>
      </c>
      <c r="C171" s="935">
        <v>7.43</v>
      </c>
      <c r="D171" s="923">
        <v>34</v>
      </c>
      <c r="E171" s="936">
        <v>4</v>
      </c>
      <c r="F171" s="937">
        <v>14.85</v>
      </c>
      <c r="G171" s="924">
        <v>30</v>
      </c>
      <c r="H171" s="938"/>
      <c r="I171" s="937"/>
      <c r="J171" s="924"/>
      <c r="K171" s="939">
        <v>3.71</v>
      </c>
      <c r="L171" s="938">
        <v>5</v>
      </c>
      <c r="M171" s="938">
        <v>45</v>
      </c>
      <c r="N171" s="940">
        <v>15</v>
      </c>
      <c r="O171" s="938" t="s">
        <v>5225</v>
      </c>
      <c r="P171" s="941" t="s">
        <v>5534</v>
      </c>
      <c r="Q171" s="942">
        <f t="shared" si="6"/>
        <v>-2</v>
      </c>
      <c r="R171" s="979">
        <f t="shared" si="6"/>
        <v>-7.43</v>
      </c>
      <c r="S171" s="942">
        <f t="shared" si="7"/>
        <v>-4</v>
      </c>
      <c r="T171" s="979">
        <f t="shared" si="8"/>
        <v>-14.85</v>
      </c>
      <c r="U171" s="988" t="s">
        <v>569</v>
      </c>
      <c r="V171" s="943" t="s">
        <v>569</v>
      </c>
      <c r="W171" s="943" t="s">
        <v>569</v>
      </c>
      <c r="X171" s="986" t="s">
        <v>569</v>
      </c>
      <c r="Y171" s="984"/>
    </row>
    <row r="172" spans="1:25" ht="14.45" customHeight="1" x14ac:dyDescent="0.2">
      <c r="A172" s="947" t="s">
        <v>5537</v>
      </c>
      <c r="B172" s="928">
        <v>15</v>
      </c>
      <c r="C172" s="929">
        <v>36.36</v>
      </c>
      <c r="D172" s="930">
        <v>24.1</v>
      </c>
      <c r="E172" s="911">
        <v>5</v>
      </c>
      <c r="F172" s="912">
        <v>11.89</v>
      </c>
      <c r="G172" s="913">
        <v>19.600000000000001</v>
      </c>
      <c r="H172" s="914">
        <v>6</v>
      </c>
      <c r="I172" s="915">
        <v>14.89</v>
      </c>
      <c r="J172" s="926">
        <v>26.7</v>
      </c>
      <c r="K172" s="917">
        <v>2.38</v>
      </c>
      <c r="L172" s="914">
        <v>4</v>
      </c>
      <c r="M172" s="914">
        <v>33</v>
      </c>
      <c r="N172" s="918">
        <v>11</v>
      </c>
      <c r="O172" s="914" t="s">
        <v>5225</v>
      </c>
      <c r="P172" s="931" t="s">
        <v>5538</v>
      </c>
      <c r="Q172" s="919">
        <f t="shared" si="6"/>
        <v>-9</v>
      </c>
      <c r="R172" s="978">
        <f t="shared" si="6"/>
        <v>-21.47</v>
      </c>
      <c r="S172" s="919">
        <f t="shared" si="7"/>
        <v>1</v>
      </c>
      <c r="T172" s="978">
        <f t="shared" si="8"/>
        <v>3</v>
      </c>
      <c r="U172" s="987">
        <v>66</v>
      </c>
      <c r="V172" s="928">
        <v>160.19999999999999</v>
      </c>
      <c r="W172" s="928">
        <v>94.199999999999989</v>
      </c>
      <c r="X172" s="985">
        <v>2.4272727272727272</v>
      </c>
      <c r="Y172" s="983">
        <v>94</v>
      </c>
    </row>
    <row r="173" spans="1:25" ht="14.45" customHeight="1" x14ac:dyDescent="0.2">
      <c r="A173" s="948" t="s">
        <v>5539</v>
      </c>
      <c r="B173" s="943">
        <v>31</v>
      </c>
      <c r="C173" s="944">
        <v>92.43</v>
      </c>
      <c r="D173" s="933">
        <v>28.3</v>
      </c>
      <c r="E173" s="945">
        <v>32</v>
      </c>
      <c r="F173" s="946">
        <v>94.94</v>
      </c>
      <c r="G173" s="927">
        <v>28.4</v>
      </c>
      <c r="H173" s="938">
        <v>17</v>
      </c>
      <c r="I173" s="937">
        <v>49.59</v>
      </c>
      <c r="J173" s="925">
        <v>30.3</v>
      </c>
      <c r="K173" s="939">
        <v>2.76</v>
      </c>
      <c r="L173" s="938">
        <v>4</v>
      </c>
      <c r="M173" s="938">
        <v>39</v>
      </c>
      <c r="N173" s="940">
        <v>13</v>
      </c>
      <c r="O173" s="938" t="s">
        <v>5225</v>
      </c>
      <c r="P173" s="941" t="s">
        <v>5538</v>
      </c>
      <c r="Q173" s="942">
        <f t="shared" si="6"/>
        <v>-14</v>
      </c>
      <c r="R173" s="979">
        <f t="shared" si="6"/>
        <v>-42.84</v>
      </c>
      <c r="S173" s="942">
        <f t="shared" si="7"/>
        <v>-15</v>
      </c>
      <c r="T173" s="979">
        <f t="shared" si="8"/>
        <v>-45.349999999999994</v>
      </c>
      <c r="U173" s="988">
        <v>221</v>
      </c>
      <c r="V173" s="943">
        <v>515.1</v>
      </c>
      <c r="W173" s="943">
        <v>294.10000000000002</v>
      </c>
      <c r="X173" s="986">
        <v>2.3307692307692309</v>
      </c>
      <c r="Y173" s="984">
        <v>294</v>
      </c>
    </row>
    <row r="174" spans="1:25" ht="14.45" customHeight="1" x14ac:dyDescent="0.2">
      <c r="A174" s="948" t="s">
        <v>5540</v>
      </c>
      <c r="B174" s="943">
        <v>3</v>
      </c>
      <c r="C174" s="944">
        <v>11.11</v>
      </c>
      <c r="D174" s="933">
        <v>31.7</v>
      </c>
      <c r="E174" s="945">
        <v>16</v>
      </c>
      <c r="F174" s="946">
        <v>62.16</v>
      </c>
      <c r="G174" s="927">
        <v>32.6</v>
      </c>
      <c r="H174" s="938">
        <v>6</v>
      </c>
      <c r="I174" s="937">
        <v>23.89</v>
      </c>
      <c r="J174" s="925">
        <v>33.799999999999997</v>
      </c>
      <c r="K174" s="939">
        <v>3.7</v>
      </c>
      <c r="L174" s="938">
        <v>6</v>
      </c>
      <c r="M174" s="938">
        <v>51</v>
      </c>
      <c r="N174" s="940">
        <v>17</v>
      </c>
      <c r="O174" s="938" t="s">
        <v>5225</v>
      </c>
      <c r="P174" s="941" t="s">
        <v>5538</v>
      </c>
      <c r="Q174" s="942">
        <f t="shared" si="6"/>
        <v>3</v>
      </c>
      <c r="R174" s="979">
        <f t="shared" si="6"/>
        <v>12.780000000000001</v>
      </c>
      <c r="S174" s="942">
        <f t="shared" si="7"/>
        <v>-10</v>
      </c>
      <c r="T174" s="979">
        <f t="shared" si="8"/>
        <v>-38.269999999999996</v>
      </c>
      <c r="U174" s="988">
        <v>102</v>
      </c>
      <c r="V174" s="943">
        <v>202.79999999999998</v>
      </c>
      <c r="W174" s="943">
        <v>100.79999999999998</v>
      </c>
      <c r="X174" s="986">
        <v>1.9882352941176469</v>
      </c>
      <c r="Y174" s="984">
        <v>101</v>
      </c>
    </row>
    <row r="175" spans="1:25" ht="14.45" customHeight="1" x14ac:dyDescent="0.2">
      <c r="A175" s="947" t="s">
        <v>5541</v>
      </c>
      <c r="B175" s="920">
        <v>9</v>
      </c>
      <c r="C175" s="921">
        <v>15.36</v>
      </c>
      <c r="D175" s="922">
        <v>22.8</v>
      </c>
      <c r="E175" s="932">
        <v>2</v>
      </c>
      <c r="F175" s="915">
        <v>6.84</v>
      </c>
      <c r="G175" s="916">
        <v>37.5</v>
      </c>
      <c r="H175" s="914">
        <v>1</v>
      </c>
      <c r="I175" s="915">
        <v>1.61</v>
      </c>
      <c r="J175" s="926">
        <v>22</v>
      </c>
      <c r="K175" s="917">
        <v>1.22</v>
      </c>
      <c r="L175" s="914">
        <v>2</v>
      </c>
      <c r="M175" s="914">
        <v>18</v>
      </c>
      <c r="N175" s="918">
        <v>6</v>
      </c>
      <c r="O175" s="914" t="s">
        <v>5225</v>
      </c>
      <c r="P175" s="931" t="s">
        <v>5542</v>
      </c>
      <c r="Q175" s="919">
        <f t="shared" si="6"/>
        <v>-8</v>
      </c>
      <c r="R175" s="978">
        <f t="shared" si="6"/>
        <v>-13.75</v>
      </c>
      <c r="S175" s="919">
        <f t="shared" si="7"/>
        <v>-1</v>
      </c>
      <c r="T175" s="978">
        <f t="shared" si="8"/>
        <v>-5.2299999999999995</v>
      </c>
      <c r="U175" s="987">
        <v>6</v>
      </c>
      <c r="V175" s="928">
        <v>22</v>
      </c>
      <c r="W175" s="928">
        <v>16</v>
      </c>
      <c r="X175" s="985">
        <v>3.6666666666666665</v>
      </c>
      <c r="Y175" s="983">
        <v>16</v>
      </c>
    </row>
    <row r="176" spans="1:25" ht="14.45" customHeight="1" x14ac:dyDescent="0.2">
      <c r="A176" s="948" t="s">
        <v>5543</v>
      </c>
      <c r="B176" s="934">
        <v>1</v>
      </c>
      <c r="C176" s="935">
        <v>2.1800000000000002</v>
      </c>
      <c r="D176" s="923">
        <v>30</v>
      </c>
      <c r="E176" s="936">
        <v>4</v>
      </c>
      <c r="F176" s="937">
        <v>16.54</v>
      </c>
      <c r="G176" s="924">
        <v>44.5</v>
      </c>
      <c r="H176" s="938">
        <v>1</v>
      </c>
      <c r="I176" s="937">
        <v>2.2599999999999998</v>
      </c>
      <c r="J176" s="925">
        <v>30</v>
      </c>
      <c r="K176" s="939">
        <v>1.58</v>
      </c>
      <c r="L176" s="938">
        <v>3</v>
      </c>
      <c r="M176" s="938">
        <v>24</v>
      </c>
      <c r="N176" s="940">
        <v>8</v>
      </c>
      <c r="O176" s="938" t="s">
        <v>5225</v>
      </c>
      <c r="P176" s="941" t="s">
        <v>5542</v>
      </c>
      <c r="Q176" s="942">
        <f t="shared" si="6"/>
        <v>0</v>
      </c>
      <c r="R176" s="979">
        <f t="shared" si="6"/>
        <v>7.9999999999999627E-2</v>
      </c>
      <c r="S176" s="942">
        <f t="shared" si="7"/>
        <v>-3</v>
      </c>
      <c r="T176" s="979">
        <f t="shared" si="8"/>
        <v>-14.28</v>
      </c>
      <c r="U176" s="988">
        <v>8</v>
      </c>
      <c r="V176" s="943">
        <v>30</v>
      </c>
      <c r="W176" s="943">
        <v>22</v>
      </c>
      <c r="X176" s="986">
        <v>3.75</v>
      </c>
      <c r="Y176" s="984">
        <v>22</v>
      </c>
    </row>
    <row r="177" spans="1:25" ht="14.45" customHeight="1" x14ac:dyDescent="0.2">
      <c r="A177" s="948" t="s">
        <v>5544</v>
      </c>
      <c r="B177" s="934">
        <v>2</v>
      </c>
      <c r="C177" s="935">
        <v>4.74</v>
      </c>
      <c r="D177" s="923">
        <v>30</v>
      </c>
      <c r="E177" s="936"/>
      <c r="F177" s="937"/>
      <c r="G177" s="924"/>
      <c r="H177" s="938"/>
      <c r="I177" s="937"/>
      <c r="J177" s="924"/>
      <c r="K177" s="939">
        <v>2.37</v>
      </c>
      <c r="L177" s="938">
        <v>4</v>
      </c>
      <c r="M177" s="938">
        <v>39</v>
      </c>
      <c r="N177" s="940">
        <v>13</v>
      </c>
      <c r="O177" s="938" t="s">
        <v>5225</v>
      </c>
      <c r="P177" s="941" t="s">
        <v>5542</v>
      </c>
      <c r="Q177" s="942">
        <f t="shared" si="6"/>
        <v>-2</v>
      </c>
      <c r="R177" s="979">
        <f t="shared" si="6"/>
        <v>-4.74</v>
      </c>
      <c r="S177" s="942">
        <f t="shared" si="7"/>
        <v>0</v>
      </c>
      <c r="T177" s="979">
        <f t="shared" si="8"/>
        <v>0</v>
      </c>
      <c r="U177" s="988" t="s">
        <v>569</v>
      </c>
      <c r="V177" s="943" t="s">
        <v>569</v>
      </c>
      <c r="W177" s="943" t="s">
        <v>569</v>
      </c>
      <c r="X177" s="986" t="s">
        <v>569</v>
      </c>
      <c r="Y177" s="984"/>
    </row>
    <row r="178" spans="1:25" ht="14.45" customHeight="1" x14ac:dyDescent="0.2">
      <c r="A178" s="947" t="s">
        <v>5545</v>
      </c>
      <c r="B178" s="928"/>
      <c r="C178" s="929"/>
      <c r="D178" s="930"/>
      <c r="E178" s="932">
        <v>1</v>
      </c>
      <c r="F178" s="915">
        <v>4.5599999999999996</v>
      </c>
      <c r="G178" s="916">
        <v>64</v>
      </c>
      <c r="H178" s="911"/>
      <c r="I178" s="912"/>
      <c r="J178" s="913"/>
      <c r="K178" s="917">
        <v>0.38</v>
      </c>
      <c r="L178" s="914">
        <v>1</v>
      </c>
      <c r="M178" s="914">
        <v>9</v>
      </c>
      <c r="N178" s="918">
        <v>3</v>
      </c>
      <c r="O178" s="914" t="s">
        <v>5225</v>
      </c>
      <c r="P178" s="931" t="s">
        <v>5546</v>
      </c>
      <c r="Q178" s="919">
        <f t="shared" si="6"/>
        <v>0</v>
      </c>
      <c r="R178" s="978">
        <f t="shared" si="6"/>
        <v>0</v>
      </c>
      <c r="S178" s="919">
        <f t="shared" si="7"/>
        <v>-1</v>
      </c>
      <c r="T178" s="978">
        <f t="shared" si="8"/>
        <v>-4.5599999999999996</v>
      </c>
      <c r="U178" s="987" t="s">
        <v>569</v>
      </c>
      <c r="V178" s="928" t="s">
        <v>569</v>
      </c>
      <c r="W178" s="928" t="s">
        <v>569</v>
      </c>
      <c r="X178" s="985" t="s">
        <v>569</v>
      </c>
      <c r="Y178" s="983"/>
    </row>
    <row r="179" spans="1:25" ht="14.45" customHeight="1" x14ac:dyDescent="0.2">
      <c r="A179" s="948" t="s">
        <v>5547</v>
      </c>
      <c r="B179" s="943"/>
      <c r="C179" s="944"/>
      <c r="D179" s="933"/>
      <c r="E179" s="936"/>
      <c r="F179" s="937"/>
      <c r="G179" s="924"/>
      <c r="H179" s="945">
        <v>2</v>
      </c>
      <c r="I179" s="946">
        <v>4.57</v>
      </c>
      <c r="J179" s="925">
        <v>36</v>
      </c>
      <c r="K179" s="939">
        <v>0.47</v>
      </c>
      <c r="L179" s="938">
        <v>1</v>
      </c>
      <c r="M179" s="938">
        <v>12</v>
      </c>
      <c r="N179" s="940">
        <v>4</v>
      </c>
      <c r="O179" s="938" t="s">
        <v>5225</v>
      </c>
      <c r="P179" s="941" t="s">
        <v>5548</v>
      </c>
      <c r="Q179" s="942">
        <f t="shared" si="6"/>
        <v>2</v>
      </c>
      <c r="R179" s="979">
        <f t="shared" si="6"/>
        <v>4.57</v>
      </c>
      <c r="S179" s="942">
        <f t="shared" si="7"/>
        <v>2</v>
      </c>
      <c r="T179" s="979">
        <f t="shared" si="8"/>
        <v>4.57</v>
      </c>
      <c r="U179" s="988">
        <v>8</v>
      </c>
      <c r="V179" s="943">
        <v>72</v>
      </c>
      <c r="W179" s="943">
        <v>64</v>
      </c>
      <c r="X179" s="986">
        <v>9</v>
      </c>
      <c r="Y179" s="984">
        <v>64</v>
      </c>
    </row>
    <row r="180" spans="1:25" ht="14.45" customHeight="1" x14ac:dyDescent="0.2">
      <c r="A180" s="948" t="s">
        <v>5549</v>
      </c>
      <c r="B180" s="943"/>
      <c r="C180" s="944"/>
      <c r="D180" s="933"/>
      <c r="E180" s="936"/>
      <c r="F180" s="937"/>
      <c r="G180" s="924"/>
      <c r="H180" s="945">
        <v>1</v>
      </c>
      <c r="I180" s="946">
        <v>1.38</v>
      </c>
      <c r="J180" s="925">
        <v>32</v>
      </c>
      <c r="K180" s="939">
        <v>1.05</v>
      </c>
      <c r="L180" s="938">
        <v>3</v>
      </c>
      <c r="M180" s="938">
        <v>27</v>
      </c>
      <c r="N180" s="940">
        <v>9</v>
      </c>
      <c r="O180" s="938" t="s">
        <v>5225</v>
      </c>
      <c r="P180" s="941" t="s">
        <v>5550</v>
      </c>
      <c r="Q180" s="942">
        <f t="shared" si="6"/>
        <v>1</v>
      </c>
      <c r="R180" s="979">
        <f t="shared" si="6"/>
        <v>1.38</v>
      </c>
      <c r="S180" s="942">
        <f t="shared" si="7"/>
        <v>1</v>
      </c>
      <c r="T180" s="979">
        <f t="shared" si="8"/>
        <v>1.38</v>
      </c>
      <c r="U180" s="988">
        <v>9</v>
      </c>
      <c r="V180" s="943">
        <v>32</v>
      </c>
      <c r="W180" s="943">
        <v>23</v>
      </c>
      <c r="X180" s="986">
        <v>3.5555555555555554</v>
      </c>
      <c r="Y180" s="984">
        <v>23</v>
      </c>
    </row>
    <row r="181" spans="1:25" ht="14.45" customHeight="1" x14ac:dyDescent="0.2">
      <c r="A181" s="947" t="s">
        <v>5551</v>
      </c>
      <c r="B181" s="920">
        <v>1</v>
      </c>
      <c r="C181" s="921">
        <v>3.69</v>
      </c>
      <c r="D181" s="922">
        <v>40</v>
      </c>
      <c r="E181" s="932"/>
      <c r="F181" s="915"/>
      <c r="G181" s="916"/>
      <c r="H181" s="914">
        <v>1</v>
      </c>
      <c r="I181" s="915">
        <v>8.94</v>
      </c>
      <c r="J181" s="926">
        <v>81</v>
      </c>
      <c r="K181" s="917">
        <v>0.74</v>
      </c>
      <c r="L181" s="914">
        <v>1</v>
      </c>
      <c r="M181" s="914">
        <v>12</v>
      </c>
      <c r="N181" s="918">
        <v>4</v>
      </c>
      <c r="O181" s="914" t="s">
        <v>5225</v>
      </c>
      <c r="P181" s="931" t="s">
        <v>5552</v>
      </c>
      <c r="Q181" s="919">
        <f t="shared" si="6"/>
        <v>0</v>
      </c>
      <c r="R181" s="978">
        <f t="shared" si="6"/>
        <v>5.25</v>
      </c>
      <c r="S181" s="919">
        <f t="shared" si="7"/>
        <v>1</v>
      </c>
      <c r="T181" s="978">
        <f t="shared" si="8"/>
        <v>8.94</v>
      </c>
      <c r="U181" s="987">
        <v>4</v>
      </c>
      <c r="V181" s="928">
        <v>81</v>
      </c>
      <c r="W181" s="928">
        <v>77</v>
      </c>
      <c r="X181" s="985">
        <v>20.25</v>
      </c>
      <c r="Y181" s="983">
        <v>77</v>
      </c>
    </row>
    <row r="182" spans="1:25" ht="14.45" customHeight="1" x14ac:dyDescent="0.2">
      <c r="A182" s="948" t="s">
        <v>5553</v>
      </c>
      <c r="B182" s="934">
        <v>1</v>
      </c>
      <c r="C182" s="935">
        <v>5.2</v>
      </c>
      <c r="D182" s="923">
        <v>61</v>
      </c>
      <c r="E182" s="936"/>
      <c r="F182" s="937"/>
      <c r="G182" s="924"/>
      <c r="H182" s="938"/>
      <c r="I182" s="937"/>
      <c r="J182" s="924"/>
      <c r="K182" s="939">
        <v>2.64</v>
      </c>
      <c r="L182" s="938">
        <v>5</v>
      </c>
      <c r="M182" s="938">
        <v>42</v>
      </c>
      <c r="N182" s="940">
        <v>14</v>
      </c>
      <c r="O182" s="938" t="s">
        <v>5225</v>
      </c>
      <c r="P182" s="941" t="s">
        <v>5554</v>
      </c>
      <c r="Q182" s="942">
        <f t="shared" si="6"/>
        <v>-1</v>
      </c>
      <c r="R182" s="979">
        <f t="shared" si="6"/>
        <v>-5.2</v>
      </c>
      <c r="S182" s="942">
        <f t="shared" si="7"/>
        <v>0</v>
      </c>
      <c r="T182" s="979">
        <f t="shared" si="8"/>
        <v>0</v>
      </c>
      <c r="U182" s="988" t="s">
        <v>569</v>
      </c>
      <c r="V182" s="943" t="s">
        <v>569</v>
      </c>
      <c r="W182" s="943" t="s">
        <v>569</v>
      </c>
      <c r="X182" s="986" t="s">
        <v>569</v>
      </c>
      <c r="Y182" s="984"/>
    </row>
    <row r="183" spans="1:25" ht="14.45" customHeight="1" x14ac:dyDescent="0.2">
      <c r="A183" s="947" t="s">
        <v>5555</v>
      </c>
      <c r="B183" s="928"/>
      <c r="C183" s="929"/>
      <c r="D183" s="930"/>
      <c r="E183" s="932"/>
      <c r="F183" s="915"/>
      <c r="G183" s="916"/>
      <c r="H183" s="911">
        <v>1</v>
      </c>
      <c r="I183" s="912">
        <v>1.98</v>
      </c>
      <c r="J183" s="926">
        <v>28</v>
      </c>
      <c r="K183" s="917">
        <v>0.62</v>
      </c>
      <c r="L183" s="914">
        <v>1</v>
      </c>
      <c r="M183" s="914">
        <v>12</v>
      </c>
      <c r="N183" s="918">
        <v>4</v>
      </c>
      <c r="O183" s="914" t="s">
        <v>5225</v>
      </c>
      <c r="P183" s="931" t="s">
        <v>5556</v>
      </c>
      <c r="Q183" s="919">
        <f t="shared" si="6"/>
        <v>1</v>
      </c>
      <c r="R183" s="978">
        <f t="shared" si="6"/>
        <v>1.98</v>
      </c>
      <c r="S183" s="919">
        <f t="shared" si="7"/>
        <v>1</v>
      </c>
      <c r="T183" s="978">
        <f t="shared" si="8"/>
        <v>1.98</v>
      </c>
      <c r="U183" s="987">
        <v>4</v>
      </c>
      <c r="V183" s="928">
        <v>28</v>
      </c>
      <c r="W183" s="928">
        <v>24</v>
      </c>
      <c r="X183" s="985">
        <v>7</v>
      </c>
      <c r="Y183" s="983">
        <v>24</v>
      </c>
    </row>
    <row r="184" spans="1:25" ht="14.45" customHeight="1" x14ac:dyDescent="0.2">
      <c r="A184" s="947" t="s">
        <v>5557</v>
      </c>
      <c r="B184" s="920"/>
      <c r="C184" s="921"/>
      <c r="D184" s="922"/>
      <c r="E184" s="932"/>
      <c r="F184" s="915"/>
      <c r="G184" s="916"/>
      <c r="H184" s="914">
        <v>2</v>
      </c>
      <c r="I184" s="915">
        <v>5.84</v>
      </c>
      <c r="J184" s="926">
        <v>27</v>
      </c>
      <c r="K184" s="917">
        <v>0.89</v>
      </c>
      <c r="L184" s="914">
        <v>1</v>
      </c>
      <c r="M184" s="914">
        <v>12</v>
      </c>
      <c r="N184" s="918">
        <v>4</v>
      </c>
      <c r="O184" s="914" t="s">
        <v>5225</v>
      </c>
      <c r="P184" s="931" t="s">
        <v>5558</v>
      </c>
      <c r="Q184" s="919">
        <f t="shared" si="6"/>
        <v>2</v>
      </c>
      <c r="R184" s="978">
        <f t="shared" si="6"/>
        <v>5.84</v>
      </c>
      <c r="S184" s="919">
        <f t="shared" si="7"/>
        <v>2</v>
      </c>
      <c r="T184" s="978">
        <f t="shared" si="8"/>
        <v>5.84</v>
      </c>
      <c r="U184" s="987">
        <v>8</v>
      </c>
      <c r="V184" s="928">
        <v>54</v>
      </c>
      <c r="W184" s="928">
        <v>46</v>
      </c>
      <c r="X184" s="985">
        <v>6.75</v>
      </c>
      <c r="Y184" s="983">
        <v>46</v>
      </c>
    </row>
    <row r="185" spans="1:25" ht="14.45" customHeight="1" x14ac:dyDescent="0.2">
      <c r="A185" s="948" t="s">
        <v>5559</v>
      </c>
      <c r="B185" s="934">
        <v>2</v>
      </c>
      <c r="C185" s="935">
        <v>4.46</v>
      </c>
      <c r="D185" s="923">
        <v>28.5</v>
      </c>
      <c r="E185" s="936">
        <v>2</v>
      </c>
      <c r="F185" s="937">
        <v>13.21</v>
      </c>
      <c r="G185" s="924">
        <v>75.5</v>
      </c>
      <c r="H185" s="938"/>
      <c r="I185" s="937"/>
      <c r="J185" s="924"/>
      <c r="K185" s="939">
        <v>1.37</v>
      </c>
      <c r="L185" s="938">
        <v>2</v>
      </c>
      <c r="M185" s="938">
        <v>21</v>
      </c>
      <c r="N185" s="940">
        <v>7</v>
      </c>
      <c r="O185" s="938" t="s">
        <v>5225</v>
      </c>
      <c r="P185" s="941" t="s">
        <v>5560</v>
      </c>
      <c r="Q185" s="942">
        <f t="shared" si="6"/>
        <v>-2</v>
      </c>
      <c r="R185" s="979">
        <f t="shared" si="6"/>
        <v>-4.46</v>
      </c>
      <c r="S185" s="942">
        <f t="shared" si="7"/>
        <v>-2</v>
      </c>
      <c r="T185" s="979">
        <f t="shared" si="8"/>
        <v>-13.21</v>
      </c>
      <c r="U185" s="988" t="s">
        <v>569</v>
      </c>
      <c r="V185" s="943" t="s">
        <v>569</v>
      </c>
      <c r="W185" s="943" t="s">
        <v>569</v>
      </c>
      <c r="X185" s="986" t="s">
        <v>569</v>
      </c>
      <c r="Y185" s="984"/>
    </row>
    <row r="186" spans="1:25" ht="14.45" customHeight="1" x14ac:dyDescent="0.2">
      <c r="A186" s="948" t="s">
        <v>5561</v>
      </c>
      <c r="B186" s="934">
        <v>1</v>
      </c>
      <c r="C186" s="935">
        <v>1.76</v>
      </c>
      <c r="D186" s="923">
        <v>26</v>
      </c>
      <c r="E186" s="936"/>
      <c r="F186" s="937"/>
      <c r="G186" s="924"/>
      <c r="H186" s="938"/>
      <c r="I186" s="937"/>
      <c r="J186" s="924"/>
      <c r="K186" s="939">
        <v>1.76</v>
      </c>
      <c r="L186" s="938">
        <v>3</v>
      </c>
      <c r="M186" s="938">
        <v>27</v>
      </c>
      <c r="N186" s="940">
        <v>9</v>
      </c>
      <c r="O186" s="938" t="s">
        <v>5225</v>
      </c>
      <c r="P186" s="941" t="s">
        <v>5562</v>
      </c>
      <c r="Q186" s="942">
        <f t="shared" si="6"/>
        <v>-1</v>
      </c>
      <c r="R186" s="979">
        <f t="shared" si="6"/>
        <v>-1.76</v>
      </c>
      <c r="S186" s="942">
        <f t="shared" si="7"/>
        <v>0</v>
      </c>
      <c r="T186" s="979">
        <f t="shared" si="8"/>
        <v>0</v>
      </c>
      <c r="U186" s="988" t="s">
        <v>569</v>
      </c>
      <c r="V186" s="943" t="s">
        <v>569</v>
      </c>
      <c r="W186" s="943" t="s">
        <v>569</v>
      </c>
      <c r="X186" s="986" t="s">
        <v>569</v>
      </c>
      <c r="Y186" s="984"/>
    </row>
    <row r="187" spans="1:25" ht="14.45" customHeight="1" x14ac:dyDescent="0.2">
      <c r="A187" s="947" t="s">
        <v>5563</v>
      </c>
      <c r="B187" s="928">
        <v>1</v>
      </c>
      <c r="C187" s="929">
        <v>1.33</v>
      </c>
      <c r="D187" s="930">
        <v>28</v>
      </c>
      <c r="E187" s="932">
        <v>1</v>
      </c>
      <c r="F187" s="915">
        <v>1.94</v>
      </c>
      <c r="G187" s="916">
        <v>36</v>
      </c>
      <c r="H187" s="911">
        <v>1</v>
      </c>
      <c r="I187" s="912">
        <v>4.26</v>
      </c>
      <c r="J187" s="926">
        <v>64</v>
      </c>
      <c r="K187" s="917">
        <v>1.25</v>
      </c>
      <c r="L187" s="914">
        <v>3</v>
      </c>
      <c r="M187" s="914">
        <v>27</v>
      </c>
      <c r="N187" s="918">
        <v>9</v>
      </c>
      <c r="O187" s="914" t="s">
        <v>5225</v>
      </c>
      <c r="P187" s="931" t="s">
        <v>5564</v>
      </c>
      <c r="Q187" s="919">
        <f t="shared" si="6"/>
        <v>0</v>
      </c>
      <c r="R187" s="978">
        <f t="shared" si="6"/>
        <v>2.9299999999999997</v>
      </c>
      <c r="S187" s="919">
        <f t="shared" si="7"/>
        <v>0</v>
      </c>
      <c r="T187" s="978">
        <f t="shared" si="8"/>
        <v>2.3199999999999998</v>
      </c>
      <c r="U187" s="987">
        <v>9</v>
      </c>
      <c r="V187" s="928">
        <v>64</v>
      </c>
      <c r="W187" s="928">
        <v>55</v>
      </c>
      <c r="X187" s="985">
        <v>7.1111111111111107</v>
      </c>
      <c r="Y187" s="983">
        <v>55</v>
      </c>
    </row>
    <row r="188" spans="1:25" ht="14.45" customHeight="1" x14ac:dyDescent="0.2">
      <c r="A188" s="947" t="s">
        <v>5565</v>
      </c>
      <c r="B188" s="920">
        <v>1</v>
      </c>
      <c r="C188" s="921">
        <v>3.86</v>
      </c>
      <c r="D188" s="922">
        <v>37</v>
      </c>
      <c r="E188" s="932"/>
      <c r="F188" s="915"/>
      <c r="G188" s="916"/>
      <c r="H188" s="914"/>
      <c r="I188" s="915"/>
      <c r="J188" s="916"/>
      <c r="K188" s="917">
        <v>3.48</v>
      </c>
      <c r="L188" s="914">
        <v>4</v>
      </c>
      <c r="M188" s="914">
        <v>33</v>
      </c>
      <c r="N188" s="918">
        <v>11</v>
      </c>
      <c r="O188" s="914" t="s">
        <v>5225</v>
      </c>
      <c r="P188" s="931" t="s">
        <v>5566</v>
      </c>
      <c r="Q188" s="919">
        <f t="shared" si="6"/>
        <v>-1</v>
      </c>
      <c r="R188" s="978">
        <f t="shared" si="6"/>
        <v>-3.86</v>
      </c>
      <c r="S188" s="919">
        <f t="shared" si="7"/>
        <v>0</v>
      </c>
      <c r="T188" s="978">
        <f t="shared" si="8"/>
        <v>0</v>
      </c>
      <c r="U188" s="987" t="s">
        <v>569</v>
      </c>
      <c r="V188" s="928" t="s">
        <v>569</v>
      </c>
      <c r="W188" s="928" t="s">
        <v>569</v>
      </c>
      <c r="X188" s="985" t="s">
        <v>569</v>
      </c>
      <c r="Y188" s="983"/>
    </row>
    <row r="189" spans="1:25" ht="14.45" customHeight="1" x14ac:dyDescent="0.2">
      <c r="A189" s="947" t="s">
        <v>5567</v>
      </c>
      <c r="B189" s="928"/>
      <c r="C189" s="929"/>
      <c r="D189" s="930"/>
      <c r="E189" s="911">
        <v>1</v>
      </c>
      <c r="F189" s="912">
        <v>2.58</v>
      </c>
      <c r="G189" s="913">
        <v>34</v>
      </c>
      <c r="H189" s="914">
        <v>1</v>
      </c>
      <c r="I189" s="915">
        <v>4.84</v>
      </c>
      <c r="J189" s="926">
        <v>56</v>
      </c>
      <c r="K189" s="917">
        <v>0.62</v>
      </c>
      <c r="L189" s="914">
        <v>1</v>
      </c>
      <c r="M189" s="914">
        <v>12</v>
      </c>
      <c r="N189" s="918">
        <v>4</v>
      </c>
      <c r="O189" s="914" t="s">
        <v>5225</v>
      </c>
      <c r="P189" s="931" t="s">
        <v>5568</v>
      </c>
      <c r="Q189" s="919">
        <f t="shared" si="6"/>
        <v>1</v>
      </c>
      <c r="R189" s="978">
        <f t="shared" si="6"/>
        <v>4.84</v>
      </c>
      <c r="S189" s="919">
        <f t="shared" si="7"/>
        <v>0</v>
      </c>
      <c r="T189" s="978">
        <f t="shared" si="8"/>
        <v>2.2599999999999998</v>
      </c>
      <c r="U189" s="987">
        <v>4</v>
      </c>
      <c r="V189" s="928">
        <v>56</v>
      </c>
      <c r="W189" s="928">
        <v>52</v>
      </c>
      <c r="X189" s="985">
        <v>14</v>
      </c>
      <c r="Y189" s="983">
        <v>52</v>
      </c>
    </row>
    <row r="190" spans="1:25" ht="14.45" customHeight="1" x14ac:dyDescent="0.2">
      <c r="A190" s="948" t="s">
        <v>5569</v>
      </c>
      <c r="B190" s="943"/>
      <c r="C190" s="944"/>
      <c r="D190" s="933"/>
      <c r="E190" s="945">
        <v>1</v>
      </c>
      <c r="F190" s="946">
        <v>3.61</v>
      </c>
      <c r="G190" s="927">
        <v>42</v>
      </c>
      <c r="H190" s="938"/>
      <c r="I190" s="937"/>
      <c r="J190" s="924"/>
      <c r="K190" s="939">
        <v>0.69</v>
      </c>
      <c r="L190" s="938">
        <v>1</v>
      </c>
      <c r="M190" s="938">
        <v>12</v>
      </c>
      <c r="N190" s="940">
        <v>4</v>
      </c>
      <c r="O190" s="938" t="s">
        <v>5225</v>
      </c>
      <c r="P190" s="941" t="s">
        <v>5570</v>
      </c>
      <c r="Q190" s="942">
        <f t="shared" si="6"/>
        <v>0</v>
      </c>
      <c r="R190" s="979">
        <f t="shared" si="6"/>
        <v>0</v>
      </c>
      <c r="S190" s="942">
        <f t="shared" si="7"/>
        <v>-1</v>
      </c>
      <c r="T190" s="979">
        <f t="shared" si="8"/>
        <v>-3.61</v>
      </c>
      <c r="U190" s="988" t="s">
        <v>569</v>
      </c>
      <c r="V190" s="943" t="s">
        <v>569</v>
      </c>
      <c r="W190" s="943" t="s">
        <v>569</v>
      </c>
      <c r="X190" s="986" t="s">
        <v>569</v>
      </c>
      <c r="Y190" s="984"/>
    </row>
    <row r="191" spans="1:25" ht="14.45" customHeight="1" x14ac:dyDescent="0.2">
      <c r="A191" s="947" t="s">
        <v>5571</v>
      </c>
      <c r="B191" s="928">
        <v>3</v>
      </c>
      <c r="C191" s="929">
        <v>2.81</v>
      </c>
      <c r="D191" s="930">
        <v>31.7</v>
      </c>
      <c r="E191" s="911">
        <v>3</v>
      </c>
      <c r="F191" s="912">
        <v>1.48</v>
      </c>
      <c r="G191" s="913">
        <v>16.3</v>
      </c>
      <c r="H191" s="914">
        <v>1</v>
      </c>
      <c r="I191" s="915">
        <v>0.99</v>
      </c>
      <c r="J191" s="926">
        <v>33</v>
      </c>
      <c r="K191" s="917">
        <v>0.49</v>
      </c>
      <c r="L191" s="914">
        <v>2</v>
      </c>
      <c r="M191" s="914">
        <v>21</v>
      </c>
      <c r="N191" s="918">
        <v>7</v>
      </c>
      <c r="O191" s="914" t="s">
        <v>5225</v>
      </c>
      <c r="P191" s="931" t="s">
        <v>5572</v>
      </c>
      <c r="Q191" s="919">
        <f t="shared" si="6"/>
        <v>-2</v>
      </c>
      <c r="R191" s="978">
        <f t="shared" si="6"/>
        <v>-1.82</v>
      </c>
      <c r="S191" s="919">
        <f t="shared" si="7"/>
        <v>-2</v>
      </c>
      <c r="T191" s="978">
        <f t="shared" si="8"/>
        <v>-0.49</v>
      </c>
      <c r="U191" s="987">
        <v>7</v>
      </c>
      <c r="V191" s="928">
        <v>33</v>
      </c>
      <c r="W191" s="928">
        <v>26</v>
      </c>
      <c r="X191" s="985">
        <v>4.7142857142857144</v>
      </c>
      <c r="Y191" s="983">
        <v>26</v>
      </c>
    </row>
    <row r="192" spans="1:25" ht="14.45" customHeight="1" x14ac:dyDescent="0.2">
      <c r="A192" s="948" t="s">
        <v>5573</v>
      </c>
      <c r="B192" s="943">
        <v>1</v>
      </c>
      <c r="C192" s="944">
        <v>0.61</v>
      </c>
      <c r="D192" s="933">
        <v>20</v>
      </c>
      <c r="E192" s="945">
        <v>6</v>
      </c>
      <c r="F192" s="946">
        <v>5.76</v>
      </c>
      <c r="G192" s="927">
        <v>30</v>
      </c>
      <c r="H192" s="938">
        <v>4</v>
      </c>
      <c r="I192" s="937">
        <v>4.71</v>
      </c>
      <c r="J192" s="925">
        <v>37</v>
      </c>
      <c r="K192" s="939">
        <v>0.61</v>
      </c>
      <c r="L192" s="938">
        <v>3</v>
      </c>
      <c r="M192" s="938">
        <v>24</v>
      </c>
      <c r="N192" s="940">
        <v>8</v>
      </c>
      <c r="O192" s="938" t="s">
        <v>5225</v>
      </c>
      <c r="P192" s="941" t="s">
        <v>5574</v>
      </c>
      <c r="Q192" s="942">
        <f t="shared" si="6"/>
        <v>3</v>
      </c>
      <c r="R192" s="979">
        <f t="shared" si="6"/>
        <v>4.0999999999999996</v>
      </c>
      <c r="S192" s="942">
        <f t="shared" si="7"/>
        <v>-2</v>
      </c>
      <c r="T192" s="979">
        <f t="shared" si="8"/>
        <v>-1.0499999999999998</v>
      </c>
      <c r="U192" s="988">
        <v>32</v>
      </c>
      <c r="V192" s="943">
        <v>148</v>
      </c>
      <c r="W192" s="943">
        <v>116</v>
      </c>
      <c r="X192" s="986">
        <v>4.625</v>
      </c>
      <c r="Y192" s="984">
        <v>116</v>
      </c>
    </row>
    <row r="193" spans="1:25" ht="14.45" customHeight="1" x14ac:dyDescent="0.2">
      <c r="A193" s="948" t="s">
        <v>5575</v>
      </c>
      <c r="B193" s="943">
        <v>1</v>
      </c>
      <c r="C193" s="944">
        <v>1.19</v>
      </c>
      <c r="D193" s="933">
        <v>26</v>
      </c>
      <c r="E193" s="945">
        <v>1</v>
      </c>
      <c r="F193" s="946">
        <v>2.6</v>
      </c>
      <c r="G193" s="927">
        <v>56</v>
      </c>
      <c r="H193" s="938"/>
      <c r="I193" s="937"/>
      <c r="J193" s="924"/>
      <c r="K193" s="939">
        <v>1.19</v>
      </c>
      <c r="L193" s="938">
        <v>4</v>
      </c>
      <c r="M193" s="938">
        <v>33</v>
      </c>
      <c r="N193" s="940">
        <v>11</v>
      </c>
      <c r="O193" s="938" t="s">
        <v>5225</v>
      </c>
      <c r="P193" s="941" t="s">
        <v>5576</v>
      </c>
      <c r="Q193" s="942">
        <f t="shared" si="6"/>
        <v>-1</v>
      </c>
      <c r="R193" s="979">
        <f t="shared" si="6"/>
        <v>-1.19</v>
      </c>
      <c r="S193" s="942">
        <f t="shared" si="7"/>
        <v>-1</v>
      </c>
      <c r="T193" s="979">
        <f t="shared" si="8"/>
        <v>-2.6</v>
      </c>
      <c r="U193" s="988" t="s">
        <v>569</v>
      </c>
      <c r="V193" s="943" t="s">
        <v>569</v>
      </c>
      <c r="W193" s="943" t="s">
        <v>569</v>
      </c>
      <c r="X193" s="986" t="s">
        <v>569</v>
      </c>
      <c r="Y193" s="984"/>
    </row>
    <row r="194" spans="1:25" ht="14.45" customHeight="1" x14ac:dyDescent="0.2">
      <c r="A194" s="947" t="s">
        <v>5577</v>
      </c>
      <c r="B194" s="928">
        <v>2</v>
      </c>
      <c r="C194" s="929">
        <v>1.1499999999999999</v>
      </c>
      <c r="D194" s="930">
        <v>21.5</v>
      </c>
      <c r="E194" s="932">
        <v>4</v>
      </c>
      <c r="F194" s="915">
        <v>4.09</v>
      </c>
      <c r="G194" s="916">
        <v>34.5</v>
      </c>
      <c r="H194" s="911">
        <v>2</v>
      </c>
      <c r="I194" s="912">
        <v>1.42</v>
      </c>
      <c r="J194" s="926">
        <v>25.5</v>
      </c>
      <c r="K194" s="917">
        <v>0.47</v>
      </c>
      <c r="L194" s="914">
        <v>2</v>
      </c>
      <c r="M194" s="914">
        <v>21</v>
      </c>
      <c r="N194" s="918">
        <v>7</v>
      </c>
      <c r="O194" s="914" t="s">
        <v>5225</v>
      </c>
      <c r="P194" s="931" t="s">
        <v>5578</v>
      </c>
      <c r="Q194" s="919">
        <f t="shared" si="6"/>
        <v>0</v>
      </c>
      <c r="R194" s="978">
        <f t="shared" si="6"/>
        <v>0.27</v>
      </c>
      <c r="S194" s="919">
        <f t="shared" si="7"/>
        <v>-2</v>
      </c>
      <c r="T194" s="978">
        <f t="shared" si="8"/>
        <v>-2.67</v>
      </c>
      <c r="U194" s="987">
        <v>14</v>
      </c>
      <c r="V194" s="928">
        <v>51</v>
      </c>
      <c r="W194" s="928">
        <v>37</v>
      </c>
      <c r="X194" s="985">
        <v>3.6428571428571428</v>
      </c>
      <c r="Y194" s="983">
        <v>37</v>
      </c>
    </row>
    <row r="195" spans="1:25" ht="14.45" customHeight="1" x14ac:dyDescent="0.2">
      <c r="A195" s="948" t="s">
        <v>5579</v>
      </c>
      <c r="B195" s="943">
        <v>4</v>
      </c>
      <c r="C195" s="944">
        <v>3.93</v>
      </c>
      <c r="D195" s="933">
        <v>29.8</v>
      </c>
      <c r="E195" s="936">
        <v>3</v>
      </c>
      <c r="F195" s="937">
        <v>2.65</v>
      </c>
      <c r="G195" s="924">
        <v>32.700000000000003</v>
      </c>
      <c r="H195" s="945">
        <v>8</v>
      </c>
      <c r="I195" s="946">
        <v>7.19</v>
      </c>
      <c r="J195" s="925">
        <v>30.8</v>
      </c>
      <c r="K195" s="939">
        <v>0.63</v>
      </c>
      <c r="L195" s="938">
        <v>3</v>
      </c>
      <c r="M195" s="938">
        <v>27</v>
      </c>
      <c r="N195" s="940">
        <v>9</v>
      </c>
      <c r="O195" s="938" t="s">
        <v>5225</v>
      </c>
      <c r="P195" s="941" t="s">
        <v>5580</v>
      </c>
      <c r="Q195" s="942">
        <f t="shared" si="6"/>
        <v>4</v>
      </c>
      <c r="R195" s="979">
        <f t="shared" si="6"/>
        <v>3.2600000000000002</v>
      </c>
      <c r="S195" s="942">
        <f t="shared" si="7"/>
        <v>5</v>
      </c>
      <c r="T195" s="979">
        <f t="shared" si="8"/>
        <v>4.5400000000000009</v>
      </c>
      <c r="U195" s="988">
        <v>72</v>
      </c>
      <c r="V195" s="943">
        <v>246.4</v>
      </c>
      <c r="W195" s="943">
        <v>174.4</v>
      </c>
      <c r="X195" s="986">
        <v>3.4222222222222225</v>
      </c>
      <c r="Y195" s="984">
        <v>174</v>
      </c>
    </row>
    <row r="196" spans="1:25" ht="14.45" customHeight="1" x14ac:dyDescent="0.2">
      <c r="A196" s="948" t="s">
        <v>5581</v>
      </c>
      <c r="B196" s="943">
        <v>1</v>
      </c>
      <c r="C196" s="944">
        <v>0.97</v>
      </c>
      <c r="D196" s="933">
        <v>32</v>
      </c>
      <c r="E196" s="936">
        <v>1</v>
      </c>
      <c r="F196" s="937">
        <v>2.16</v>
      </c>
      <c r="G196" s="924">
        <v>56</v>
      </c>
      <c r="H196" s="945">
        <v>2</v>
      </c>
      <c r="I196" s="946">
        <v>3.09</v>
      </c>
      <c r="J196" s="925">
        <v>43</v>
      </c>
      <c r="K196" s="939">
        <v>0.97</v>
      </c>
      <c r="L196" s="938">
        <v>4</v>
      </c>
      <c r="M196" s="938">
        <v>33</v>
      </c>
      <c r="N196" s="940">
        <v>11</v>
      </c>
      <c r="O196" s="938" t="s">
        <v>5225</v>
      </c>
      <c r="P196" s="941" t="s">
        <v>5582</v>
      </c>
      <c r="Q196" s="942">
        <f t="shared" si="6"/>
        <v>1</v>
      </c>
      <c r="R196" s="979">
        <f t="shared" si="6"/>
        <v>2.12</v>
      </c>
      <c r="S196" s="942">
        <f t="shared" si="7"/>
        <v>1</v>
      </c>
      <c r="T196" s="979">
        <f t="shared" si="8"/>
        <v>0.92999999999999972</v>
      </c>
      <c r="U196" s="988">
        <v>22</v>
      </c>
      <c r="V196" s="943">
        <v>86</v>
      </c>
      <c r="W196" s="943">
        <v>64</v>
      </c>
      <c r="X196" s="986">
        <v>3.9090909090909092</v>
      </c>
      <c r="Y196" s="984">
        <v>64</v>
      </c>
    </row>
    <row r="197" spans="1:25" ht="14.45" customHeight="1" x14ac:dyDescent="0.2">
      <c r="A197" s="947" t="s">
        <v>5583</v>
      </c>
      <c r="B197" s="920">
        <v>3</v>
      </c>
      <c r="C197" s="921">
        <v>3.7</v>
      </c>
      <c r="D197" s="922">
        <v>23.3</v>
      </c>
      <c r="E197" s="932">
        <v>3</v>
      </c>
      <c r="F197" s="915">
        <v>6.87</v>
      </c>
      <c r="G197" s="916">
        <v>40</v>
      </c>
      <c r="H197" s="914"/>
      <c r="I197" s="915"/>
      <c r="J197" s="916"/>
      <c r="K197" s="917">
        <v>0.32</v>
      </c>
      <c r="L197" s="914">
        <v>1</v>
      </c>
      <c r="M197" s="914">
        <v>9</v>
      </c>
      <c r="N197" s="918">
        <v>3</v>
      </c>
      <c r="O197" s="914" t="s">
        <v>5225</v>
      </c>
      <c r="P197" s="931" t="s">
        <v>5584</v>
      </c>
      <c r="Q197" s="919">
        <f t="shared" si="6"/>
        <v>-3</v>
      </c>
      <c r="R197" s="978">
        <f t="shared" si="6"/>
        <v>-3.7</v>
      </c>
      <c r="S197" s="919">
        <f t="shared" si="7"/>
        <v>-3</v>
      </c>
      <c r="T197" s="978">
        <f t="shared" si="8"/>
        <v>-6.87</v>
      </c>
      <c r="U197" s="987" t="s">
        <v>569</v>
      </c>
      <c r="V197" s="928" t="s">
        <v>569</v>
      </c>
      <c r="W197" s="928" t="s">
        <v>569</v>
      </c>
      <c r="X197" s="985" t="s">
        <v>569</v>
      </c>
      <c r="Y197" s="983"/>
    </row>
    <row r="198" spans="1:25" ht="14.45" customHeight="1" x14ac:dyDescent="0.2">
      <c r="A198" s="948" t="s">
        <v>5585</v>
      </c>
      <c r="B198" s="934">
        <v>3</v>
      </c>
      <c r="C198" s="935">
        <v>2.21</v>
      </c>
      <c r="D198" s="923">
        <v>20</v>
      </c>
      <c r="E198" s="936"/>
      <c r="F198" s="937"/>
      <c r="G198" s="924"/>
      <c r="H198" s="938">
        <v>3</v>
      </c>
      <c r="I198" s="937">
        <v>2.98</v>
      </c>
      <c r="J198" s="925">
        <v>26</v>
      </c>
      <c r="K198" s="939">
        <v>0.42</v>
      </c>
      <c r="L198" s="938">
        <v>2</v>
      </c>
      <c r="M198" s="938">
        <v>15</v>
      </c>
      <c r="N198" s="940">
        <v>5</v>
      </c>
      <c r="O198" s="938" t="s">
        <v>5225</v>
      </c>
      <c r="P198" s="941" t="s">
        <v>5586</v>
      </c>
      <c r="Q198" s="942">
        <f t="shared" ref="Q198:R200" si="9">H198-B198</f>
        <v>0</v>
      </c>
      <c r="R198" s="979">
        <f t="shared" si="9"/>
        <v>0.77</v>
      </c>
      <c r="S198" s="942">
        <f t="shared" ref="S198:S261" si="10">H198-E198</f>
        <v>3</v>
      </c>
      <c r="T198" s="979">
        <f t="shared" ref="T198:T261" si="11">I198-F198</f>
        <v>2.98</v>
      </c>
      <c r="U198" s="988">
        <v>15</v>
      </c>
      <c r="V198" s="943">
        <v>78</v>
      </c>
      <c r="W198" s="943">
        <v>63</v>
      </c>
      <c r="X198" s="986">
        <v>5.2</v>
      </c>
      <c r="Y198" s="984">
        <v>63</v>
      </c>
    </row>
    <row r="199" spans="1:25" ht="14.45" customHeight="1" x14ac:dyDescent="0.2">
      <c r="A199" s="948" t="s">
        <v>5587</v>
      </c>
      <c r="B199" s="934">
        <v>1</v>
      </c>
      <c r="C199" s="935">
        <v>0.72</v>
      </c>
      <c r="D199" s="923">
        <v>22</v>
      </c>
      <c r="E199" s="936">
        <v>1</v>
      </c>
      <c r="F199" s="937">
        <v>0.72</v>
      </c>
      <c r="G199" s="924">
        <v>10</v>
      </c>
      <c r="H199" s="938"/>
      <c r="I199" s="937"/>
      <c r="J199" s="924"/>
      <c r="K199" s="939">
        <v>0.72</v>
      </c>
      <c r="L199" s="938">
        <v>3</v>
      </c>
      <c r="M199" s="938">
        <v>24</v>
      </c>
      <c r="N199" s="940">
        <v>8</v>
      </c>
      <c r="O199" s="938" t="s">
        <v>5225</v>
      </c>
      <c r="P199" s="941" t="s">
        <v>5588</v>
      </c>
      <c r="Q199" s="942">
        <f t="shared" si="9"/>
        <v>-1</v>
      </c>
      <c r="R199" s="979">
        <f t="shared" si="9"/>
        <v>-0.72</v>
      </c>
      <c r="S199" s="942">
        <f t="shared" si="10"/>
        <v>-1</v>
      </c>
      <c r="T199" s="979">
        <f t="shared" si="11"/>
        <v>-0.72</v>
      </c>
      <c r="U199" s="988" t="s">
        <v>569</v>
      </c>
      <c r="V199" s="943" t="s">
        <v>569</v>
      </c>
      <c r="W199" s="943" t="s">
        <v>569</v>
      </c>
      <c r="X199" s="986" t="s">
        <v>569</v>
      </c>
      <c r="Y199" s="984"/>
    </row>
    <row r="200" spans="1:25" ht="14.45" customHeight="1" x14ac:dyDescent="0.2">
      <c r="A200" s="947" t="s">
        <v>5589</v>
      </c>
      <c r="B200" s="928">
        <v>1</v>
      </c>
      <c r="C200" s="929">
        <v>0.56999999999999995</v>
      </c>
      <c r="D200" s="930">
        <v>14</v>
      </c>
      <c r="E200" s="932"/>
      <c r="F200" s="915"/>
      <c r="G200" s="916"/>
      <c r="H200" s="911">
        <v>2</v>
      </c>
      <c r="I200" s="912">
        <v>1.72</v>
      </c>
      <c r="J200" s="926">
        <v>27.5</v>
      </c>
      <c r="K200" s="917">
        <v>0.56999999999999995</v>
      </c>
      <c r="L200" s="914">
        <v>2</v>
      </c>
      <c r="M200" s="914">
        <v>21</v>
      </c>
      <c r="N200" s="918">
        <v>7</v>
      </c>
      <c r="O200" s="914" t="s">
        <v>5225</v>
      </c>
      <c r="P200" s="931" t="s">
        <v>5590</v>
      </c>
      <c r="Q200" s="919">
        <f t="shared" si="9"/>
        <v>1</v>
      </c>
      <c r="R200" s="978">
        <f t="shared" si="9"/>
        <v>1.1499999999999999</v>
      </c>
      <c r="S200" s="919">
        <f t="shared" si="10"/>
        <v>2</v>
      </c>
      <c r="T200" s="978">
        <f t="shared" si="11"/>
        <v>1.72</v>
      </c>
      <c r="U200" s="987">
        <v>14</v>
      </c>
      <c r="V200" s="928">
        <v>55</v>
      </c>
      <c r="W200" s="928">
        <v>41</v>
      </c>
      <c r="X200" s="985">
        <v>3.9285714285714284</v>
      </c>
      <c r="Y200" s="983">
        <v>41</v>
      </c>
    </row>
    <row r="201" spans="1:25" ht="14.45" customHeight="1" x14ac:dyDescent="0.2">
      <c r="A201" s="948" t="s">
        <v>5591</v>
      </c>
      <c r="B201" s="943">
        <v>1</v>
      </c>
      <c r="C201" s="944">
        <v>0.67</v>
      </c>
      <c r="D201" s="933">
        <v>15</v>
      </c>
      <c r="E201" s="936">
        <v>1</v>
      </c>
      <c r="F201" s="937">
        <v>1.22</v>
      </c>
      <c r="G201" s="924">
        <v>36</v>
      </c>
      <c r="H201" s="945">
        <v>4</v>
      </c>
      <c r="I201" s="946">
        <v>4.79</v>
      </c>
      <c r="J201" s="925">
        <v>35.5</v>
      </c>
      <c r="K201" s="939">
        <v>0.67</v>
      </c>
      <c r="L201" s="938">
        <v>3</v>
      </c>
      <c r="M201" s="938">
        <v>24</v>
      </c>
      <c r="N201" s="940">
        <v>8</v>
      </c>
      <c r="O201" s="938" t="s">
        <v>5225</v>
      </c>
      <c r="P201" s="941" t="s">
        <v>5590</v>
      </c>
      <c r="Q201" s="942"/>
      <c r="R201" s="980"/>
      <c r="S201" s="942">
        <f t="shared" si="10"/>
        <v>3</v>
      </c>
      <c r="T201" s="980">
        <f t="shared" si="11"/>
        <v>3.5700000000000003</v>
      </c>
      <c r="U201" s="988"/>
      <c r="V201" s="943"/>
      <c r="W201" s="943"/>
      <c r="X201" s="986"/>
      <c r="Y201" s="984">
        <v>110</v>
      </c>
    </row>
    <row r="202" spans="1:25" ht="14.45" customHeight="1" x14ac:dyDescent="0.2">
      <c r="A202" s="948" t="s">
        <v>5592</v>
      </c>
      <c r="B202" s="943"/>
      <c r="C202" s="944"/>
      <c r="D202" s="933"/>
      <c r="E202" s="936">
        <v>1</v>
      </c>
      <c r="F202" s="937">
        <v>1.07</v>
      </c>
      <c r="G202" s="924">
        <v>31</v>
      </c>
      <c r="H202" s="945"/>
      <c r="I202" s="946"/>
      <c r="J202" s="927"/>
      <c r="K202" s="939">
        <v>1.02</v>
      </c>
      <c r="L202" s="938">
        <v>3</v>
      </c>
      <c r="M202" s="938">
        <v>30</v>
      </c>
      <c r="N202" s="940">
        <v>10</v>
      </c>
      <c r="O202" s="938" t="s">
        <v>5225</v>
      </c>
      <c r="P202" s="941" t="s">
        <v>5590</v>
      </c>
      <c r="Q202" s="942"/>
      <c r="R202" s="980"/>
      <c r="S202" s="942">
        <f t="shared" si="10"/>
        <v>-1</v>
      </c>
      <c r="T202" s="980">
        <f t="shared" si="11"/>
        <v>-1.07</v>
      </c>
      <c r="U202" s="988"/>
      <c r="V202" s="943"/>
      <c r="W202" s="943"/>
      <c r="X202" s="986"/>
      <c r="Y202" s="984"/>
    </row>
    <row r="203" spans="1:25" ht="14.45" customHeight="1" x14ac:dyDescent="0.2">
      <c r="A203" s="947" t="s">
        <v>5593</v>
      </c>
      <c r="B203" s="928"/>
      <c r="C203" s="929"/>
      <c r="D203" s="930"/>
      <c r="E203" s="932"/>
      <c r="F203" s="915"/>
      <c r="G203" s="916"/>
      <c r="H203" s="911">
        <v>1</v>
      </c>
      <c r="I203" s="912">
        <v>2.2599999999999998</v>
      </c>
      <c r="J203" s="926">
        <v>54</v>
      </c>
      <c r="K203" s="917">
        <v>0.89</v>
      </c>
      <c r="L203" s="914">
        <v>4</v>
      </c>
      <c r="M203" s="914">
        <v>33</v>
      </c>
      <c r="N203" s="918">
        <v>11</v>
      </c>
      <c r="O203" s="914" t="s">
        <v>5225</v>
      </c>
      <c r="P203" s="931" t="s">
        <v>5594</v>
      </c>
      <c r="Q203" s="919"/>
      <c r="R203" s="981"/>
      <c r="S203" s="919">
        <f t="shared" si="10"/>
        <v>1</v>
      </c>
      <c r="T203" s="981">
        <f t="shared" si="11"/>
        <v>2.2599999999999998</v>
      </c>
      <c r="U203" s="987"/>
      <c r="V203" s="928"/>
      <c r="W203" s="928"/>
      <c r="X203" s="985"/>
      <c r="Y203" s="983">
        <v>43</v>
      </c>
    </row>
    <row r="204" spans="1:25" ht="14.45" customHeight="1" x14ac:dyDescent="0.2">
      <c r="A204" s="948" t="s">
        <v>5595</v>
      </c>
      <c r="B204" s="943"/>
      <c r="C204" s="944"/>
      <c r="D204" s="933"/>
      <c r="E204" s="936"/>
      <c r="F204" s="937"/>
      <c r="G204" s="924"/>
      <c r="H204" s="945">
        <v>1</v>
      </c>
      <c r="I204" s="946">
        <v>1.68</v>
      </c>
      <c r="J204" s="925">
        <v>31</v>
      </c>
      <c r="K204" s="939">
        <v>1.68</v>
      </c>
      <c r="L204" s="938">
        <v>5</v>
      </c>
      <c r="M204" s="938">
        <v>42</v>
      </c>
      <c r="N204" s="940">
        <v>14</v>
      </c>
      <c r="O204" s="938" t="s">
        <v>5225</v>
      </c>
      <c r="P204" s="941" t="s">
        <v>5596</v>
      </c>
      <c r="Q204" s="942"/>
      <c r="R204" s="980"/>
      <c r="S204" s="942">
        <f t="shared" si="10"/>
        <v>1</v>
      </c>
      <c r="T204" s="980">
        <f t="shared" si="11"/>
        <v>1.68</v>
      </c>
      <c r="U204" s="988"/>
      <c r="V204" s="943"/>
      <c r="W204" s="943"/>
      <c r="X204" s="986"/>
      <c r="Y204" s="984">
        <v>17</v>
      </c>
    </row>
    <row r="205" spans="1:25" ht="14.45" customHeight="1" x14ac:dyDescent="0.2">
      <c r="A205" s="947" t="s">
        <v>5597</v>
      </c>
      <c r="B205" s="928">
        <v>1</v>
      </c>
      <c r="C205" s="929">
        <v>1.1100000000000001</v>
      </c>
      <c r="D205" s="930">
        <v>5</v>
      </c>
      <c r="E205" s="911">
        <v>1</v>
      </c>
      <c r="F205" s="912">
        <v>1.1100000000000001</v>
      </c>
      <c r="G205" s="913">
        <v>32</v>
      </c>
      <c r="H205" s="914"/>
      <c r="I205" s="915"/>
      <c r="J205" s="916"/>
      <c r="K205" s="917">
        <v>1.1100000000000001</v>
      </c>
      <c r="L205" s="914">
        <v>4</v>
      </c>
      <c r="M205" s="914">
        <v>36</v>
      </c>
      <c r="N205" s="918">
        <v>12</v>
      </c>
      <c r="O205" s="914" t="s">
        <v>5225</v>
      </c>
      <c r="P205" s="931" t="s">
        <v>5598</v>
      </c>
      <c r="Q205" s="919"/>
      <c r="R205" s="981"/>
      <c r="S205" s="919">
        <f t="shared" si="10"/>
        <v>-1</v>
      </c>
      <c r="T205" s="981">
        <f t="shared" si="11"/>
        <v>-1.1100000000000001</v>
      </c>
      <c r="U205" s="987"/>
      <c r="V205" s="928"/>
      <c r="W205" s="928"/>
      <c r="X205" s="985"/>
      <c r="Y205" s="983"/>
    </row>
    <row r="206" spans="1:25" ht="14.45" customHeight="1" x14ac:dyDescent="0.2">
      <c r="A206" s="947" t="s">
        <v>5599</v>
      </c>
      <c r="B206" s="920">
        <v>2</v>
      </c>
      <c r="C206" s="921">
        <v>5.36</v>
      </c>
      <c r="D206" s="922">
        <v>34</v>
      </c>
      <c r="E206" s="932"/>
      <c r="F206" s="915"/>
      <c r="G206" s="916"/>
      <c r="H206" s="914"/>
      <c r="I206" s="915"/>
      <c r="J206" s="916"/>
      <c r="K206" s="917">
        <v>0.78</v>
      </c>
      <c r="L206" s="914">
        <v>3</v>
      </c>
      <c r="M206" s="914">
        <v>27</v>
      </c>
      <c r="N206" s="918">
        <v>9</v>
      </c>
      <c r="O206" s="914" t="s">
        <v>5225</v>
      </c>
      <c r="P206" s="931" t="s">
        <v>5600</v>
      </c>
      <c r="Q206" s="919"/>
      <c r="R206" s="981"/>
      <c r="S206" s="919">
        <f t="shared" si="10"/>
        <v>0</v>
      </c>
      <c r="T206" s="981">
        <f t="shared" si="11"/>
        <v>0</v>
      </c>
      <c r="U206" s="987"/>
      <c r="V206" s="928"/>
      <c r="W206" s="928"/>
      <c r="X206" s="985"/>
      <c r="Y206" s="983"/>
    </row>
    <row r="207" spans="1:25" ht="14.45" customHeight="1" x14ac:dyDescent="0.2">
      <c r="A207" s="947" t="s">
        <v>5601</v>
      </c>
      <c r="B207" s="928">
        <v>12</v>
      </c>
      <c r="C207" s="929">
        <v>7.55</v>
      </c>
      <c r="D207" s="930">
        <v>20.9</v>
      </c>
      <c r="E207" s="911">
        <v>11</v>
      </c>
      <c r="F207" s="912">
        <v>7.2</v>
      </c>
      <c r="G207" s="913">
        <v>21</v>
      </c>
      <c r="H207" s="914">
        <v>7</v>
      </c>
      <c r="I207" s="915">
        <v>7.38</v>
      </c>
      <c r="J207" s="926">
        <v>29.7</v>
      </c>
      <c r="K207" s="917">
        <v>0.43</v>
      </c>
      <c r="L207" s="914">
        <v>2</v>
      </c>
      <c r="M207" s="914">
        <v>18</v>
      </c>
      <c r="N207" s="918">
        <v>6</v>
      </c>
      <c r="O207" s="914" t="s">
        <v>5225</v>
      </c>
      <c r="P207" s="931" t="s">
        <v>5602</v>
      </c>
      <c r="Q207" s="919"/>
      <c r="R207" s="981"/>
      <c r="S207" s="919">
        <f t="shared" si="10"/>
        <v>-4</v>
      </c>
      <c r="T207" s="981">
        <f t="shared" si="11"/>
        <v>0.17999999999999972</v>
      </c>
      <c r="U207" s="987"/>
      <c r="V207" s="928"/>
      <c r="W207" s="928"/>
      <c r="X207" s="985"/>
      <c r="Y207" s="983">
        <v>166</v>
      </c>
    </row>
    <row r="208" spans="1:25" ht="14.45" customHeight="1" x14ac:dyDescent="0.2">
      <c r="A208" s="948" t="s">
        <v>5603</v>
      </c>
      <c r="B208" s="943">
        <v>12</v>
      </c>
      <c r="C208" s="944">
        <v>7.95</v>
      </c>
      <c r="D208" s="933">
        <v>23.3</v>
      </c>
      <c r="E208" s="945">
        <v>12</v>
      </c>
      <c r="F208" s="946">
        <v>12.02</v>
      </c>
      <c r="G208" s="927">
        <v>30.4</v>
      </c>
      <c r="H208" s="938">
        <v>16</v>
      </c>
      <c r="I208" s="937">
        <v>15.98</v>
      </c>
      <c r="J208" s="925">
        <v>31.3</v>
      </c>
      <c r="K208" s="939">
        <v>0.5</v>
      </c>
      <c r="L208" s="938">
        <v>2</v>
      </c>
      <c r="M208" s="938">
        <v>21</v>
      </c>
      <c r="N208" s="940">
        <v>7</v>
      </c>
      <c r="O208" s="938" t="s">
        <v>5225</v>
      </c>
      <c r="P208" s="941" t="s">
        <v>5604</v>
      </c>
      <c r="Q208" s="942"/>
      <c r="R208" s="980"/>
      <c r="S208" s="942">
        <f t="shared" si="10"/>
        <v>4</v>
      </c>
      <c r="T208" s="980">
        <f t="shared" si="11"/>
        <v>3.9600000000000009</v>
      </c>
      <c r="U208" s="988"/>
      <c r="V208" s="943"/>
      <c r="W208" s="943"/>
      <c r="X208" s="986"/>
      <c r="Y208" s="984">
        <v>389</v>
      </c>
    </row>
    <row r="209" spans="1:25" ht="14.45" customHeight="1" x14ac:dyDescent="0.2">
      <c r="A209" s="948" t="s">
        <v>5605</v>
      </c>
      <c r="B209" s="943"/>
      <c r="C209" s="944"/>
      <c r="D209" s="933"/>
      <c r="E209" s="945">
        <v>5</v>
      </c>
      <c r="F209" s="946">
        <v>7.45</v>
      </c>
      <c r="G209" s="927">
        <v>36.799999999999997</v>
      </c>
      <c r="H209" s="938"/>
      <c r="I209" s="937"/>
      <c r="J209" s="924"/>
      <c r="K209" s="939">
        <v>0.75</v>
      </c>
      <c r="L209" s="938">
        <v>3</v>
      </c>
      <c r="M209" s="938">
        <v>27</v>
      </c>
      <c r="N209" s="940">
        <v>9</v>
      </c>
      <c r="O209" s="938" t="s">
        <v>5225</v>
      </c>
      <c r="P209" s="941" t="s">
        <v>5606</v>
      </c>
      <c r="Q209" s="942"/>
      <c r="R209" s="980"/>
      <c r="S209" s="942">
        <f t="shared" si="10"/>
        <v>-5</v>
      </c>
      <c r="T209" s="980">
        <f t="shared" si="11"/>
        <v>-7.45</v>
      </c>
      <c r="U209" s="988"/>
      <c r="V209" s="943"/>
      <c r="W209" s="943"/>
      <c r="X209" s="986"/>
      <c r="Y209" s="984"/>
    </row>
    <row r="210" spans="1:25" ht="14.45" customHeight="1" x14ac:dyDescent="0.2">
      <c r="A210" s="947" t="s">
        <v>5607</v>
      </c>
      <c r="B210" s="928"/>
      <c r="C210" s="929"/>
      <c r="D210" s="930"/>
      <c r="E210" s="911">
        <v>1</v>
      </c>
      <c r="F210" s="912">
        <v>0.7</v>
      </c>
      <c r="G210" s="913">
        <v>25</v>
      </c>
      <c r="H210" s="914">
        <v>1</v>
      </c>
      <c r="I210" s="915">
        <v>0.42</v>
      </c>
      <c r="J210" s="926">
        <v>16</v>
      </c>
      <c r="K210" s="917">
        <v>0.42</v>
      </c>
      <c r="L210" s="914">
        <v>2</v>
      </c>
      <c r="M210" s="914">
        <v>18</v>
      </c>
      <c r="N210" s="918">
        <v>6</v>
      </c>
      <c r="O210" s="914" t="s">
        <v>5225</v>
      </c>
      <c r="P210" s="931" t="s">
        <v>5608</v>
      </c>
      <c r="Q210" s="919"/>
      <c r="R210" s="981"/>
      <c r="S210" s="919">
        <f t="shared" si="10"/>
        <v>0</v>
      </c>
      <c r="T210" s="981">
        <f t="shared" si="11"/>
        <v>-0.27999999999999997</v>
      </c>
      <c r="U210" s="987"/>
      <c r="V210" s="928"/>
      <c r="W210" s="928"/>
      <c r="X210" s="985"/>
      <c r="Y210" s="983">
        <v>10</v>
      </c>
    </row>
    <row r="211" spans="1:25" ht="14.45" customHeight="1" x14ac:dyDescent="0.2">
      <c r="A211" s="948" t="s">
        <v>5609</v>
      </c>
      <c r="B211" s="943">
        <v>1</v>
      </c>
      <c r="C211" s="944">
        <v>0.52</v>
      </c>
      <c r="D211" s="933">
        <v>17</v>
      </c>
      <c r="E211" s="945">
        <v>3</v>
      </c>
      <c r="F211" s="946">
        <v>1.56</v>
      </c>
      <c r="G211" s="927">
        <v>15.3</v>
      </c>
      <c r="H211" s="938">
        <v>2</v>
      </c>
      <c r="I211" s="937">
        <v>1.74</v>
      </c>
      <c r="J211" s="925">
        <v>26.5</v>
      </c>
      <c r="K211" s="939">
        <v>0.52</v>
      </c>
      <c r="L211" s="938">
        <v>3</v>
      </c>
      <c r="M211" s="938">
        <v>24</v>
      </c>
      <c r="N211" s="940">
        <v>8</v>
      </c>
      <c r="O211" s="938" t="s">
        <v>5225</v>
      </c>
      <c r="P211" s="941" t="s">
        <v>5610</v>
      </c>
      <c r="Q211" s="942"/>
      <c r="R211" s="980"/>
      <c r="S211" s="942">
        <f t="shared" si="10"/>
        <v>-1</v>
      </c>
      <c r="T211" s="980">
        <f t="shared" si="11"/>
        <v>0.17999999999999994</v>
      </c>
      <c r="U211" s="988"/>
      <c r="V211" s="943"/>
      <c r="W211" s="943"/>
      <c r="X211" s="986"/>
      <c r="Y211" s="984">
        <v>37</v>
      </c>
    </row>
    <row r="212" spans="1:25" ht="14.45" customHeight="1" x14ac:dyDescent="0.2">
      <c r="A212" s="947" t="s">
        <v>5611</v>
      </c>
      <c r="B212" s="928">
        <v>1</v>
      </c>
      <c r="C212" s="929">
        <v>0.84</v>
      </c>
      <c r="D212" s="930">
        <v>29</v>
      </c>
      <c r="E212" s="911"/>
      <c r="F212" s="912"/>
      <c r="G212" s="913"/>
      <c r="H212" s="914"/>
      <c r="I212" s="915"/>
      <c r="J212" s="916"/>
      <c r="K212" s="917">
        <v>0.51</v>
      </c>
      <c r="L212" s="914">
        <v>2</v>
      </c>
      <c r="M212" s="914">
        <v>21</v>
      </c>
      <c r="N212" s="918">
        <v>7</v>
      </c>
      <c r="O212" s="914" t="s">
        <v>5225</v>
      </c>
      <c r="P212" s="931" t="s">
        <v>5612</v>
      </c>
      <c r="Q212" s="919"/>
      <c r="R212" s="981"/>
      <c r="S212" s="919">
        <f t="shared" si="10"/>
        <v>0</v>
      </c>
      <c r="T212" s="981">
        <f t="shared" si="11"/>
        <v>0</v>
      </c>
      <c r="U212" s="987"/>
      <c r="V212" s="928"/>
      <c r="W212" s="928"/>
      <c r="X212" s="985"/>
      <c r="Y212" s="983"/>
    </row>
    <row r="213" spans="1:25" ht="14.45" customHeight="1" x14ac:dyDescent="0.2">
      <c r="A213" s="948" t="s">
        <v>5613</v>
      </c>
      <c r="B213" s="943"/>
      <c r="C213" s="944"/>
      <c r="D213" s="933"/>
      <c r="E213" s="945">
        <v>1</v>
      </c>
      <c r="F213" s="946">
        <v>1.1299999999999999</v>
      </c>
      <c r="G213" s="927">
        <v>39</v>
      </c>
      <c r="H213" s="938"/>
      <c r="I213" s="937"/>
      <c r="J213" s="924"/>
      <c r="K213" s="939">
        <v>0.87</v>
      </c>
      <c r="L213" s="938">
        <v>4</v>
      </c>
      <c r="M213" s="938">
        <v>33</v>
      </c>
      <c r="N213" s="940">
        <v>11</v>
      </c>
      <c r="O213" s="938" t="s">
        <v>5225</v>
      </c>
      <c r="P213" s="941" t="s">
        <v>5612</v>
      </c>
      <c r="Q213" s="942"/>
      <c r="R213" s="980"/>
      <c r="S213" s="942">
        <f t="shared" si="10"/>
        <v>-1</v>
      </c>
      <c r="T213" s="980">
        <f t="shared" si="11"/>
        <v>-1.1299999999999999</v>
      </c>
      <c r="U213" s="988"/>
      <c r="V213" s="943"/>
      <c r="W213" s="943"/>
      <c r="X213" s="986"/>
      <c r="Y213" s="984"/>
    </row>
    <row r="214" spans="1:25" ht="14.45" customHeight="1" x14ac:dyDescent="0.2">
      <c r="A214" s="947" t="s">
        <v>5614</v>
      </c>
      <c r="B214" s="928"/>
      <c r="C214" s="929"/>
      <c r="D214" s="930"/>
      <c r="E214" s="911">
        <v>1</v>
      </c>
      <c r="F214" s="912">
        <v>0.87</v>
      </c>
      <c r="G214" s="913">
        <v>27</v>
      </c>
      <c r="H214" s="914"/>
      <c r="I214" s="915"/>
      <c r="J214" s="916"/>
      <c r="K214" s="917">
        <v>0.46</v>
      </c>
      <c r="L214" s="914">
        <v>2</v>
      </c>
      <c r="M214" s="914">
        <v>18</v>
      </c>
      <c r="N214" s="918">
        <v>6</v>
      </c>
      <c r="O214" s="914" t="s">
        <v>5225</v>
      </c>
      <c r="P214" s="931" t="s">
        <v>5615</v>
      </c>
      <c r="Q214" s="919"/>
      <c r="R214" s="981"/>
      <c r="S214" s="919">
        <f t="shared" si="10"/>
        <v>-1</v>
      </c>
      <c r="T214" s="981">
        <f t="shared" si="11"/>
        <v>-0.87</v>
      </c>
      <c r="U214" s="987"/>
      <c r="V214" s="928"/>
      <c r="W214" s="928"/>
      <c r="X214" s="985"/>
      <c r="Y214" s="983"/>
    </row>
    <row r="215" spans="1:25" ht="14.45" customHeight="1" x14ac:dyDescent="0.2">
      <c r="A215" s="947" t="s">
        <v>5616</v>
      </c>
      <c r="B215" s="928">
        <v>1</v>
      </c>
      <c r="C215" s="929">
        <v>3.29</v>
      </c>
      <c r="D215" s="930">
        <v>46</v>
      </c>
      <c r="E215" s="932">
        <v>1</v>
      </c>
      <c r="F215" s="915">
        <v>1.92</v>
      </c>
      <c r="G215" s="916">
        <v>29</v>
      </c>
      <c r="H215" s="911">
        <v>2</v>
      </c>
      <c r="I215" s="912">
        <v>5.07</v>
      </c>
      <c r="J215" s="926">
        <v>48</v>
      </c>
      <c r="K215" s="917">
        <v>1.24</v>
      </c>
      <c r="L215" s="914">
        <v>4</v>
      </c>
      <c r="M215" s="914">
        <v>33</v>
      </c>
      <c r="N215" s="918">
        <v>11</v>
      </c>
      <c r="O215" s="914" t="s">
        <v>5225</v>
      </c>
      <c r="P215" s="931" t="s">
        <v>5617</v>
      </c>
      <c r="Q215" s="919"/>
      <c r="R215" s="981"/>
      <c r="S215" s="919">
        <f t="shared" si="10"/>
        <v>1</v>
      </c>
      <c r="T215" s="981">
        <f t="shared" si="11"/>
        <v>3.1500000000000004</v>
      </c>
      <c r="U215" s="987"/>
      <c r="V215" s="928"/>
      <c r="W215" s="928"/>
      <c r="X215" s="985"/>
      <c r="Y215" s="983">
        <v>74</v>
      </c>
    </row>
    <row r="216" spans="1:25" ht="14.45" customHeight="1" x14ac:dyDescent="0.2">
      <c r="A216" s="947" t="s">
        <v>5618</v>
      </c>
      <c r="B216" s="920">
        <v>1</v>
      </c>
      <c r="C216" s="921">
        <v>1.2</v>
      </c>
      <c r="D216" s="922">
        <v>33</v>
      </c>
      <c r="E216" s="932"/>
      <c r="F216" s="915"/>
      <c r="G216" s="916"/>
      <c r="H216" s="914"/>
      <c r="I216" s="915"/>
      <c r="J216" s="916"/>
      <c r="K216" s="917">
        <v>0.72</v>
      </c>
      <c r="L216" s="914">
        <v>3</v>
      </c>
      <c r="M216" s="914">
        <v>24</v>
      </c>
      <c r="N216" s="918">
        <v>8</v>
      </c>
      <c r="O216" s="914" t="s">
        <v>5225</v>
      </c>
      <c r="P216" s="931" t="s">
        <v>5619</v>
      </c>
      <c r="Q216" s="919"/>
      <c r="R216" s="981"/>
      <c r="S216" s="919">
        <f t="shared" si="10"/>
        <v>0</v>
      </c>
      <c r="T216" s="981">
        <f t="shared" si="11"/>
        <v>0</v>
      </c>
      <c r="U216" s="987"/>
      <c r="V216" s="928"/>
      <c r="W216" s="928"/>
      <c r="X216" s="985"/>
      <c r="Y216" s="983"/>
    </row>
    <row r="217" spans="1:25" ht="14.45" customHeight="1" x14ac:dyDescent="0.2">
      <c r="A217" s="948" t="s">
        <v>5620</v>
      </c>
      <c r="B217" s="934">
        <v>1</v>
      </c>
      <c r="C217" s="935">
        <v>2.09</v>
      </c>
      <c r="D217" s="923">
        <v>44</v>
      </c>
      <c r="E217" s="936"/>
      <c r="F217" s="937"/>
      <c r="G217" s="924"/>
      <c r="H217" s="938"/>
      <c r="I217" s="937"/>
      <c r="J217" s="924"/>
      <c r="K217" s="939">
        <v>1.52</v>
      </c>
      <c r="L217" s="938">
        <v>4</v>
      </c>
      <c r="M217" s="938">
        <v>36</v>
      </c>
      <c r="N217" s="940">
        <v>12</v>
      </c>
      <c r="O217" s="938" t="s">
        <v>5225</v>
      </c>
      <c r="P217" s="941" t="s">
        <v>5619</v>
      </c>
      <c r="Q217" s="942"/>
      <c r="R217" s="980"/>
      <c r="S217" s="942">
        <f t="shared" si="10"/>
        <v>0</v>
      </c>
      <c r="T217" s="980">
        <f t="shared" si="11"/>
        <v>0</v>
      </c>
      <c r="U217" s="988"/>
      <c r="V217" s="943"/>
      <c r="W217" s="943"/>
      <c r="X217" s="986"/>
      <c r="Y217" s="984"/>
    </row>
    <row r="218" spans="1:25" ht="14.45" customHeight="1" x14ac:dyDescent="0.2">
      <c r="A218" s="947" t="s">
        <v>5621</v>
      </c>
      <c r="B218" s="928"/>
      <c r="C218" s="929"/>
      <c r="D218" s="930"/>
      <c r="E218" s="932">
        <v>1</v>
      </c>
      <c r="F218" s="915">
        <v>0.54</v>
      </c>
      <c r="G218" s="916">
        <v>13</v>
      </c>
      <c r="H218" s="911"/>
      <c r="I218" s="912"/>
      <c r="J218" s="913"/>
      <c r="K218" s="917">
        <v>0.54</v>
      </c>
      <c r="L218" s="914">
        <v>3</v>
      </c>
      <c r="M218" s="914">
        <v>27</v>
      </c>
      <c r="N218" s="918">
        <v>9</v>
      </c>
      <c r="O218" s="914" t="s">
        <v>5225</v>
      </c>
      <c r="P218" s="931" t="s">
        <v>5622</v>
      </c>
      <c r="Q218" s="919"/>
      <c r="R218" s="981"/>
      <c r="S218" s="919">
        <f t="shared" si="10"/>
        <v>-1</v>
      </c>
      <c r="T218" s="981">
        <f t="shared" si="11"/>
        <v>-0.54</v>
      </c>
      <c r="U218" s="987"/>
      <c r="V218" s="928"/>
      <c r="W218" s="928"/>
      <c r="X218" s="985"/>
      <c r="Y218" s="983"/>
    </row>
    <row r="219" spans="1:25" ht="14.45" customHeight="1" x14ac:dyDescent="0.2">
      <c r="A219" s="948" t="s">
        <v>5623</v>
      </c>
      <c r="B219" s="943">
        <v>2</v>
      </c>
      <c r="C219" s="944">
        <v>1.69</v>
      </c>
      <c r="D219" s="933">
        <v>29.5</v>
      </c>
      <c r="E219" s="936">
        <v>1</v>
      </c>
      <c r="F219" s="937">
        <v>0.6</v>
      </c>
      <c r="G219" s="924">
        <v>28</v>
      </c>
      <c r="H219" s="945">
        <v>1</v>
      </c>
      <c r="I219" s="946">
        <v>0.98</v>
      </c>
      <c r="J219" s="925">
        <v>41</v>
      </c>
      <c r="K219" s="939">
        <v>0.6</v>
      </c>
      <c r="L219" s="938">
        <v>3</v>
      </c>
      <c r="M219" s="938">
        <v>30</v>
      </c>
      <c r="N219" s="940">
        <v>10</v>
      </c>
      <c r="O219" s="938" t="s">
        <v>5225</v>
      </c>
      <c r="P219" s="941" t="s">
        <v>5624</v>
      </c>
      <c r="Q219" s="942"/>
      <c r="R219" s="980"/>
      <c r="S219" s="942">
        <f t="shared" si="10"/>
        <v>0</v>
      </c>
      <c r="T219" s="980">
        <f t="shared" si="11"/>
        <v>0.38</v>
      </c>
      <c r="U219" s="988"/>
      <c r="V219" s="943"/>
      <c r="W219" s="943"/>
      <c r="X219" s="986"/>
      <c r="Y219" s="984">
        <v>31</v>
      </c>
    </row>
    <row r="220" spans="1:25" ht="14.45" customHeight="1" x14ac:dyDescent="0.2">
      <c r="A220" s="948" t="s">
        <v>5625</v>
      </c>
      <c r="B220" s="943"/>
      <c r="C220" s="944"/>
      <c r="D220" s="933"/>
      <c r="E220" s="936"/>
      <c r="F220" s="937"/>
      <c r="G220" s="924"/>
      <c r="H220" s="945">
        <v>1</v>
      </c>
      <c r="I220" s="946">
        <v>0.86</v>
      </c>
      <c r="J220" s="925">
        <v>33</v>
      </c>
      <c r="K220" s="939">
        <v>0.86</v>
      </c>
      <c r="L220" s="938">
        <v>4</v>
      </c>
      <c r="M220" s="938">
        <v>36</v>
      </c>
      <c r="N220" s="940">
        <v>12</v>
      </c>
      <c r="O220" s="938" t="s">
        <v>5225</v>
      </c>
      <c r="P220" s="941" t="s">
        <v>5626</v>
      </c>
      <c r="Q220" s="942"/>
      <c r="R220" s="980"/>
      <c r="S220" s="942">
        <f t="shared" si="10"/>
        <v>1</v>
      </c>
      <c r="T220" s="980">
        <f t="shared" si="11"/>
        <v>0.86</v>
      </c>
      <c r="U220" s="988"/>
      <c r="V220" s="943"/>
      <c r="W220" s="943"/>
      <c r="X220" s="986"/>
      <c r="Y220" s="984">
        <v>21</v>
      </c>
    </row>
    <row r="221" spans="1:25" ht="14.45" customHeight="1" x14ac:dyDescent="0.2">
      <c r="A221" s="947" t="s">
        <v>5627</v>
      </c>
      <c r="B221" s="928">
        <v>1</v>
      </c>
      <c r="C221" s="929">
        <v>0.88</v>
      </c>
      <c r="D221" s="930">
        <v>31</v>
      </c>
      <c r="E221" s="911"/>
      <c r="F221" s="912"/>
      <c r="G221" s="913"/>
      <c r="H221" s="914"/>
      <c r="I221" s="915"/>
      <c r="J221" s="916"/>
      <c r="K221" s="917">
        <v>0.49</v>
      </c>
      <c r="L221" s="914">
        <v>2</v>
      </c>
      <c r="M221" s="914">
        <v>21</v>
      </c>
      <c r="N221" s="918">
        <v>7</v>
      </c>
      <c r="O221" s="914" t="s">
        <v>5225</v>
      </c>
      <c r="P221" s="931" t="s">
        <v>5628</v>
      </c>
      <c r="Q221" s="919"/>
      <c r="R221" s="981"/>
      <c r="S221" s="919">
        <f t="shared" si="10"/>
        <v>0</v>
      </c>
      <c r="T221" s="981">
        <f t="shared" si="11"/>
        <v>0</v>
      </c>
      <c r="U221" s="987"/>
      <c r="V221" s="928"/>
      <c r="W221" s="928"/>
      <c r="X221" s="985"/>
      <c r="Y221" s="983"/>
    </row>
    <row r="222" spans="1:25" ht="14.45" customHeight="1" x14ac:dyDescent="0.2">
      <c r="A222" s="948" t="s">
        <v>5629</v>
      </c>
      <c r="B222" s="943">
        <v>2</v>
      </c>
      <c r="C222" s="944">
        <v>1.29</v>
      </c>
      <c r="D222" s="933">
        <v>25</v>
      </c>
      <c r="E222" s="945">
        <v>3</v>
      </c>
      <c r="F222" s="946">
        <v>2.44</v>
      </c>
      <c r="G222" s="927">
        <v>29.7</v>
      </c>
      <c r="H222" s="938">
        <v>1</v>
      </c>
      <c r="I222" s="937">
        <v>0.65</v>
      </c>
      <c r="J222" s="925">
        <v>12</v>
      </c>
      <c r="K222" s="939">
        <v>0.65</v>
      </c>
      <c r="L222" s="938">
        <v>3</v>
      </c>
      <c r="M222" s="938">
        <v>30</v>
      </c>
      <c r="N222" s="940">
        <v>10</v>
      </c>
      <c r="O222" s="938" t="s">
        <v>5225</v>
      </c>
      <c r="P222" s="941" t="s">
        <v>5630</v>
      </c>
      <c r="Q222" s="942"/>
      <c r="R222" s="980"/>
      <c r="S222" s="942">
        <f t="shared" si="10"/>
        <v>-2</v>
      </c>
      <c r="T222" s="980">
        <f t="shared" si="11"/>
        <v>-1.79</v>
      </c>
      <c r="U222" s="988"/>
      <c r="V222" s="943"/>
      <c r="W222" s="943"/>
      <c r="X222" s="986"/>
      <c r="Y222" s="984">
        <v>2</v>
      </c>
    </row>
    <row r="223" spans="1:25" ht="14.45" customHeight="1" x14ac:dyDescent="0.2">
      <c r="A223" s="948" t="s">
        <v>5631</v>
      </c>
      <c r="B223" s="943"/>
      <c r="C223" s="944"/>
      <c r="D223" s="933"/>
      <c r="E223" s="945"/>
      <c r="F223" s="946"/>
      <c r="G223" s="927"/>
      <c r="H223" s="938">
        <v>1</v>
      </c>
      <c r="I223" s="937">
        <v>0.97</v>
      </c>
      <c r="J223" s="925">
        <v>30</v>
      </c>
      <c r="K223" s="939">
        <v>0.97</v>
      </c>
      <c r="L223" s="938">
        <v>4</v>
      </c>
      <c r="M223" s="938">
        <v>36</v>
      </c>
      <c r="N223" s="940">
        <v>12</v>
      </c>
      <c r="O223" s="938" t="s">
        <v>5225</v>
      </c>
      <c r="P223" s="941" t="s">
        <v>5632</v>
      </c>
      <c r="Q223" s="942"/>
      <c r="R223" s="980"/>
      <c r="S223" s="942">
        <f t="shared" si="10"/>
        <v>1</v>
      </c>
      <c r="T223" s="980">
        <f t="shared" si="11"/>
        <v>0.97</v>
      </c>
      <c r="U223" s="988"/>
      <c r="V223" s="943"/>
      <c r="W223" s="943"/>
      <c r="X223" s="986"/>
      <c r="Y223" s="984">
        <v>18</v>
      </c>
    </row>
    <row r="224" spans="1:25" ht="14.45" customHeight="1" x14ac:dyDescent="0.2">
      <c r="A224" s="947" t="s">
        <v>5633</v>
      </c>
      <c r="B224" s="920">
        <v>3</v>
      </c>
      <c r="C224" s="921">
        <v>2.74</v>
      </c>
      <c r="D224" s="922">
        <v>25</v>
      </c>
      <c r="E224" s="932">
        <v>5</v>
      </c>
      <c r="F224" s="915">
        <v>4.29</v>
      </c>
      <c r="G224" s="916">
        <v>23.8</v>
      </c>
      <c r="H224" s="914">
        <v>2</v>
      </c>
      <c r="I224" s="915">
        <v>1.89</v>
      </c>
      <c r="J224" s="926">
        <v>25.5</v>
      </c>
      <c r="K224" s="917">
        <v>0.31</v>
      </c>
      <c r="L224" s="914">
        <v>1</v>
      </c>
      <c r="M224" s="914">
        <v>12</v>
      </c>
      <c r="N224" s="918">
        <v>4</v>
      </c>
      <c r="O224" s="914" t="s">
        <v>5225</v>
      </c>
      <c r="P224" s="931" t="s">
        <v>5634</v>
      </c>
      <c r="Q224" s="919"/>
      <c r="R224" s="981"/>
      <c r="S224" s="919">
        <f t="shared" si="10"/>
        <v>-3</v>
      </c>
      <c r="T224" s="981">
        <f t="shared" si="11"/>
        <v>-2.4000000000000004</v>
      </c>
      <c r="U224" s="987"/>
      <c r="V224" s="928"/>
      <c r="W224" s="928"/>
      <c r="X224" s="985"/>
      <c r="Y224" s="983">
        <v>43</v>
      </c>
    </row>
    <row r="225" spans="1:25" ht="14.45" customHeight="1" x14ac:dyDescent="0.2">
      <c r="A225" s="948" t="s">
        <v>5635</v>
      </c>
      <c r="B225" s="934">
        <v>3</v>
      </c>
      <c r="C225" s="935">
        <v>3.77</v>
      </c>
      <c r="D225" s="923">
        <v>29</v>
      </c>
      <c r="E225" s="936"/>
      <c r="F225" s="937"/>
      <c r="G225" s="924"/>
      <c r="H225" s="938"/>
      <c r="I225" s="937"/>
      <c r="J225" s="924"/>
      <c r="K225" s="939">
        <v>0.62</v>
      </c>
      <c r="L225" s="938">
        <v>2</v>
      </c>
      <c r="M225" s="938">
        <v>21</v>
      </c>
      <c r="N225" s="940">
        <v>7</v>
      </c>
      <c r="O225" s="938" t="s">
        <v>5225</v>
      </c>
      <c r="P225" s="941" t="s">
        <v>5636</v>
      </c>
      <c r="Q225" s="942"/>
      <c r="R225" s="980"/>
      <c r="S225" s="942">
        <f t="shared" si="10"/>
        <v>0</v>
      </c>
      <c r="T225" s="980">
        <f t="shared" si="11"/>
        <v>0</v>
      </c>
      <c r="U225" s="988"/>
      <c r="V225" s="943"/>
      <c r="W225" s="943"/>
      <c r="X225" s="986"/>
      <c r="Y225" s="984"/>
    </row>
    <row r="226" spans="1:25" ht="14.45" customHeight="1" x14ac:dyDescent="0.2">
      <c r="A226" s="947" t="s">
        <v>5637</v>
      </c>
      <c r="B226" s="928"/>
      <c r="C226" s="929"/>
      <c r="D226" s="930"/>
      <c r="E226" s="911">
        <v>1</v>
      </c>
      <c r="F226" s="912">
        <v>0.62</v>
      </c>
      <c r="G226" s="913">
        <v>21</v>
      </c>
      <c r="H226" s="914"/>
      <c r="I226" s="915"/>
      <c r="J226" s="916"/>
      <c r="K226" s="917">
        <v>0.34</v>
      </c>
      <c r="L226" s="914">
        <v>2</v>
      </c>
      <c r="M226" s="914">
        <v>15</v>
      </c>
      <c r="N226" s="918">
        <v>5</v>
      </c>
      <c r="O226" s="914" t="s">
        <v>5225</v>
      </c>
      <c r="P226" s="931" t="s">
        <v>5638</v>
      </c>
      <c r="Q226" s="919"/>
      <c r="R226" s="981"/>
      <c r="S226" s="919">
        <f t="shared" si="10"/>
        <v>-1</v>
      </c>
      <c r="T226" s="981">
        <f t="shared" si="11"/>
        <v>-0.62</v>
      </c>
      <c r="U226" s="987"/>
      <c r="V226" s="928"/>
      <c r="W226" s="928"/>
      <c r="X226" s="985"/>
      <c r="Y226" s="983"/>
    </row>
    <row r="227" spans="1:25" ht="14.45" customHeight="1" x14ac:dyDescent="0.2">
      <c r="A227" s="948" t="s">
        <v>5639</v>
      </c>
      <c r="B227" s="943"/>
      <c r="C227" s="944"/>
      <c r="D227" s="933"/>
      <c r="E227" s="945">
        <v>1</v>
      </c>
      <c r="F227" s="946">
        <v>0.93</v>
      </c>
      <c r="G227" s="927">
        <v>34</v>
      </c>
      <c r="H227" s="938"/>
      <c r="I227" s="937"/>
      <c r="J227" s="924"/>
      <c r="K227" s="939">
        <v>0.53</v>
      </c>
      <c r="L227" s="938">
        <v>3</v>
      </c>
      <c r="M227" s="938">
        <v>24</v>
      </c>
      <c r="N227" s="940">
        <v>8</v>
      </c>
      <c r="O227" s="938" t="s">
        <v>5225</v>
      </c>
      <c r="P227" s="941" t="s">
        <v>5640</v>
      </c>
      <c r="Q227" s="942"/>
      <c r="R227" s="980"/>
      <c r="S227" s="942">
        <f t="shared" si="10"/>
        <v>-1</v>
      </c>
      <c r="T227" s="980">
        <f t="shared" si="11"/>
        <v>-0.93</v>
      </c>
      <c r="U227" s="988"/>
      <c r="V227" s="943"/>
      <c r="W227" s="943"/>
      <c r="X227" s="986"/>
      <c r="Y227" s="984"/>
    </row>
    <row r="228" spans="1:25" ht="14.45" customHeight="1" x14ac:dyDescent="0.2">
      <c r="A228" s="947" t="s">
        <v>5641</v>
      </c>
      <c r="B228" s="928"/>
      <c r="C228" s="929"/>
      <c r="D228" s="930"/>
      <c r="E228" s="932">
        <v>1</v>
      </c>
      <c r="F228" s="915">
        <v>10.029999999999999</v>
      </c>
      <c r="G228" s="916">
        <v>85</v>
      </c>
      <c r="H228" s="911"/>
      <c r="I228" s="912"/>
      <c r="J228" s="913"/>
      <c r="K228" s="917">
        <v>1.57</v>
      </c>
      <c r="L228" s="914">
        <v>2</v>
      </c>
      <c r="M228" s="914">
        <v>21</v>
      </c>
      <c r="N228" s="918">
        <v>7</v>
      </c>
      <c r="O228" s="914" t="s">
        <v>5225</v>
      </c>
      <c r="P228" s="931" t="s">
        <v>5642</v>
      </c>
      <c r="Q228" s="919"/>
      <c r="R228" s="981"/>
      <c r="S228" s="919">
        <f t="shared" si="10"/>
        <v>-1</v>
      </c>
      <c r="T228" s="981">
        <f t="shared" si="11"/>
        <v>-10.029999999999999</v>
      </c>
      <c r="U228" s="987"/>
      <c r="V228" s="928"/>
      <c r="W228" s="928"/>
      <c r="X228" s="985"/>
      <c r="Y228" s="983"/>
    </row>
    <row r="229" spans="1:25" ht="14.45" customHeight="1" x14ac:dyDescent="0.2">
      <c r="A229" s="948" t="s">
        <v>5643</v>
      </c>
      <c r="B229" s="943"/>
      <c r="C229" s="944"/>
      <c r="D229" s="933"/>
      <c r="E229" s="936"/>
      <c r="F229" s="937"/>
      <c r="G229" s="924"/>
      <c r="H229" s="945">
        <v>1</v>
      </c>
      <c r="I229" s="946">
        <v>1.78</v>
      </c>
      <c r="J229" s="925">
        <v>23</v>
      </c>
      <c r="K229" s="939">
        <v>1.59</v>
      </c>
      <c r="L229" s="938">
        <v>4</v>
      </c>
      <c r="M229" s="938">
        <v>33</v>
      </c>
      <c r="N229" s="940">
        <v>11</v>
      </c>
      <c r="O229" s="938" t="s">
        <v>5225</v>
      </c>
      <c r="P229" s="941" t="s">
        <v>5642</v>
      </c>
      <c r="Q229" s="942"/>
      <c r="R229" s="980"/>
      <c r="S229" s="942">
        <f t="shared" si="10"/>
        <v>1</v>
      </c>
      <c r="T229" s="980">
        <f t="shared" si="11"/>
        <v>1.78</v>
      </c>
      <c r="U229" s="988"/>
      <c r="V229" s="943"/>
      <c r="W229" s="943"/>
      <c r="X229" s="986"/>
      <c r="Y229" s="984">
        <v>12</v>
      </c>
    </row>
    <row r="230" spans="1:25" ht="14.45" customHeight="1" x14ac:dyDescent="0.2">
      <c r="A230" s="948" t="s">
        <v>5644</v>
      </c>
      <c r="B230" s="943">
        <v>1</v>
      </c>
      <c r="C230" s="944">
        <v>2.77</v>
      </c>
      <c r="D230" s="933">
        <v>41</v>
      </c>
      <c r="E230" s="936"/>
      <c r="F230" s="937"/>
      <c r="G230" s="924"/>
      <c r="H230" s="945"/>
      <c r="I230" s="946"/>
      <c r="J230" s="927"/>
      <c r="K230" s="939">
        <v>2.37</v>
      </c>
      <c r="L230" s="938">
        <v>7</v>
      </c>
      <c r="M230" s="938">
        <v>60</v>
      </c>
      <c r="N230" s="940">
        <v>20</v>
      </c>
      <c r="O230" s="938" t="s">
        <v>5225</v>
      </c>
      <c r="P230" s="941" t="s">
        <v>5642</v>
      </c>
      <c r="Q230" s="942"/>
      <c r="R230" s="980"/>
      <c r="S230" s="942">
        <f t="shared" si="10"/>
        <v>0</v>
      </c>
      <c r="T230" s="980">
        <f t="shared" si="11"/>
        <v>0</v>
      </c>
      <c r="U230" s="988"/>
      <c r="V230" s="943"/>
      <c r="W230" s="943"/>
      <c r="X230" s="986"/>
      <c r="Y230" s="984"/>
    </row>
    <row r="231" spans="1:25" ht="14.45" customHeight="1" x14ac:dyDescent="0.2">
      <c r="A231" s="947" t="s">
        <v>5645</v>
      </c>
      <c r="B231" s="920">
        <v>1</v>
      </c>
      <c r="C231" s="921">
        <v>1.97</v>
      </c>
      <c r="D231" s="922">
        <v>44</v>
      </c>
      <c r="E231" s="932"/>
      <c r="F231" s="915"/>
      <c r="G231" s="916"/>
      <c r="H231" s="914"/>
      <c r="I231" s="915"/>
      <c r="J231" s="916"/>
      <c r="K231" s="917">
        <v>1.97</v>
      </c>
      <c r="L231" s="914">
        <v>6</v>
      </c>
      <c r="M231" s="914">
        <v>51</v>
      </c>
      <c r="N231" s="918">
        <v>17</v>
      </c>
      <c r="O231" s="914" t="s">
        <v>5225</v>
      </c>
      <c r="P231" s="931" t="s">
        <v>5646</v>
      </c>
      <c r="Q231" s="919"/>
      <c r="R231" s="981"/>
      <c r="S231" s="919">
        <f t="shared" si="10"/>
        <v>0</v>
      </c>
      <c r="T231" s="981">
        <f t="shared" si="11"/>
        <v>0</v>
      </c>
      <c r="U231" s="987"/>
      <c r="V231" s="928"/>
      <c r="W231" s="928"/>
      <c r="X231" s="985"/>
      <c r="Y231" s="983"/>
    </row>
    <row r="232" spans="1:25" ht="14.45" customHeight="1" x14ac:dyDescent="0.2">
      <c r="A232" s="947" t="s">
        <v>5647</v>
      </c>
      <c r="B232" s="920">
        <v>2</v>
      </c>
      <c r="C232" s="921">
        <v>10.77</v>
      </c>
      <c r="D232" s="922">
        <v>54</v>
      </c>
      <c r="E232" s="932"/>
      <c r="F232" s="915"/>
      <c r="G232" s="916"/>
      <c r="H232" s="914"/>
      <c r="I232" s="915"/>
      <c r="J232" s="916"/>
      <c r="K232" s="917">
        <v>3.72</v>
      </c>
      <c r="L232" s="914">
        <v>6</v>
      </c>
      <c r="M232" s="914">
        <v>54</v>
      </c>
      <c r="N232" s="918">
        <v>18</v>
      </c>
      <c r="O232" s="914" t="s">
        <v>5225</v>
      </c>
      <c r="P232" s="931" t="s">
        <v>5648</v>
      </c>
      <c r="Q232" s="919"/>
      <c r="R232" s="981"/>
      <c r="S232" s="919">
        <f t="shared" si="10"/>
        <v>0</v>
      </c>
      <c r="T232" s="981">
        <f t="shared" si="11"/>
        <v>0</v>
      </c>
      <c r="U232" s="987"/>
      <c r="V232" s="928"/>
      <c r="W232" s="928"/>
      <c r="X232" s="985"/>
      <c r="Y232" s="983"/>
    </row>
    <row r="233" spans="1:25" ht="14.45" customHeight="1" x14ac:dyDescent="0.2">
      <c r="A233" s="947" t="s">
        <v>5649</v>
      </c>
      <c r="B233" s="928">
        <v>1</v>
      </c>
      <c r="C233" s="929">
        <v>0.93</v>
      </c>
      <c r="D233" s="930">
        <v>27</v>
      </c>
      <c r="E233" s="911">
        <v>1</v>
      </c>
      <c r="F233" s="912">
        <v>1.52</v>
      </c>
      <c r="G233" s="913">
        <v>39</v>
      </c>
      <c r="H233" s="914"/>
      <c r="I233" s="915"/>
      <c r="J233" s="916"/>
      <c r="K233" s="917">
        <v>0.38</v>
      </c>
      <c r="L233" s="914">
        <v>2</v>
      </c>
      <c r="M233" s="914">
        <v>15</v>
      </c>
      <c r="N233" s="918">
        <v>5</v>
      </c>
      <c r="O233" s="914" t="s">
        <v>5225</v>
      </c>
      <c r="P233" s="931" t="s">
        <v>5650</v>
      </c>
      <c r="Q233" s="919"/>
      <c r="R233" s="981"/>
      <c r="S233" s="919">
        <f t="shared" si="10"/>
        <v>-1</v>
      </c>
      <c r="T233" s="981">
        <f t="shared" si="11"/>
        <v>-1.52</v>
      </c>
      <c r="U233" s="987"/>
      <c r="V233" s="928"/>
      <c r="W233" s="928"/>
      <c r="X233" s="985"/>
      <c r="Y233" s="983"/>
    </row>
    <row r="234" spans="1:25" ht="14.45" customHeight="1" x14ac:dyDescent="0.2">
      <c r="A234" s="948" t="s">
        <v>5651</v>
      </c>
      <c r="B234" s="943">
        <v>4</v>
      </c>
      <c r="C234" s="944">
        <v>2.69</v>
      </c>
      <c r="D234" s="933">
        <v>27.8</v>
      </c>
      <c r="E234" s="945">
        <v>8</v>
      </c>
      <c r="F234" s="946">
        <v>4.84</v>
      </c>
      <c r="G234" s="927">
        <v>23.5</v>
      </c>
      <c r="H234" s="938">
        <v>1</v>
      </c>
      <c r="I234" s="937">
        <v>0.53</v>
      </c>
      <c r="J234" s="925">
        <v>21</v>
      </c>
      <c r="K234" s="939">
        <v>0.53</v>
      </c>
      <c r="L234" s="938">
        <v>3</v>
      </c>
      <c r="M234" s="938">
        <v>24</v>
      </c>
      <c r="N234" s="940">
        <v>8</v>
      </c>
      <c r="O234" s="938" t="s">
        <v>5225</v>
      </c>
      <c r="P234" s="941" t="s">
        <v>5652</v>
      </c>
      <c r="Q234" s="942"/>
      <c r="R234" s="980"/>
      <c r="S234" s="942">
        <f t="shared" si="10"/>
        <v>-7</v>
      </c>
      <c r="T234" s="980">
        <f t="shared" si="11"/>
        <v>-4.3099999999999996</v>
      </c>
      <c r="U234" s="988"/>
      <c r="V234" s="943"/>
      <c r="W234" s="943"/>
      <c r="X234" s="986"/>
      <c r="Y234" s="984">
        <v>13</v>
      </c>
    </row>
    <row r="235" spans="1:25" ht="14.45" customHeight="1" x14ac:dyDescent="0.2">
      <c r="A235" s="948" t="s">
        <v>5653</v>
      </c>
      <c r="B235" s="943">
        <v>2</v>
      </c>
      <c r="C235" s="944">
        <v>2.2400000000000002</v>
      </c>
      <c r="D235" s="933">
        <v>34</v>
      </c>
      <c r="E235" s="945">
        <v>1</v>
      </c>
      <c r="F235" s="946">
        <v>1.24</v>
      </c>
      <c r="G235" s="927">
        <v>25</v>
      </c>
      <c r="H235" s="938"/>
      <c r="I235" s="937"/>
      <c r="J235" s="924"/>
      <c r="K235" s="939">
        <v>0.91</v>
      </c>
      <c r="L235" s="938">
        <v>3</v>
      </c>
      <c r="M235" s="938">
        <v>30</v>
      </c>
      <c r="N235" s="940">
        <v>10</v>
      </c>
      <c r="O235" s="938" t="s">
        <v>5225</v>
      </c>
      <c r="P235" s="941" t="s">
        <v>5654</v>
      </c>
      <c r="Q235" s="942"/>
      <c r="R235" s="980"/>
      <c r="S235" s="942">
        <f t="shared" si="10"/>
        <v>-1</v>
      </c>
      <c r="T235" s="980">
        <f t="shared" si="11"/>
        <v>-1.24</v>
      </c>
      <c r="U235" s="988"/>
      <c r="V235" s="943"/>
      <c r="W235" s="943"/>
      <c r="X235" s="986"/>
      <c r="Y235" s="984"/>
    </row>
    <row r="236" spans="1:25" ht="14.45" customHeight="1" x14ac:dyDescent="0.2">
      <c r="A236" s="947" t="s">
        <v>5655</v>
      </c>
      <c r="B236" s="928">
        <v>4</v>
      </c>
      <c r="C236" s="929">
        <v>2.34</v>
      </c>
      <c r="D236" s="930">
        <v>16</v>
      </c>
      <c r="E236" s="911">
        <v>3</v>
      </c>
      <c r="F236" s="912">
        <v>2.85</v>
      </c>
      <c r="G236" s="913">
        <v>27.3</v>
      </c>
      <c r="H236" s="914"/>
      <c r="I236" s="915"/>
      <c r="J236" s="916"/>
      <c r="K236" s="917">
        <v>0.38</v>
      </c>
      <c r="L236" s="914">
        <v>2</v>
      </c>
      <c r="M236" s="914">
        <v>15</v>
      </c>
      <c r="N236" s="918">
        <v>5</v>
      </c>
      <c r="O236" s="914" t="s">
        <v>5225</v>
      </c>
      <c r="P236" s="931" t="s">
        <v>5656</v>
      </c>
      <c r="Q236" s="919"/>
      <c r="R236" s="981"/>
      <c r="S236" s="919">
        <f t="shared" si="10"/>
        <v>-3</v>
      </c>
      <c r="T236" s="981">
        <f t="shared" si="11"/>
        <v>-2.85</v>
      </c>
      <c r="U236" s="987"/>
      <c r="V236" s="928"/>
      <c r="W236" s="928"/>
      <c r="X236" s="985"/>
      <c r="Y236" s="983"/>
    </row>
    <row r="237" spans="1:25" ht="14.45" customHeight="1" x14ac:dyDescent="0.2">
      <c r="A237" s="948" t="s">
        <v>5657</v>
      </c>
      <c r="B237" s="943">
        <v>9</v>
      </c>
      <c r="C237" s="944">
        <v>10.66</v>
      </c>
      <c r="D237" s="933">
        <v>28.4</v>
      </c>
      <c r="E237" s="945">
        <v>10</v>
      </c>
      <c r="F237" s="946">
        <v>10.51</v>
      </c>
      <c r="G237" s="927">
        <v>27.3</v>
      </c>
      <c r="H237" s="938">
        <v>8</v>
      </c>
      <c r="I237" s="937">
        <v>9.14</v>
      </c>
      <c r="J237" s="925">
        <v>28.5</v>
      </c>
      <c r="K237" s="939">
        <v>0.42</v>
      </c>
      <c r="L237" s="938">
        <v>2</v>
      </c>
      <c r="M237" s="938">
        <v>15</v>
      </c>
      <c r="N237" s="940">
        <v>5</v>
      </c>
      <c r="O237" s="938" t="s">
        <v>5225</v>
      </c>
      <c r="P237" s="941" t="s">
        <v>5658</v>
      </c>
      <c r="Q237" s="942"/>
      <c r="R237" s="980"/>
      <c r="S237" s="942">
        <f t="shared" si="10"/>
        <v>-2</v>
      </c>
      <c r="T237" s="980">
        <f t="shared" si="11"/>
        <v>-1.3699999999999992</v>
      </c>
      <c r="U237" s="988"/>
      <c r="V237" s="943"/>
      <c r="W237" s="943"/>
      <c r="X237" s="986"/>
      <c r="Y237" s="984">
        <v>188</v>
      </c>
    </row>
    <row r="238" spans="1:25" ht="14.45" customHeight="1" x14ac:dyDescent="0.2">
      <c r="A238" s="948" t="s">
        <v>5659</v>
      </c>
      <c r="B238" s="943">
        <v>2</v>
      </c>
      <c r="C238" s="944">
        <v>2.58</v>
      </c>
      <c r="D238" s="933">
        <v>30.5</v>
      </c>
      <c r="E238" s="945">
        <v>3</v>
      </c>
      <c r="F238" s="946">
        <v>5.88</v>
      </c>
      <c r="G238" s="927">
        <v>45.3</v>
      </c>
      <c r="H238" s="938">
        <v>5</v>
      </c>
      <c r="I238" s="937">
        <v>8.01</v>
      </c>
      <c r="J238" s="925">
        <v>29.4</v>
      </c>
      <c r="K238" s="939">
        <v>0.64</v>
      </c>
      <c r="L238" s="938">
        <v>2</v>
      </c>
      <c r="M238" s="938">
        <v>21</v>
      </c>
      <c r="N238" s="940">
        <v>7</v>
      </c>
      <c r="O238" s="938" t="s">
        <v>5225</v>
      </c>
      <c r="P238" s="941" t="s">
        <v>5660</v>
      </c>
      <c r="Q238" s="942"/>
      <c r="R238" s="980"/>
      <c r="S238" s="942">
        <f t="shared" si="10"/>
        <v>2</v>
      </c>
      <c r="T238" s="980">
        <f t="shared" si="11"/>
        <v>2.13</v>
      </c>
      <c r="U238" s="988"/>
      <c r="V238" s="943"/>
      <c r="W238" s="943"/>
      <c r="X238" s="986"/>
      <c r="Y238" s="984">
        <v>114</v>
      </c>
    </row>
    <row r="239" spans="1:25" ht="14.45" customHeight="1" x14ac:dyDescent="0.2">
      <c r="A239" s="947" t="s">
        <v>5661</v>
      </c>
      <c r="B239" s="928"/>
      <c r="C239" s="929"/>
      <c r="D239" s="930"/>
      <c r="E239" s="911">
        <v>1</v>
      </c>
      <c r="F239" s="912">
        <v>1.51</v>
      </c>
      <c r="G239" s="913">
        <v>35</v>
      </c>
      <c r="H239" s="914"/>
      <c r="I239" s="915"/>
      <c r="J239" s="916"/>
      <c r="K239" s="917">
        <v>0.43</v>
      </c>
      <c r="L239" s="914">
        <v>2</v>
      </c>
      <c r="M239" s="914">
        <v>15</v>
      </c>
      <c r="N239" s="918">
        <v>5</v>
      </c>
      <c r="O239" s="914" t="s">
        <v>5225</v>
      </c>
      <c r="P239" s="931" t="s">
        <v>5662</v>
      </c>
      <c r="Q239" s="919"/>
      <c r="R239" s="981"/>
      <c r="S239" s="919">
        <f t="shared" si="10"/>
        <v>-1</v>
      </c>
      <c r="T239" s="981">
        <f t="shared" si="11"/>
        <v>-1.51</v>
      </c>
      <c r="U239" s="987"/>
      <c r="V239" s="928"/>
      <c r="W239" s="928"/>
      <c r="X239" s="985"/>
      <c r="Y239" s="983"/>
    </row>
    <row r="240" spans="1:25" ht="14.45" customHeight="1" x14ac:dyDescent="0.2">
      <c r="A240" s="947" t="s">
        <v>5663</v>
      </c>
      <c r="B240" s="928">
        <v>1</v>
      </c>
      <c r="C240" s="929">
        <v>0.78</v>
      </c>
      <c r="D240" s="930">
        <v>29</v>
      </c>
      <c r="E240" s="932"/>
      <c r="F240" s="915"/>
      <c r="G240" s="916"/>
      <c r="H240" s="911">
        <v>1</v>
      </c>
      <c r="I240" s="912">
        <v>0.48</v>
      </c>
      <c r="J240" s="913">
        <v>2</v>
      </c>
      <c r="K240" s="917">
        <v>0.48</v>
      </c>
      <c r="L240" s="914">
        <v>2</v>
      </c>
      <c r="M240" s="914">
        <v>21</v>
      </c>
      <c r="N240" s="918">
        <v>7</v>
      </c>
      <c r="O240" s="914" t="s">
        <v>5225</v>
      </c>
      <c r="P240" s="931" t="s">
        <v>5664</v>
      </c>
      <c r="Q240" s="919"/>
      <c r="R240" s="981"/>
      <c r="S240" s="919">
        <f t="shared" si="10"/>
        <v>1</v>
      </c>
      <c r="T240" s="981">
        <f t="shared" si="11"/>
        <v>0.48</v>
      </c>
      <c r="U240" s="987"/>
      <c r="V240" s="928"/>
      <c r="W240" s="928"/>
      <c r="X240" s="985"/>
      <c r="Y240" s="983"/>
    </row>
    <row r="241" spans="1:25" ht="14.45" customHeight="1" x14ac:dyDescent="0.2">
      <c r="A241" s="947" t="s">
        <v>5665</v>
      </c>
      <c r="B241" s="928"/>
      <c r="C241" s="929"/>
      <c r="D241" s="930"/>
      <c r="E241" s="911">
        <v>1</v>
      </c>
      <c r="F241" s="912">
        <v>6.01</v>
      </c>
      <c r="G241" s="913">
        <v>47</v>
      </c>
      <c r="H241" s="914"/>
      <c r="I241" s="915"/>
      <c r="J241" s="916"/>
      <c r="K241" s="917">
        <v>2.96</v>
      </c>
      <c r="L241" s="914">
        <v>4</v>
      </c>
      <c r="M241" s="914">
        <v>33</v>
      </c>
      <c r="N241" s="918">
        <v>11</v>
      </c>
      <c r="O241" s="914" t="s">
        <v>5225</v>
      </c>
      <c r="P241" s="931" t="s">
        <v>5666</v>
      </c>
      <c r="Q241" s="919"/>
      <c r="R241" s="981"/>
      <c r="S241" s="919">
        <f t="shared" si="10"/>
        <v>-1</v>
      </c>
      <c r="T241" s="981">
        <f t="shared" si="11"/>
        <v>-6.01</v>
      </c>
      <c r="U241" s="987"/>
      <c r="V241" s="928"/>
      <c r="W241" s="928"/>
      <c r="X241" s="985"/>
      <c r="Y241" s="983"/>
    </row>
    <row r="242" spans="1:25" ht="14.45" customHeight="1" x14ac:dyDescent="0.2">
      <c r="A242" s="947" t="s">
        <v>5667</v>
      </c>
      <c r="B242" s="928">
        <v>1</v>
      </c>
      <c r="C242" s="929">
        <v>2.94</v>
      </c>
      <c r="D242" s="930">
        <v>31</v>
      </c>
      <c r="E242" s="911"/>
      <c r="F242" s="912"/>
      <c r="G242" s="913"/>
      <c r="H242" s="914"/>
      <c r="I242" s="915"/>
      <c r="J242" s="916"/>
      <c r="K242" s="917">
        <v>1.26</v>
      </c>
      <c r="L242" s="914">
        <v>2</v>
      </c>
      <c r="M242" s="914">
        <v>18</v>
      </c>
      <c r="N242" s="918">
        <v>6</v>
      </c>
      <c r="O242" s="914" t="s">
        <v>5225</v>
      </c>
      <c r="P242" s="931" t="s">
        <v>5668</v>
      </c>
      <c r="Q242" s="919"/>
      <c r="R242" s="981"/>
      <c r="S242" s="919">
        <f t="shared" si="10"/>
        <v>0</v>
      </c>
      <c r="T242" s="981">
        <f t="shared" si="11"/>
        <v>0</v>
      </c>
      <c r="U242" s="987"/>
      <c r="V242" s="928"/>
      <c r="W242" s="928"/>
      <c r="X242" s="985"/>
      <c r="Y242" s="983"/>
    </row>
    <row r="243" spans="1:25" ht="14.45" customHeight="1" x14ac:dyDescent="0.2">
      <c r="A243" s="948" t="s">
        <v>5669</v>
      </c>
      <c r="B243" s="943">
        <v>1</v>
      </c>
      <c r="C243" s="944">
        <v>1.91</v>
      </c>
      <c r="D243" s="933">
        <v>21</v>
      </c>
      <c r="E243" s="945">
        <v>1</v>
      </c>
      <c r="F243" s="946">
        <v>1.91</v>
      </c>
      <c r="G243" s="927">
        <v>29</v>
      </c>
      <c r="H243" s="938"/>
      <c r="I243" s="937"/>
      <c r="J243" s="924"/>
      <c r="K243" s="939">
        <v>1.91</v>
      </c>
      <c r="L243" s="938">
        <v>3</v>
      </c>
      <c r="M243" s="938">
        <v>30</v>
      </c>
      <c r="N243" s="940">
        <v>10</v>
      </c>
      <c r="O243" s="938" t="s">
        <v>5225</v>
      </c>
      <c r="P243" s="941" t="s">
        <v>5670</v>
      </c>
      <c r="Q243" s="942"/>
      <c r="R243" s="980"/>
      <c r="S243" s="942">
        <f t="shared" si="10"/>
        <v>-1</v>
      </c>
      <c r="T243" s="980">
        <f t="shared" si="11"/>
        <v>-1.91</v>
      </c>
      <c r="U243" s="988"/>
      <c r="V243" s="943"/>
      <c r="W243" s="943"/>
      <c r="X243" s="986"/>
      <c r="Y243" s="984"/>
    </row>
    <row r="244" spans="1:25" ht="14.45" customHeight="1" x14ac:dyDescent="0.2">
      <c r="A244" s="948" t="s">
        <v>5671</v>
      </c>
      <c r="B244" s="943"/>
      <c r="C244" s="944"/>
      <c r="D244" s="933"/>
      <c r="E244" s="945">
        <v>2</v>
      </c>
      <c r="F244" s="946">
        <v>12.35</v>
      </c>
      <c r="G244" s="927">
        <v>64.5</v>
      </c>
      <c r="H244" s="938"/>
      <c r="I244" s="937"/>
      <c r="J244" s="924"/>
      <c r="K244" s="939">
        <v>3.32</v>
      </c>
      <c r="L244" s="938">
        <v>5</v>
      </c>
      <c r="M244" s="938">
        <v>45</v>
      </c>
      <c r="N244" s="940">
        <v>15</v>
      </c>
      <c r="O244" s="938" t="s">
        <v>5225</v>
      </c>
      <c r="P244" s="941" t="s">
        <v>5672</v>
      </c>
      <c r="Q244" s="942"/>
      <c r="R244" s="980"/>
      <c r="S244" s="942">
        <f t="shared" si="10"/>
        <v>-2</v>
      </c>
      <c r="T244" s="980">
        <f t="shared" si="11"/>
        <v>-12.35</v>
      </c>
      <c r="U244" s="988"/>
      <c r="V244" s="943"/>
      <c r="W244" s="943"/>
      <c r="X244" s="986"/>
      <c r="Y244" s="984"/>
    </row>
    <row r="245" spans="1:25" ht="14.45" customHeight="1" x14ac:dyDescent="0.2">
      <c r="A245" s="947" t="s">
        <v>5673</v>
      </c>
      <c r="B245" s="928">
        <v>1</v>
      </c>
      <c r="C245" s="929">
        <v>2.39</v>
      </c>
      <c r="D245" s="930">
        <v>30</v>
      </c>
      <c r="E245" s="911"/>
      <c r="F245" s="912"/>
      <c r="G245" s="913"/>
      <c r="H245" s="914"/>
      <c r="I245" s="915"/>
      <c r="J245" s="916"/>
      <c r="K245" s="917">
        <v>1.2</v>
      </c>
      <c r="L245" s="914">
        <v>2</v>
      </c>
      <c r="M245" s="914">
        <v>18</v>
      </c>
      <c r="N245" s="918">
        <v>6</v>
      </c>
      <c r="O245" s="914" t="s">
        <v>5225</v>
      </c>
      <c r="P245" s="931" t="s">
        <v>5674</v>
      </c>
      <c r="Q245" s="919"/>
      <c r="R245" s="981"/>
      <c r="S245" s="919">
        <f t="shared" si="10"/>
        <v>0</v>
      </c>
      <c r="T245" s="981">
        <f t="shared" si="11"/>
        <v>0</v>
      </c>
      <c r="U245" s="987"/>
      <c r="V245" s="928"/>
      <c r="W245" s="928"/>
      <c r="X245" s="985"/>
      <c r="Y245" s="983"/>
    </row>
    <row r="246" spans="1:25" ht="14.45" customHeight="1" x14ac:dyDescent="0.2">
      <c r="A246" s="948" t="s">
        <v>5675</v>
      </c>
      <c r="B246" s="943"/>
      <c r="C246" s="944"/>
      <c r="D246" s="933"/>
      <c r="E246" s="945">
        <v>1</v>
      </c>
      <c r="F246" s="946">
        <v>10.25</v>
      </c>
      <c r="G246" s="927">
        <v>128</v>
      </c>
      <c r="H246" s="938"/>
      <c r="I246" s="937"/>
      <c r="J246" s="924"/>
      <c r="K246" s="939">
        <v>1.88</v>
      </c>
      <c r="L246" s="938">
        <v>4</v>
      </c>
      <c r="M246" s="938">
        <v>33</v>
      </c>
      <c r="N246" s="940">
        <v>11</v>
      </c>
      <c r="O246" s="938" t="s">
        <v>5225</v>
      </c>
      <c r="P246" s="941" t="s">
        <v>5674</v>
      </c>
      <c r="Q246" s="942"/>
      <c r="R246" s="980"/>
      <c r="S246" s="942">
        <f t="shared" si="10"/>
        <v>-1</v>
      </c>
      <c r="T246" s="980">
        <f t="shared" si="11"/>
        <v>-10.25</v>
      </c>
      <c r="U246" s="988"/>
      <c r="V246" s="943"/>
      <c r="W246" s="943"/>
      <c r="X246" s="986"/>
      <c r="Y246" s="984"/>
    </row>
    <row r="247" spans="1:25" ht="14.45" customHeight="1" x14ac:dyDescent="0.2">
      <c r="A247" s="947" t="s">
        <v>5676</v>
      </c>
      <c r="B247" s="928"/>
      <c r="C247" s="929"/>
      <c r="D247" s="930"/>
      <c r="E247" s="911">
        <v>1</v>
      </c>
      <c r="F247" s="912">
        <v>2.2400000000000002</v>
      </c>
      <c r="G247" s="913">
        <v>38</v>
      </c>
      <c r="H247" s="914"/>
      <c r="I247" s="915"/>
      <c r="J247" s="916"/>
      <c r="K247" s="917">
        <v>1.35</v>
      </c>
      <c r="L247" s="914">
        <v>3</v>
      </c>
      <c r="M247" s="914">
        <v>27</v>
      </c>
      <c r="N247" s="918">
        <v>9</v>
      </c>
      <c r="O247" s="914" t="s">
        <v>5225</v>
      </c>
      <c r="P247" s="931" t="s">
        <v>5677</v>
      </c>
      <c r="Q247" s="919"/>
      <c r="R247" s="981"/>
      <c r="S247" s="919">
        <f t="shared" si="10"/>
        <v>-1</v>
      </c>
      <c r="T247" s="981">
        <f t="shared" si="11"/>
        <v>-2.2400000000000002</v>
      </c>
      <c r="U247" s="987"/>
      <c r="V247" s="928"/>
      <c r="W247" s="928"/>
      <c r="X247" s="985"/>
      <c r="Y247" s="983"/>
    </row>
    <row r="248" spans="1:25" ht="14.45" customHeight="1" x14ac:dyDescent="0.2">
      <c r="A248" s="947" t="s">
        <v>5678</v>
      </c>
      <c r="B248" s="928">
        <v>1</v>
      </c>
      <c r="C248" s="929">
        <v>0.46</v>
      </c>
      <c r="D248" s="930">
        <v>18</v>
      </c>
      <c r="E248" s="911">
        <v>1</v>
      </c>
      <c r="F248" s="912">
        <v>0.68</v>
      </c>
      <c r="G248" s="913">
        <v>23</v>
      </c>
      <c r="H248" s="914"/>
      <c r="I248" s="915"/>
      <c r="J248" s="916"/>
      <c r="K248" s="917">
        <v>0.46</v>
      </c>
      <c r="L248" s="914">
        <v>2</v>
      </c>
      <c r="M248" s="914">
        <v>18</v>
      </c>
      <c r="N248" s="918">
        <v>6</v>
      </c>
      <c r="O248" s="914" t="s">
        <v>5225</v>
      </c>
      <c r="P248" s="931" t="s">
        <v>5679</v>
      </c>
      <c r="Q248" s="919"/>
      <c r="R248" s="981"/>
      <c r="S248" s="919">
        <f t="shared" si="10"/>
        <v>-1</v>
      </c>
      <c r="T248" s="981">
        <f t="shared" si="11"/>
        <v>-0.68</v>
      </c>
      <c r="U248" s="987"/>
      <c r="V248" s="928"/>
      <c r="W248" s="928"/>
      <c r="X248" s="985"/>
      <c r="Y248" s="983"/>
    </row>
    <row r="249" spans="1:25" ht="14.45" customHeight="1" x14ac:dyDescent="0.2">
      <c r="A249" s="948" t="s">
        <v>5680</v>
      </c>
      <c r="B249" s="943">
        <v>3</v>
      </c>
      <c r="C249" s="944">
        <v>2.2599999999999998</v>
      </c>
      <c r="D249" s="933">
        <v>23</v>
      </c>
      <c r="E249" s="945">
        <v>7</v>
      </c>
      <c r="F249" s="946">
        <v>8.66</v>
      </c>
      <c r="G249" s="927">
        <v>33.9</v>
      </c>
      <c r="H249" s="938">
        <v>3</v>
      </c>
      <c r="I249" s="937">
        <v>2.76</v>
      </c>
      <c r="J249" s="925">
        <v>23.3</v>
      </c>
      <c r="K249" s="939">
        <v>0.65</v>
      </c>
      <c r="L249" s="938">
        <v>3</v>
      </c>
      <c r="M249" s="938">
        <v>24</v>
      </c>
      <c r="N249" s="940">
        <v>8</v>
      </c>
      <c r="O249" s="938" t="s">
        <v>5225</v>
      </c>
      <c r="P249" s="941" t="s">
        <v>5679</v>
      </c>
      <c r="Q249" s="942"/>
      <c r="R249" s="980"/>
      <c r="S249" s="942">
        <f t="shared" si="10"/>
        <v>-4</v>
      </c>
      <c r="T249" s="980">
        <f t="shared" si="11"/>
        <v>-5.9</v>
      </c>
      <c r="U249" s="988"/>
      <c r="V249" s="943"/>
      <c r="W249" s="943"/>
      <c r="X249" s="986"/>
      <c r="Y249" s="984">
        <v>46</v>
      </c>
    </row>
    <row r="250" spans="1:25" ht="14.45" customHeight="1" x14ac:dyDescent="0.2">
      <c r="A250" s="948" t="s">
        <v>5681</v>
      </c>
      <c r="B250" s="943">
        <v>1</v>
      </c>
      <c r="C250" s="944">
        <v>1.75</v>
      </c>
      <c r="D250" s="933">
        <v>43</v>
      </c>
      <c r="E250" s="945">
        <v>2</v>
      </c>
      <c r="F250" s="946">
        <v>2.85</v>
      </c>
      <c r="G250" s="927">
        <v>29</v>
      </c>
      <c r="H250" s="938">
        <v>1</v>
      </c>
      <c r="I250" s="937">
        <v>1.1200000000000001</v>
      </c>
      <c r="J250" s="925">
        <v>27</v>
      </c>
      <c r="K250" s="939">
        <v>1</v>
      </c>
      <c r="L250" s="938">
        <v>3</v>
      </c>
      <c r="M250" s="938">
        <v>30</v>
      </c>
      <c r="N250" s="940">
        <v>10</v>
      </c>
      <c r="O250" s="938" t="s">
        <v>5225</v>
      </c>
      <c r="P250" s="941" t="s">
        <v>5679</v>
      </c>
      <c r="Q250" s="942"/>
      <c r="R250" s="980"/>
      <c r="S250" s="942">
        <f t="shared" si="10"/>
        <v>-1</v>
      </c>
      <c r="T250" s="980">
        <f t="shared" si="11"/>
        <v>-1.73</v>
      </c>
      <c r="U250" s="988"/>
      <c r="V250" s="943"/>
      <c r="W250" s="943"/>
      <c r="X250" s="986"/>
      <c r="Y250" s="984">
        <v>17</v>
      </c>
    </row>
    <row r="251" spans="1:25" ht="14.45" customHeight="1" x14ac:dyDescent="0.2">
      <c r="A251" s="947" t="s">
        <v>5682</v>
      </c>
      <c r="B251" s="928"/>
      <c r="C251" s="929"/>
      <c r="D251" s="930"/>
      <c r="E251" s="911">
        <v>1</v>
      </c>
      <c r="F251" s="912">
        <v>1.18</v>
      </c>
      <c r="G251" s="913">
        <v>10</v>
      </c>
      <c r="H251" s="914"/>
      <c r="I251" s="915"/>
      <c r="J251" s="916"/>
      <c r="K251" s="917">
        <v>1.18</v>
      </c>
      <c r="L251" s="914">
        <v>3</v>
      </c>
      <c r="M251" s="914">
        <v>30</v>
      </c>
      <c r="N251" s="918">
        <v>10</v>
      </c>
      <c r="O251" s="914" t="s">
        <v>5225</v>
      </c>
      <c r="P251" s="931" t="s">
        <v>5683</v>
      </c>
      <c r="Q251" s="919"/>
      <c r="R251" s="981"/>
      <c r="S251" s="919">
        <f t="shared" si="10"/>
        <v>-1</v>
      </c>
      <c r="T251" s="981">
        <f t="shared" si="11"/>
        <v>-1.18</v>
      </c>
      <c r="U251" s="987"/>
      <c r="V251" s="928"/>
      <c r="W251" s="928"/>
      <c r="X251" s="985"/>
      <c r="Y251" s="983"/>
    </row>
    <row r="252" spans="1:25" ht="14.45" customHeight="1" x14ac:dyDescent="0.2">
      <c r="A252" s="947" t="s">
        <v>5684</v>
      </c>
      <c r="B252" s="928">
        <v>5</v>
      </c>
      <c r="C252" s="929">
        <v>3.54</v>
      </c>
      <c r="D252" s="930">
        <v>21</v>
      </c>
      <c r="E252" s="911">
        <v>1</v>
      </c>
      <c r="F252" s="912">
        <v>0.42</v>
      </c>
      <c r="G252" s="913">
        <v>16</v>
      </c>
      <c r="H252" s="914">
        <v>5</v>
      </c>
      <c r="I252" s="915">
        <v>2.82</v>
      </c>
      <c r="J252" s="926">
        <v>20.2</v>
      </c>
      <c r="K252" s="917">
        <v>0.42</v>
      </c>
      <c r="L252" s="914">
        <v>2</v>
      </c>
      <c r="M252" s="914">
        <v>18</v>
      </c>
      <c r="N252" s="918">
        <v>6</v>
      </c>
      <c r="O252" s="914" t="s">
        <v>5225</v>
      </c>
      <c r="P252" s="931" t="s">
        <v>5685</v>
      </c>
      <c r="Q252" s="919"/>
      <c r="R252" s="981"/>
      <c r="S252" s="919">
        <f t="shared" si="10"/>
        <v>4</v>
      </c>
      <c r="T252" s="981">
        <f t="shared" si="11"/>
        <v>2.4</v>
      </c>
      <c r="U252" s="987"/>
      <c r="V252" s="928"/>
      <c r="W252" s="928"/>
      <c r="X252" s="985"/>
      <c r="Y252" s="983">
        <v>71</v>
      </c>
    </row>
    <row r="253" spans="1:25" ht="14.45" customHeight="1" x14ac:dyDescent="0.2">
      <c r="A253" s="948" t="s">
        <v>5686</v>
      </c>
      <c r="B253" s="943">
        <v>9</v>
      </c>
      <c r="C253" s="944">
        <v>6.47</v>
      </c>
      <c r="D253" s="933">
        <v>21.7</v>
      </c>
      <c r="E253" s="945">
        <v>15</v>
      </c>
      <c r="F253" s="946">
        <v>20.27</v>
      </c>
      <c r="G253" s="927">
        <v>38.4</v>
      </c>
      <c r="H253" s="938">
        <v>11</v>
      </c>
      <c r="I253" s="937">
        <v>9.01</v>
      </c>
      <c r="J253" s="925">
        <v>23.9</v>
      </c>
      <c r="K253" s="939">
        <v>0.55000000000000004</v>
      </c>
      <c r="L253" s="938">
        <v>2</v>
      </c>
      <c r="M253" s="938">
        <v>21</v>
      </c>
      <c r="N253" s="940">
        <v>7</v>
      </c>
      <c r="O253" s="938" t="s">
        <v>5225</v>
      </c>
      <c r="P253" s="941" t="s">
        <v>5687</v>
      </c>
      <c r="Q253" s="942"/>
      <c r="R253" s="980"/>
      <c r="S253" s="942">
        <f t="shared" si="10"/>
        <v>-4</v>
      </c>
      <c r="T253" s="980">
        <f t="shared" si="11"/>
        <v>-11.26</v>
      </c>
      <c r="U253" s="988"/>
      <c r="V253" s="943"/>
      <c r="W253" s="943"/>
      <c r="X253" s="986"/>
      <c r="Y253" s="984">
        <v>186</v>
      </c>
    </row>
    <row r="254" spans="1:25" ht="14.45" customHeight="1" x14ac:dyDescent="0.2">
      <c r="A254" s="948" t="s">
        <v>5688</v>
      </c>
      <c r="B254" s="943">
        <v>4</v>
      </c>
      <c r="C254" s="944">
        <v>3.45</v>
      </c>
      <c r="D254" s="933">
        <v>27.3</v>
      </c>
      <c r="E254" s="945">
        <v>8</v>
      </c>
      <c r="F254" s="946">
        <v>6.87</v>
      </c>
      <c r="G254" s="927">
        <v>22.8</v>
      </c>
      <c r="H254" s="938">
        <v>5</v>
      </c>
      <c r="I254" s="937">
        <v>5.98</v>
      </c>
      <c r="J254" s="925">
        <v>39.200000000000003</v>
      </c>
      <c r="K254" s="939">
        <v>0.77</v>
      </c>
      <c r="L254" s="938">
        <v>3</v>
      </c>
      <c r="M254" s="938">
        <v>30</v>
      </c>
      <c r="N254" s="940">
        <v>10</v>
      </c>
      <c r="O254" s="938" t="s">
        <v>5225</v>
      </c>
      <c r="P254" s="941" t="s">
        <v>5689</v>
      </c>
      <c r="Q254" s="942"/>
      <c r="R254" s="980"/>
      <c r="S254" s="942">
        <f t="shared" si="10"/>
        <v>-3</v>
      </c>
      <c r="T254" s="980">
        <f t="shared" si="11"/>
        <v>-0.88999999999999968</v>
      </c>
      <c r="U254" s="988"/>
      <c r="V254" s="943"/>
      <c r="W254" s="943"/>
      <c r="X254" s="986"/>
      <c r="Y254" s="984">
        <v>146</v>
      </c>
    </row>
    <row r="255" spans="1:25" ht="14.45" customHeight="1" x14ac:dyDescent="0.2">
      <c r="A255" s="947" t="s">
        <v>5690</v>
      </c>
      <c r="B255" s="928"/>
      <c r="C255" s="929"/>
      <c r="D255" s="930"/>
      <c r="E255" s="932"/>
      <c r="F255" s="915"/>
      <c r="G255" s="916"/>
      <c r="H255" s="911">
        <v>1</v>
      </c>
      <c r="I255" s="912">
        <v>0.88</v>
      </c>
      <c r="J255" s="926">
        <v>22</v>
      </c>
      <c r="K255" s="917">
        <v>0.74</v>
      </c>
      <c r="L255" s="914">
        <v>2</v>
      </c>
      <c r="M255" s="914">
        <v>21</v>
      </c>
      <c r="N255" s="918">
        <v>7</v>
      </c>
      <c r="O255" s="914" t="s">
        <v>5225</v>
      </c>
      <c r="P255" s="931" t="s">
        <v>5691</v>
      </c>
      <c r="Q255" s="919"/>
      <c r="R255" s="981"/>
      <c r="S255" s="919">
        <f t="shared" si="10"/>
        <v>1</v>
      </c>
      <c r="T255" s="981">
        <f t="shared" si="11"/>
        <v>0.88</v>
      </c>
      <c r="U255" s="987"/>
      <c r="V255" s="928"/>
      <c r="W255" s="928"/>
      <c r="X255" s="985"/>
      <c r="Y255" s="983">
        <v>15</v>
      </c>
    </row>
    <row r="256" spans="1:25" ht="14.45" customHeight="1" x14ac:dyDescent="0.2">
      <c r="A256" s="947" t="s">
        <v>5692</v>
      </c>
      <c r="B256" s="928"/>
      <c r="C256" s="929"/>
      <c r="D256" s="930"/>
      <c r="E256" s="932"/>
      <c r="F256" s="915"/>
      <c r="G256" s="916"/>
      <c r="H256" s="911">
        <v>1</v>
      </c>
      <c r="I256" s="912">
        <v>2.52</v>
      </c>
      <c r="J256" s="926">
        <v>60</v>
      </c>
      <c r="K256" s="917">
        <v>0.4</v>
      </c>
      <c r="L256" s="914">
        <v>2</v>
      </c>
      <c r="M256" s="914">
        <v>15</v>
      </c>
      <c r="N256" s="918">
        <v>5</v>
      </c>
      <c r="O256" s="914" t="s">
        <v>5225</v>
      </c>
      <c r="P256" s="931" t="s">
        <v>5693</v>
      </c>
      <c r="Q256" s="919"/>
      <c r="R256" s="981"/>
      <c r="S256" s="919">
        <f t="shared" si="10"/>
        <v>1</v>
      </c>
      <c r="T256" s="981">
        <f t="shared" si="11"/>
        <v>2.52</v>
      </c>
      <c r="U256" s="987"/>
      <c r="V256" s="928"/>
      <c r="W256" s="928"/>
      <c r="X256" s="985"/>
      <c r="Y256" s="983">
        <v>55</v>
      </c>
    </row>
    <row r="257" spans="1:25" ht="14.45" customHeight="1" x14ac:dyDescent="0.2">
      <c r="A257" s="947" t="s">
        <v>5694</v>
      </c>
      <c r="B257" s="928"/>
      <c r="C257" s="929"/>
      <c r="D257" s="930"/>
      <c r="E257" s="911">
        <v>1</v>
      </c>
      <c r="F257" s="912">
        <v>1.98</v>
      </c>
      <c r="G257" s="913">
        <v>37</v>
      </c>
      <c r="H257" s="914"/>
      <c r="I257" s="915"/>
      <c r="J257" s="916"/>
      <c r="K257" s="917">
        <v>0.31</v>
      </c>
      <c r="L257" s="914">
        <v>1</v>
      </c>
      <c r="M257" s="914">
        <v>9</v>
      </c>
      <c r="N257" s="918">
        <v>3</v>
      </c>
      <c r="O257" s="914" t="s">
        <v>5225</v>
      </c>
      <c r="P257" s="931" t="s">
        <v>5695</v>
      </c>
      <c r="Q257" s="919"/>
      <c r="R257" s="981"/>
      <c r="S257" s="919">
        <f t="shared" si="10"/>
        <v>-1</v>
      </c>
      <c r="T257" s="981">
        <f t="shared" si="11"/>
        <v>-1.98</v>
      </c>
      <c r="U257" s="987"/>
      <c r="V257" s="928"/>
      <c r="W257" s="928"/>
      <c r="X257" s="985"/>
      <c r="Y257" s="983"/>
    </row>
    <row r="258" spans="1:25" ht="14.45" customHeight="1" x14ac:dyDescent="0.2">
      <c r="A258" s="947" t="s">
        <v>5696</v>
      </c>
      <c r="B258" s="920">
        <v>1</v>
      </c>
      <c r="C258" s="921">
        <v>7.2</v>
      </c>
      <c r="D258" s="922">
        <v>81</v>
      </c>
      <c r="E258" s="932"/>
      <c r="F258" s="915"/>
      <c r="G258" s="916"/>
      <c r="H258" s="914"/>
      <c r="I258" s="915"/>
      <c r="J258" s="916"/>
      <c r="K258" s="917">
        <v>0.75</v>
      </c>
      <c r="L258" s="914">
        <v>2</v>
      </c>
      <c r="M258" s="914">
        <v>18</v>
      </c>
      <c r="N258" s="918">
        <v>6</v>
      </c>
      <c r="O258" s="914" t="s">
        <v>5225</v>
      </c>
      <c r="P258" s="931" t="s">
        <v>5697</v>
      </c>
      <c r="Q258" s="919"/>
      <c r="R258" s="981"/>
      <c r="S258" s="919">
        <f t="shared" si="10"/>
        <v>0</v>
      </c>
      <c r="T258" s="981">
        <f t="shared" si="11"/>
        <v>0</v>
      </c>
      <c r="U258" s="987"/>
      <c r="V258" s="928"/>
      <c r="W258" s="928"/>
      <c r="X258" s="985"/>
      <c r="Y258" s="983"/>
    </row>
    <row r="259" spans="1:25" ht="14.45" customHeight="1" x14ac:dyDescent="0.2">
      <c r="A259" s="947" t="s">
        <v>5698</v>
      </c>
      <c r="B259" s="928"/>
      <c r="C259" s="929"/>
      <c r="D259" s="930"/>
      <c r="E259" s="911">
        <v>1</v>
      </c>
      <c r="F259" s="912">
        <v>0.53</v>
      </c>
      <c r="G259" s="913">
        <v>17</v>
      </c>
      <c r="H259" s="914"/>
      <c r="I259" s="915"/>
      <c r="J259" s="916"/>
      <c r="K259" s="917">
        <v>0.53</v>
      </c>
      <c r="L259" s="914">
        <v>2</v>
      </c>
      <c r="M259" s="914">
        <v>18</v>
      </c>
      <c r="N259" s="918">
        <v>6</v>
      </c>
      <c r="O259" s="914" t="s">
        <v>5225</v>
      </c>
      <c r="P259" s="931" t="s">
        <v>5699</v>
      </c>
      <c r="Q259" s="919"/>
      <c r="R259" s="981"/>
      <c r="S259" s="919">
        <f t="shared" si="10"/>
        <v>-1</v>
      </c>
      <c r="T259" s="981">
        <f t="shared" si="11"/>
        <v>-0.53</v>
      </c>
      <c r="U259" s="987"/>
      <c r="V259" s="928"/>
      <c r="W259" s="928"/>
      <c r="X259" s="985"/>
      <c r="Y259" s="983"/>
    </row>
    <row r="260" spans="1:25" ht="14.45" customHeight="1" x14ac:dyDescent="0.2">
      <c r="A260" s="947" t="s">
        <v>5700</v>
      </c>
      <c r="B260" s="920">
        <v>1</v>
      </c>
      <c r="C260" s="921">
        <v>1.66</v>
      </c>
      <c r="D260" s="922">
        <v>37</v>
      </c>
      <c r="E260" s="932"/>
      <c r="F260" s="915"/>
      <c r="G260" s="916"/>
      <c r="H260" s="914"/>
      <c r="I260" s="915"/>
      <c r="J260" s="916"/>
      <c r="K260" s="917">
        <v>0.36</v>
      </c>
      <c r="L260" s="914">
        <v>1</v>
      </c>
      <c r="M260" s="914">
        <v>12</v>
      </c>
      <c r="N260" s="918">
        <v>4</v>
      </c>
      <c r="O260" s="914" t="s">
        <v>5225</v>
      </c>
      <c r="P260" s="931" t="s">
        <v>5701</v>
      </c>
      <c r="Q260" s="919"/>
      <c r="R260" s="981"/>
      <c r="S260" s="919">
        <f t="shared" si="10"/>
        <v>0</v>
      </c>
      <c r="T260" s="981">
        <f t="shared" si="11"/>
        <v>0</v>
      </c>
      <c r="U260" s="987"/>
      <c r="V260" s="928"/>
      <c r="W260" s="928"/>
      <c r="X260" s="985"/>
      <c r="Y260" s="983"/>
    </row>
    <row r="261" spans="1:25" ht="14.45" customHeight="1" x14ac:dyDescent="0.2">
      <c r="A261" s="947" t="s">
        <v>5702</v>
      </c>
      <c r="B261" s="920">
        <v>1</v>
      </c>
      <c r="C261" s="921">
        <v>0.72</v>
      </c>
      <c r="D261" s="922">
        <v>14</v>
      </c>
      <c r="E261" s="932"/>
      <c r="F261" s="915"/>
      <c r="G261" s="916"/>
      <c r="H261" s="914"/>
      <c r="I261" s="915"/>
      <c r="J261" s="916"/>
      <c r="K261" s="917">
        <v>0.72</v>
      </c>
      <c r="L261" s="914">
        <v>3</v>
      </c>
      <c r="M261" s="914">
        <v>24</v>
      </c>
      <c r="N261" s="918">
        <v>8</v>
      </c>
      <c r="O261" s="914" t="s">
        <v>5225</v>
      </c>
      <c r="P261" s="931" t="s">
        <v>5703</v>
      </c>
      <c r="Q261" s="919"/>
      <c r="R261" s="981"/>
      <c r="S261" s="919">
        <f t="shared" si="10"/>
        <v>0</v>
      </c>
      <c r="T261" s="981">
        <f t="shared" si="11"/>
        <v>0</v>
      </c>
      <c r="U261" s="987"/>
      <c r="V261" s="928"/>
      <c r="W261" s="928"/>
      <c r="X261" s="985"/>
      <c r="Y261" s="983"/>
    </row>
    <row r="262" spans="1:25" ht="14.45" customHeight="1" x14ac:dyDescent="0.2">
      <c r="A262" s="948" t="s">
        <v>5704</v>
      </c>
      <c r="B262" s="934">
        <v>2</v>
      </c>
      <c r="C262" s="935">
        <v>3.56</v>
      </c>
      <c r="D262" s="923">
        <v>29.5</v>
      </c>
      <c r="E262" s="936"/>
      <c r="F262" s="937"/>
      <c r="G262" s="924"/>
      <c r="H262" s="938">
        <v>1</v>
      </c>
      <c r="I262" s="937">
        <v>1.24</v>
      </c>
      <c r="J262" s="925">
        <v>26</v>
      </c>
      <c r="K262" s="939">
        <v>1.24</v>
      </c>
      <c r="L262" s="938">
        <v>3</v>
      </c>
      <c r="M262" s="938">
        <v>30</v>
      </c>
      <c r="N262" s="940">
        <v>10</v>
      </c>
      <c r="O262" s="938" t="s">
        <v>5225</v>
      </c>
      <c r="P262" s="941" t="s">
        <v>5705</v>
      </c>
      <c r="Q262" s="942"/>
      <c r="R262" s="980"/>
      <c r="S262" s="942">
        <f t="shared" ref="S262:S313" si="12">H262-E262</f>
        <v>1</v>
      </c>
      <c r="T262" s="980">
        <f t="shared" ref="T262:T313" si="13">I262-F262</f>
        <v>1.24</v>
      </c>
      <c r="U262" s="988"/>
      <c r="V262" s="943"/>
      <c r="W262" s="943"/>
      <c r="X262" s="986"/>
      <c r="Y262" s="984">
        <v>16</v>
      </c>
    </row>
    <row r="263" spans="1:25" ht="14.45" customHeight="1" x14ac:dyDescent="0.2">
      <c r="A263" s="947" t="s">
        <v>5706</v>
      </c>
      <c r="B263" s="928">
        <v>1</v>
      </c>
      <c r="C263" s="929">
        <v>1.61</v>
      </c>
      <c r="D263" s="930">
        <v>35</v>
      </c>
      <c r="E263" s="911"/>
      <c r="F263" s="912"/>
      <c r="G263" s="913"/>
      <c r="H263" s="914"/>
      <c r="I263" s="915"/>
      <c r="J263" s="916"/>
      <c r="K263" s="917">
        <v>0.56000000000000005</v>
      </c>
      <c r="L263" s="914">
        <v>2</v>
      </c>
      <c r="M263" s="914">
        <v>15</v>
      </c>
      <c r="N263" s="918">
        <v>5</v>
      </c>
      <c r="O263" s="914" t="s">
        <v>5225</v>
      </c>
      <c r="P263" s="931" t="s">
        <v>5707</v>
      </c>
      <c r="Q263" s="919"/>
      <c r="R263" s="981"/>
      <c r="S263" s="919">
        <f t="shared" si="12"/>
        <v>0</v>
      </c>
      <c r="T263" s="981">
        <f t="shared" si="13"/>
        <v>0</v>
      </c>
      <c r="U263" s="987"/>
      <c r="V263" s="928"/>
      <c r="W263" s="928"/>
      <c r="X263" s="985"/>
      <c r="Y263" s="983"/>
    </row>
    <row r="264" spans="1:25" ht="14.45" customHeight="1" x14ac:dyDescent="0.2">
      <c r="A264" s="948" t="s">
        <v>5708</v>
      </c>
      <c r="B264" s="943">
        <v>5</v>
      </c>
      <c r="C264" s="944">
        <v>4.8600000000000003</v>
      </c>
      <c r="D264" s="933">
        <v>22.6</v>
      </c>
      <c r="E264" s="945">
        <v>8</v>
      </c>
      <c r="F264" s="946">
        <v>10.15</v>
      </c>
      <c r="G264" s="927">
        <v>23.6</v>
      </c>
      <c r="H264" s="938">
        <v>3</v>
      </c>
      <c r="I264" s="937">
        <v>3.52</v>
      </c>
      <c r="J264" s="925">
        <v>30.3</v>
      </c>
      <c r="K264" s="939">
        <v>0.72</v>
      </c>
      <c r="L264" s="938">
        <v>2</v>
      </c>
      <c r="M264" s="938">
        <v>21</v>
      </c>
      <c r="N264" s="940">
        <v>7</v>
      </c>
      <c r="O264" s="938" t="s">
        <v>5225</v>
      </c>
      <c r="P264" s="941" t="s">
        <v>5709</v>
      </c>
      <c r="Q264" s="942"/>
      <c r="R264" s="980"/>
      <c r="S264" s="942">
        <f t="shared" si="12"/>
        <v>-5</v>
      </c>
      <c r="T264" s="980">
        <f t="shared" si="13"/>
        <v>-6.6300000000000008</v>
      </c>
      <c r="U264" s="988"/>
      <c r="V264" s="943"/>
      <c r="W264" s="943"/>
      <c r="X264" s="986"/>
      <c r="Y264" s="984">
        <v>70</v>
      </c>
    </row>
    <row r="265" spans="1:25" ht="14.45" customHeight="1" x14ac:dyDescent="0.2">
      <c r="A265" s="948" t="s">
        <v>5710</v>
      </c>
      <c r="B265" s="943">
        <v>1</v>
      </c>
      <c r="C265" s="944">
        <v>1.19</v>
      </c>
      <c r="D265" s="933">
        <v>29</v>
      </c>
      <c r="E265" s="945">
        <v>4</v>
      </c>
      <c r="F265" s="946">
        <v>5.18</v>
      </c>
      <c r="G265" s="927">
        <v>30.3</v>
      </c>
      <c r="H265" s="938"/>
      <c r="I265" s="937"/>
      <c r="J265" s="924"/>
      <c r="K265" s="939">
        <v>1.04</v>
      </c>
      <c r="L265" s="938">
        <v>3</v>
      </c>
      <c r="M265" s="938">
        <v>27</v>
      </c>
      <c r="N265" s="940">
        <v>9</v>
      </c>
      <c r="O265" s="938" t="s">
        <v>5225</v>
      </c>
      <c r="P265" s="941" t="s">
        <v>5711</v>
      </c>
      <c r="Q265" s="942"/>
      <c r="R265" s="980"/>
      <c r="S265" s="942">
        <f t="shared" si="12"/>
        <v>-4</v>
      </c>
      <c r="T265" s="980">
        <f t="shared" si="13"/>
        <v>-5.18</v>
      </c>
      <c r="U265" s="988"/>
      <c r="V265" s="943"/>
      <c r="W265" s="943"/>
      <c r="X265" s="986"/>
      <c r="Y265" s="984"/>
    </row>
    <row r="266" spans="1:25" ht="14.45" customHeight="1" x14ac:dyDescent="0.2">
      <c r="A266" s="947" t="s">
        <v>5712</v>
      </c>
      <c r="B266" s="928"/>
      <c r="C266" s="929"/>
      <c r="D266" s="930"/>
      <c r="E266" s="932"/>
      <c r="F266" s="915"/>
      <c r="G266" s="916"/>
      <c r="H266" s="911">
        <v>1</v>
      </c>
      <c r="I266" s="912">
        <v>1.07</v>
      </c>
      <c r="J266" s="926">
        <v>14</v>
      </c>
      <c r="K266" s="917">
        <v>1.07</v>
      </c>
      <c r="L266" s="914">
        <v>3</v>
      </c>
      <c r="M266" s="914">
        <v>24</v>
      </c>
      <c r="N266" s="918">
        <v>8</v>
      </c>
      <c r="O266" s="914" t="s">
        <v>5225</v>
      </c>
      <c r="P266" s="931" t="s">
        <v>5713</v>
      </c>
      <c r="Q266" s="919"/>
      <c r="R266" s="981"/>
      <c r="S266" s="919">
        <f t="shared" si="12"/>
        <v>1</v>
      </c>
      <c r="T266" s="981">
        <f t="shared" si="13"/>
        <v>1.07</v>
      </c>
      <c r="U266" s="987"/>
      <c r="V266" s="928"/>
      <c r="W266" s="928"/>
      <c r="X266" s="985"/>
      <c r="Y266" s="983">
        <v>6</v>
      </c>
    </row>
    <row r="267" spans="1:25" ht="14.45" customHeight="1" x14ac:dyDescent="0.2">
      <c r="A267" s="947" t="s">
        <v>5714</v>
      </c>
      <c r="B267" s="928"/>
      <c r="C267" s="929"/>
      <c r="D267" s="930"/>
      <c r="E267" s="911">
        <v>1</v>
      </c>
      <c r="F267" s="912">
        <v>5.72</v>
      </c>
      <c r="G267" s="913">
        <v>71</v>
      </c>
      <c r="H267" s="914"/>
      <c r="I267" s="915"/>
      <c r="J267" s="916"/>
      <c r="K267" s="917">
        <v>3.67</v>
      </c>
      <c r="L267" s="914">
        <v>6</v>
      </c>
      <c r="M267" s="914">
        <v>51</v>
      </c>
      <c r="N267" s="918">
        <v>17</v>
      </c>
      <c r="O267" s="914" t="s">
        <v>5225</v>
      </c>
      <c r="P267" s="931" t="s">
        <v>5715</v>
      </c>
      <c r="Q267" s="919"/>
      <c r="R267" s="981"/>
      <c r="S267" s="919">
        <f t="shared" si="12"/>
        <v>-1</v>
      </c>
      <c r="T267" s="981">
        <f t="shared" si="13"/>
        <v>-5.72</v>
      </c>
      <c r="U267" s="987"/>
      <c r="V267" s="928"/>
      <c r="W267" s="928"/>
      <c r="X267" s="985"/>
      <c r="Y267" s="983"/>
    </row>
    <row r="268" spans="1:25" ht="14.45" customHeight="1" x14ac:dyDescent="0.2">
      <c r="A268" s="947" t="s">
        <v>5716</v>
      </c>
      <c r="B268" s="928"/>
      <c r="C268" s="929"/>
      <c r="D268" s="930"/>
      <c r="E268" s="932">
        <v>1</v>
      </c>
      <c r="F268" s="915">
        <v>1.1000000000000001</v>
      </c>
      <c r="G268" s="916">
        <v>26</v>
      </c>
      <c r="H268" s="911"/>
      <c r="I268" s="912"/>
      <c r="J268" s="913"/>
      <c r="K268" s="917">
        <v>0.66</v>
      </c>
      <c r="L268" s="914">
        <v>2</v>
      </c>
      <c r="M268" s="914">
        <v>18</v>
      </c>
      <c r="N268" s="918">
        <v>6</v>
      </c>
      <c r="O268" s="914" t="s">
        <v>5225</v>
      </c>
      <c r="P268" s="931" t="s">
        <v>5717</v>
      </c>
      <c r="Q268" s="919"/>
      <c r="R268" s="981"/>
      <c r="S268" s="919">
        <f t="shared" si="12"/>
        <v>-1</v>
      </c>
      <c r="T268" s="981">
        <f t="shared" si="13"/>
        <v>-1.1000000000000001</v>
      </c>
      <c r="U268" s="987"/>
      <c r="V268" s="928"/>
      <c r="W268" s="928"/>
      <c r="X268" s="985"/>
      <c r="Y268" s="983"/>
    </row>
    <row r="269" spans="1:25" ht="14.45" customHeight="1" x14ac:dyDescent="0.2">
      <c r="A269" s="948" t="s">
        <v>5718</v>
      </c>
      <c r="B269" s="943">
        <v>1</v>
      </c>
      <c r="C269" s="944">
        <v>1.83</v>
      </c>
      <c r="D269" s="933">
        <v>22</v>
      </c>
      <c r="E269" s="936"/>
      <c r="F269" s="937"/>
      <c r="G269" s="924"/>
      <c r="H269" s="945">
        <v>2</v>
      </c>
      <c r="I269" s="946">
        <v>4.55</v>
      </c>
      <c r="J269" s="925">
        <v>32.5</v>
      </c>
      <c r="K269" s="939">
        <v>1.83</v>
      </c>
      <c r="L269" s="938">
        <v>3</v>
      </c>
      <c r="M269" s="938">
        <v>30</v>
      </c>
      <c r="N269" s="940">
        <v>10</v>
      </c>
      <c r="O269" s="938" t="s">
        <v>5225</v>
      </c>
      <c r="P269" s="941" t="s">
        <v>5719</v>
      </c>
      <c r="Q269" s="942"/>
      <c r="R269" s="980"/>
      <c r="S269" s="942">
        <f t="shared" si="12"/>
        <v>2</v>
      </c>
      <c r="T269" s="980">
        <f t="shared" si="13"/>
        <v>4.55</v>
      </c>
      <c r="U269" s="988"/>
      <c r="V269" s="943"/>
      <c r="W269" s="943"/>
      <c r="X269" s="986"/>
      <c r="Y269" s="984">
        <v>45</v>
      </c>
    </row>
    <row r="270" spans="1:25" ht="14.45" customHeight="1" x14ac:dyDescent="0.2">
      <c r="A270" s="947" t="s">
        <v>5720</v>
      </c>
      <c r="B270" s="928">
        <v>1</v>
      </c>
      <c r="C270" s="929">
        <v>3.03</v>
      </c>
      <c r="D270" s="930">
        <v>69</v>
      </c>
      <c r="E270" s="911"/>
      <c r="F270" s="912"/>
      <c r="G270" s="913"/>
      <c r="H270" s="914"/>
      <c r="I270" s="915"/>
      <c r="J270" s="916"/>
      <c r="K270" s="917">
        <v>0.66</v>
      </c>
      <c r="L270" s="914">
        <v>2</v>
      </c>
      <c r="M270" s="914">
        <v>21</v>
      </c>
      <c r="N270" s="918">
        <v>7</v>
      </c>
      <c r="O270" s="914" t="s">
        <v>5225</v>
      </c>
      <c r="P270" s="931" t="s">
        <v>5721</v>
      </c>
      <c r="Q270" s="919"/>
      <c r="R270" s="981"/>
      <c r="S270" s="919">
        <f t="shared" si="12"/>
        <v>0</v>
      </c>
      <c r="T270" s="981">
        <f t="shared" si="13"/>
        <v>0</v>
      </c>
      <c r="U270" s="987"/>
      <c r="V270" s="928"/>
      <c r="W270" s="928"/>
      <c r="X270" s="985"/>
      <c r="Y270" s="983"/>
    </row>
    <row r="271" spans="1:25" ht="14.45" customHeight="1" x14ac:dyDescent="0.2">
      <c r="A271" s="948" t="s">
        <v>5722</v>
      </c>
      <c r="B271" s="943"/>
      <c r="C271" s="944"/>
      <c r="D271" s="933"/>
      <c r="E271" s="945">
        <v>2</v>
      </c>
      <c r="F271" s="946">
        <v>3.46</v>
      </c>
      <c r="G271" s="927">
        <v>38.5</v>
      </c>
      <c r="H271" s="938">
        <v>1</v>
      </c>
      <c r="I271" s="937">
        <v>1.1100000000000001</v>
      </c>
      <c r="J271" s="925">
        <v>28</v>
      </c>
      <c r="K271" s="939">
        <v>1.05</v>
      </c>
      <c r="L271" s="938">
        <v>3</v>
      </c>
      <c r="M271" s="938">
        <v>27</v>
      </c>
      <c r="N271" s="940">
        <v>9</v>
      </c>
      <c r="O271" s="938" t="s">
        <v>5225</v>
      </c>
      <c r="P271" s="941" t="s">
        <v>5721</v>
      </c>
      <c r="Q271" s="942"/>
      <c r="R271" s="980"/>
      <c r="S271" s="942">
        <f t="shared" si="12"/>
        <v>-1</v>
      </c>
      <c r="T271" s="980">
        <f t="shared" si="13"/>
        <v>-2.3499999999999996</v>
      </c>
      <c r="U271" s="988"/>
      <c r="V271" s="943"/>
      <c r="W271" s="943"/>
      <c r="X271" s="986"/>
      <c r="Y271" s="984">
        <v>19</v>
      </c>
    </row>
    <row r="272" spans="1:25" ht="14.45" customHeight="1" x14ac:dyDescent="0.2">
      <c r="A272" s="947" t="s">
        <v>5723</v>
      </c>
      <c r="B272" s="928">
        <v>1</v>
      </c>
      <c r="C272" s="929">
        <v>3</v>
      </c>
      <c r="D272" s="930">
        <v>22</v>
      </c>
      <c r="E272" s="911"/>
      <c r="F272" s="912"/>
      <c r="G272" s="913"/>
      <c r="H272" s="914">
        <v>1</v>
      </c>
      <c r="I272" s="915">
        <v>7.38</v>
      </c>
      <c r="J272" s="926">
        <v>88</v>
      </c>
      <c r="K272" s="917">
        <v>3</v>
      </c>
      <c r="L272" s="914">
        <v>6</v>
      </c>
      <c r="M272" s="914">
        <v>54</v>
      </c>
      <c r="N272" s="918">
        <v>18</v>
      </c>
      <c r="O272" s="914" t="s">
        <v>5225</v>
      </c>
      <c r="P272" s="931" t="s">
        <v>5724</v>
      </c>
      <c r="Q272" s="919"/>
      <c r="R272" s="981"/>
      <c r="S272" s="919">
        <f t="shared" si="12"/>
        <v>1</v>
      </c>
      <c r="T272" s="981">
        <f t="shared" si="13"/>
        <v>7.38</v>
      </c>
      <c r="U272" s="987"/>
      <c r="V272" s="928"/>
      <c r="W272" s="928"/>
      <c r="X272" s="985"/>
      <c r="Y272" s="983">
        <v>70</v>
      </c>
    </row>
    <row r="273" spans="1:25" ht="14.45" customHeight="1" x14ac:dyDescent="0.2">
      <c r="A273" s="948" t="s">
        <v>5725</v>
      </c>
      <c r="B273" s="943">
        <v>2</v>
      </c>
      <c r="C273" s="944">
        <v>12.87</v>
      </c>
      <c r="D273" s="933">
        <v>52.5</v>
      </c>
      <c r="E273" s="945">
        <v>5</v>
      </c>
      <c r="F273" s="946">
        <v>30.32</v>
      </c>
      <c r="G273" s="927">
        <v>53</v>
      </c>
      <c r="H273" s="938"/>
      <c r="I273" s="937"/>
      <c r="J273" s="924"/>
      <c r="K273" s="939">
        <v>5.89</v>
      </c>
      <c r="L273" s="938">
        <v>7</v>
      </c>
      <c r="M273" s="938">
        <v>66</v>
      </c>
      <c r="N273" s="940">
        <v>22</v>
      </c>
      <c r="O273" s="938" t="s">
        <v>5225</v>
      </c>
      <c r="P273" s="941" t="s">
        <v>5726</v>
      </c>
      <c r="Q273" s="942"/>
      <c r="R273" s="980"/>
      <c r="S273" s="942">
        <f t="shared" si="12"/>
        <v>-5</v>
      </c>
      <c r="T273" s="980">
        <f t="shared" si="13"/>
        <v>-30.32</v>
      </c>
      <c r="U273" s="988"/>
      <c r="V273" s="943"/>
      <c r="W273" s="943"/>
      <c r="X273" s="986"/>
      <c r="Y273" s="984"/>
    </row>
    <row r="274" spans="1:25" ht="14.45" customHeight="1" x14ac:dyDescent="0.2">
      <c r="A274" s="947" t="s">
        <v>5727</v>
      </c>
      <c r="B274" s="928">
        <v>1</v>
      </c>
      <c r="C274" s="929">
        <v>2.13</v>
      </c>
      <c r="D274" s="930">
        <v>47</v>
      </c>
      <c r="E274" s="911"/>
      <c r="F274" s="912"/>
      <c r="G274" s="913"/>
      <c r="H274" s="914"/>
      <c r="I274" s="915"/>
      <c r="J274" s="916"/>
      <c r="K274" s="917">
        <v>1.81</v>
      </c>
      <c r="L274" s="914">
        <v>5</v>
      </c>
      <c r="M274" s="914">
        <v>45</v>
      </c>
      <c r="N274" s="918">
        <v>15</v>
      </c>
      <c r="O274" s="914" t="s">
        <v>5225</v>
      </c>
      <c r="P274" s="931" t="s">
        <v>5728</v>
      </c>
      <c r="Q274" s="919"/>
      <c r="R274" s="981"/>
      <c r="S274" s="919">
        <f t="shared" si="12"/>
        <v>0</v>
      </c>
      <c r="T274" s="981">
        <f t="shared" si="13"/>
        <v>0</v>
      </c>
      <c r="U274" s="987"/>
      <c r="V274" s="928"/>
      <c r="W274" s="928"/>
      <c r="X274" s="985"/>
      <c r="Y274" s="983"/>
    </row>
    <row r="275" spans="1:25" ht="14.45" customHeight="1" x14ac:dyDescent="0.2">
      <c r="A275" s="948" t="s">
        <v>5729</v>
      </c>
      <c r="B275" s="943"/>
      <c r="C275" s="944"/>
      <c r="D275" s="933"/>
      <c r="E275" s="945">
        <v>2</v>
      </c>
      <c r="F275" s="946">
        <v>9.4499999999999993</v>
      </c>
      <c r="G275" s="927">
        <v>60.5</v>
      </c>
      <c r="H275" s="938"/>
      <c r="I275" s="937"/>
      <c r="J275" s="924"/>
      <c r="K275" s="939">
        <v>3.72</v>
      </c>
      <c r="L275" s="938">
        <v>8</v>
      </c>
      <c r="M275" s="938">
        <v>69</v>
      </c>
      <c r="N275" s="940">
        <v>23</v>
      </c>
      <c r="O275" s="938" t="s">
        <v>5225</v>
      </c>
      <c r="P275" s="941" t="s">
        <v>5730</v>
      </c>
      <c r="Q275" s="942"/>
      <c r="R275" s="980"/>
      <c r="S275" s="942">
        <f t="shared" si="12"/>
        <v>-2</v>
      </c>
      <c r="T275" s="980">
        <f t="shared" si="13"/>
        <v>-9.4499999999999993</v>
      </c>
      <c r="U275" s="988"/>
      <c r="V275" s="943"/>
      <c r="W275" s="943"/>
      <c r="X275" s="986"/>
      <c r="Y275" s="984"/>
    </row>
    <row r="276" spans="1:25" ht="14.45" customHeight="1" x14ac:dyDescent="0.2">
      <c r="A276" s="947" t="s">
        <v>5731</v>
      </c>
      <c r="B276" s="928"/>
      <c r="C276" s="929"/>
      <c r="D276" s="930"/>
      <c r="E276" s="911">
        <v>1</v>
      </c>
      <c r="F276" s="912">
        <v>0.93</v>
      </c>
      <c r="G276" s="913">
        <v>14</v>
      </c>
      <c r="H276" s="914"/>
      <c r="I276" s="915"/>
      <c r="J276" s="916"/>
      <c r="K276" s="917">
        <v>0.93</v>
      </c>
      <c r="L276" s="914">
        <v>3</v>
      </c>
      <c r="M276" s="914">
        <v>27</v>
      </c>
      <c r="N276" s="918">
        <v>9</v>
      </c>
      <c r="O276" s="914" t="s">
        <v>5225</v>
      </c>
      <c r="P276" s="931" t="s">
        <v>5732</v>
      </c>
      <c r="Q276" s="919"/>
      <c r="R276" s="981"/>
      <c r="S276" s="919">
        <f t="shared" si="12"/>
        <v>-1</v>
      </c>
      <c r="T276" s="981">
        <f t="shared" si="13"/>
        <v>-0.93</v>
      </c>
      <c r="U276" s="987"/>
      <c r="V276" s="928"/>
      <c r="W276" s="928"/>
      <c r="X276" s="985"/>
      <c r="Y276" s="983"/>
    </row>
    <row r="277" spans="1:25" ht="14.45" customHeight="1" x14ac:dyDescent="0.2">
      <c r="A277" s="948" t="s">
        <v>5733</v>
      </c>
      <c r="B277" s="943">
        <v>2</v>
      </c>
      <c r="C277" s="944">
        <v>2.59</v>
      </c>
      <c r="D277" s="933">
        <v>28</v>
      </c>
      <c r="E277" s="945">
        <v>5</v>
      </c>
      <c r="F277" s="946">
        <v>6.97</v>
      </c>
      <c r="G277" s="927">
        <v>29.8</v>
      </c>
      <c r="H277" s="938">
        <v>3</v>
      </c>
      <c r="I277" s="937">
        <v>3.32</v>
      </c>
      <c r="J277" s="925">
        <v>27</v>
      </c>
      <c r="K277" s="939">
        <v>1.1100000000000001</v>
      </c>
      <c r="L277" s="938">
        <v>4</v>
      </c>
      <c r="M277" s="938">
        <v>33</v>
      </c>
      <c r="N277" s="940">
        <v>11</v>
      </c>
      <c r="O277" s="938" t="s">
        <v>5225</v>
      </c>
      <c r="P277" s="941" t="s">
        <v>5734</v>
      </c>
      <c r="Q277" s="942"/>
      <c r="R277" s="980"/>
      <c r="S277" s="942">
        <f t="shared" si="12"/>
        <v>-2</v>
      </c>
      <c r="T277" s="980">
        <f t="shared" si="13"/>
        <v>-3.65</v>
      </c>
      <c r="U277" s="988"/>
      <c r="V277" s="943"/>
      <c r="W277" s="943"/>
      <c r="X277" s="986"/>
      <c r="Y277" s="984">
        <v>48</v>
      </c>
    </row>
    <row r="278" spans="1:25" ht="14.45" customHeight="1" x14ac:dyDescent="0.2">
      <c r="A278" s="948" t="s">
        <v>5735</v>
      </c>
      <c r="B278" s="943">
        <v>2</v>
      </c>
      <c r="C278" s="944">
        <v>4.13</v>
      </c>
      <c r="D278" s="933">
        <v>34</v>
      </c>
      <c r="E278" s="945">
        <v>8</v>
      </c>
      <c r="F278" s="946">
        <v>22.99</v>
      </c>
      <c r="G278" s="927">
        <v>41.1</v>
      </c>
      <c r="H278" s="938">
        <v>2</v>
      </c>
      <c r="I278" s="937">
        <v>5.0599999999999996</v>
      </c>
      <c r="J278" s="925">
        <v>37</v>
      </c>
      <c r="K278" s="939">
        <v>2.02</v>
      </c>
      <c r="L278" s="938">
        <v>4</v>
      </c>
      <c r="M278" s="938">
        <v>39</v>
      </c>
      <c r="N278" s="940">
        <v>13</v>
      </c>
      <c r="O278" s="938" t="s">
        <v>5225</v>
      </c>
      <c r="P278" s="941" t="s">
        <v>5736</v>
      </c>
      <c r="Q278" s="942"/>
      <c r="R278" s="980"/>
      <c r="S278" s="942">
        <f t="shared" si="12"/>
        <v>-6</v>
      </c>
      <c r="T278" s="980">
        <f t="shared" si="13"/>
        <v>-17.93</v>
      </c>
      <c r="U278" s="988"/>
      <c r="V278" s="943"/>
      <c r="W278" s="943"/>
      <c r="X278" s="986"/>
      <c r="Y278" s="984">
        <v>48</v>
      </c>
    </row>
    <row r="279" spans="1:25" ht="14.45" customHeight="1" x14ac:dyDescent="0.2">
      <c r="A279" s="947" t="s">
        <v>5737</v>
      </c>
      <c r="B279" s="920">
        <v>1</v>
      </c>
      <c r="C279" s="921">
        <v>1.31</v>
      </c>
      <c r="D279" s="922">
        <v>28</v>
      </c>
      <c r="E279" s="932"/>
      <c r="F279" s="915"/>
      <c r="G279" s="916"/>
      <c r="H279" s="914"/>
      <c r="I279" s="915"/>
      <c r="J279" s="916"/>
      <c r="K279" s="917">
        <v>1.31</v>
      </c>
      <c r="L279" s="914">
        <v>4</v>
      </c>
      <c r="M279" s="914">
        <v>39</v>
      </c>
      <c r="N279" s="918">
        <v>13</v>
      </c>
      <c r="O279" s="914" t="s">
        <v>5225</v>
      </c>
      <c r="P279" s="931" t="s">
        <v>5738</v>
      </c>
      <c r="Q279" s="919"/>
      <c r="R279" s="981"/>
      <c r="S279" s="919">
        <f t="shared" si="12"/>
        <v>0</v>
      </c>
      <c r="T279" s="981">
        <f t="shared" si="13"/>
        <v>0</v>
      </c>
      <c r="U279" s="987"/>
      <c r="V279" s="928"/>
      <c r="W279" s="928"/>
      <c r="X279" s="985"/>
      <c r="Y279" s="983"/>
    </row>
    <row r="280" spans="1:25" ht="14.45" customHeight="1" x14ac:dyDescent="0.2">
      <c r="A280" s="947" t="s">
        <v>5739</v>
      </c>
      <c r="B280" s="920">
        <v>1</v>
      </c>
      <c r="C280" s="921">
        <v>0.83</v>
      </c>
      <c r="D280" s="922">
        <v>22</v>
      </c>
      <c r="E280" s="932"/>
      <c r="F280" s="915"/>
      <c r="G280" s="916"/>
      <c r="H280" s="914"/>
      <c r="I280" s="915"/>
      <c r="J280" s="916"/>
      <c r="K280" s="917">
        <v>0.6</v>
      </c>
      <c r="L280" s="914">
        <v>2</v>
      </c>
      <c r="M280" s="914">
        <v>18</v>
      </c>
      <c r="N280" s="918">
        <v>6</v>
      </c>
      <c r="O280" s="914" t="s">
        <v>5225</v>
      </c>
      <c r="P280" s="931" t="s">
        <v>5740</v>
      </c>
      <c r="Q280" s="919"/>
      <c r="R280" s="981"/>
      <c r="S280" s="919">
        <f t="shared" si="12"/>
        <v>0</v>
      </c>
      <c r="T280" s="981">
        <f t="shared" si="13"/>
        <v>0</v>
      </c>
      <c r="U280" s="987"/>
      <c r="V280" s="928"/>
      <c r="W280" s="928"/>
      <c r="X280" s="985"/>
      <c r="Y280" s="983"/>
    </row>
    <row r="281" spans="1:25" ht="14.45" customHeight="1" x14ac:dyDescent="0.2">
      <c r="A281" s="947" t="s">
        <v>5741</v>
      </c>
      <c r="B281" s="928"/>
      <c r="C281" s="929"/>
      <c r="D281" s="930"/>
      <c r="E281" s="932">
        <v>1</v>
      </c>
      <c r="F281" s="915">
        <v>2.04</v>
      </c>
      <c r="G281" s="916">
        <v>46</v>
      </c>
      <c r="H281" s="911"/>
      <c r="I281" s="912"/>
      <c r="J281" s="913"/>
      <c r="K281" s="917">
        <v>0.54</v>
      </c>
      <c r="L281" s="914">
        <v>2</v>
      </c>
      <c r="M281" s="914">
        <v>18</v>
      </c>
      <c r="N281" s="918">
        <v>6</v>
      </c>
      <c r="O281" s="914" t="s">
        <v>5225</v>
      </c>
      <c r="P281" s="931" t="s">
        <v>5742</v>
      </c>
      <c r="Q281" s="919"/>
      <c r="R281" s="981"/>
      <c r="S281" s="919">
        <f t="shared" si="12"/>
        <v>-1</v>
      </c>
      <c r="T281" s="981">
        <f t="shared" si="13"/>
        <v>-2.04</v>
      </c>
      <c r="U281" s="987"/>
      <c r="V281" s="928"/>
      <c r="W281" s="928"/>
      <c r="X281" s="985"/>
      <c r="Y281" s="983"/>
    </row>
    <row r="282" spans="1:25" ht="14.45" customHeight="1" x14ac:dyDescent="0.2">
      <c r="A282" s="948" t="s">
        <v>5743</v>
      </c>
      <c r="B282" s="943"/>
      <c r="C282" s="944"/>
      <c r="D282" s="933"/>
      <c r="E282" s="936"/>
      <c r="F282" s="937"/>
      <c r="G282" s="924"/>
      <c r="H282" s="945">
        <v>1</v>
      </c>
      <c r="I282" s="946">
        <v>1.42</v>
      </c>
      <c r="J282" s="925">
        <v>34</v>
      </c>
      <c r="K282" s="939">
        <v>0.68</v>
      </c>
      <c r="L282" s="938">
        <v>2</v>
      </c>
      <c r="M282" s="938">
        <v>21</v>
      </c>
      <c r="N282" s="940">
        <v>7</v>
      </c>
      <c r="O282" s="938" t="s">
        <v>5225</v>
      </c>
      <c r="P282" s="941" t="s">
        <v>5744</v>
      </c>
      <c r="Q282" s="942"/>
      <c r="R282" s="980"/>
      <c r="S282" s="942">
        <f t="shared" si="12"/>
        <v>1</v>
      </c>
      <c r="T282" s="980">
        <f t="shared" si="13"/>
        <v>1.42</v>
      </c>
      <c r="U282" s="988"/>
      <c r="V282" s="943"/>
      <c r="W282" s="943"/>
      <c r="X282" s="986"/>
      <c r="Y282" s="984">
        <v>27</v>
      </c>
    </row>
    <row r="283" spans="1:25" ht="14.45" customHeight="1" x14ac:dyDescent="0.2">
      <c r="A283" s="947" t="s">
        <v>5745</v>
      </c>
      <c r="B283" s="928"/>
      <c r="C283" s="929"/>
      <c r="D283" s="930"/>
      <c r="E283" s="911">
        <v>1</v>
      </c>
      <c r="F283" s="912">
        <v>2.7</v>
      </c>
      <c r="G283" s="913">
        <v>38</v>
      </c>
      <c r="H283" s="914"/>
      <c r="I283" s="915"/>
      <c r="J283" s="916"/>
      <c r="K283" s="917">
        <v>0.59</v>
      </c>
      <c r="L283" s="914">
        <v>2</v>
      </c>
      <c r="M283" s="914">
        <v>21</v>
      </c>
      <c r="N283" s="918">
        <v>7</v>
      </c>
      <c r="O283" s="914" t="s">
        <v>5225</v>
      </c>
      <c r="P283" s="931" t="s">
        <v>5746</v>
      </c>
      <c r="Q283" s="919"/>
      <c r="R283" s="981"/>
      <c r="S283" s="919">
        <f t="shared" si="12"/>
        <v>-1</v>
      </c>
      <c r="T283" s="981">
        <f t="shared" si="13"/>
        <v>-2.7</v>
      </c>
      <c r="U283" s="987"/>
      <c r="V283" s="928"/>
      <c r="W283" s="928"/>
      <c r="X283" s="985"/>
      <c r="Y283" s="983"/>
    </row>
    <row r="284" spans="1:25" ht="14.45" customHeight="1" x14ac:dyDescent="0.2">
      <c r="A284" s="948" t="s">
        <v>5747</v>
      </c>
      <c r="B284" s="943"/>
      <c r="C284" s="944"/>
      <c r="D284" s="933"/>
      <c r="E284" s="945">
        <v>2</v>
      </c>
      <c r="F284" s="946">
        <v>2.69</v>
      </c>
      <c r="G284" s="927">
        <v>35.5</v>
      </c>
      <c r="H284" s="938"/>
      <c r="I284" s="937"/>
      <c r="J284" s="924"/>
      <c r="K284" s="939">
        <v>1.26</v>
      </c>
      <c r="L284" s="938">
        <v>4</v>
      </c>
      <c r="M284" s="938">
        <v>39</v>
      </c>
      <c r="N284" s="940">
        <v>13</v>
      </c>
      <c r="O284" s="938" t="s">
        <v>5225</v>
      </c>
      <c r="P284" s="941" t="s">
        <v>5748</v>
      </c>
      <c r="Q284" s="942"/>
      <c r="R284" s="980"/>
      <c r="S284" s="942">
        <f t="shared" si="12"/>
        <v>-2</v>
      </c>
      <c r="T284" s="980">
        <f t="shared" si="13"/>
        <v>-2.69</v>
      </c>
      <c r="U284" s="988"/>
      <c r="V284" s="943"/>
      <c r="W284" s="943"/>
      <c r="X284" s="986"/>
      <c r="Y284" s="984"/>
    </row>
    <row r="285" spans="1:25" ht="14.45" customHeight="1" x14ac:dyDescent="0.2">
      <c r="A285" s="947" t="s">
        <v>5749</v>
      </c>
      <c r="B285" s="928"/>
      <c r="C285" s="929"/>
      <c r="D285" s="930"/>
      <c r="E285" s="932"/>
      <c r="F285" s="915"/>
      <c r="G285" s="916"/>
      <c r="H285" s="911">
        <v>1</v>
      </c>
      <c r="I285" s="912">
        <v>1.18</v>
      </c>
      <c r="J285" s="926">
        <v>35</v>
      </c>
      <c r="K285" s="917">
        <v>1.18</v>
      </c>
      <c r="L285" s="914">
        <v>5</v>
      </c>
      <c r="M285" s="914">
        <v>48</v>
      </c>
      <c r="N285" s="918">
        <v>16</v>
      </c>
      <c r="O285" s="914" t="s">
        <v>5225</v>
      </c>
      <c r="P285" s="931" t="s">
        <v>5750</v>
      </c>
      <c r="Q285" s="919"/>
      <c r="R285" s="981"/>
      <c r="S285" s="919">
        <f t="shared" si="12"/>
        <v>1</v>
      </c>
      <c r="T285" s="981">
        <f t="shared" si="13"/>
        <v>1.18</v>
      </c>
      <c r="U285" s="987"/>
      <c r="V285" s="928"/>
      <c r="W285" s="928"/>
      <c r="X285" s="985"/>
      <c r="Y285" s="983">
        <v>19</v>
      </c>
    </row>
    <row r="286" spans="1:25" ht="14.45" customHeight="1" x14ac:dyDescent="0.2">
      <c r="A286" s="947" t="s">
        <v>5751</v>
      </c>
      <c r="B286" s="928">
        <v>1</v>
      </c>
      <c r="C286" s="929">
        <v>0.97</v>
      </c>
      <c r="D286" s="930">
        <v>12</v>
      </c>
      <c r="E286" s="911">
        <v>1</v>
      </c>
      <c r="F286" s="912">
        <v>1.62</v>
      </c>
      <c r="G286" s="913">
        <v>48</v>
      </c>
      <c r="H286" s="914"/>
      <c r="I286" s="915"/>
      <c r="J286" s="916"/>
      <c r="K286" s="917">
        <v>0.97</v>
      </c>
      <c r="L286" s="914">
        <v>4</v>
      </c>
      <c r="M286" s="914">
        <v>39</v>
      </c>
      <c r="N286" s="918">
        <v>13</v>
      </c>
      <c r="O286" s="914" t="s">
        <v>5225</v>
      </c>
      <c r="P286" s="931" t="s">
        <v>5752</v>
      </c>
      <c r="Q286" s="919"/>
      <c r="R286" s="981"/>
      <c r="S286" s="919">
        <f t="shared" si="12"/>
        <v>-1</v>
      </c>
      <c r="T286" s="981">
        <f t="shared" si="13"/>
        <v>-1.62</v>
      </c>
      <c r="U286" s="987"/>
      <c r="V286" s="928"/>
      <c r="W286" s="928"/>
      <c r="X286" s="985"/>
      <c r="Y286" s="983"/>
    </row>
    <row r="287" spans="1:25" ht="14.45" customHeight="1" x14ac:dyDescent="0.2">
      <c r="A287" s="947" t="s">
        <v>5753</v>
      </c>
      <c r="B287" s="928"/>
      <c r="C287" s="929"/>
      <c r="D287" s="930"/>
      <c r="E287" s="932"/>
      <c r="F287" s="915"/>
      <c r="G287" s="916"/>
      <c r="H287" s="911">
        <v>1</v>
      </c>
      <c r="I287" s="912">
        <v>0.56999999999999995</v>
      </c>
      <c r="J287" s="926">
        <v>21</v>
      </c>
      <c r="K287" s="917">
        <v>0.56000000000000005</v>
      </c>
      <c r="L287" s="914">
        <v>2</v>
      </c>
      <c r="M287" s="914">
        <v>21</v>
      </c>
      <c r="N287" s="918">
        <v>7</v>
      </c>
      <c r="O287" s="914" t="s">
        <v>5225</v>
      </c>
      <c r="P287" s="931" t="s">
        <v>5754</v>
      </c>
      <c r="Q287" s="919"/>
      <c r="R287" s="981"/>
      <c r="S287" s="919">
        <f t="shared" si="12"/>
        <v>1</v>
      </c>
      <c r="T287" s="981">
        <f t="shared" si="13"/>
        <v>0.56999999999999995</v>
      </c>
      <c r="U287" s="987"/>
      <c r="V287" s="928"/>
      <c r="W287" s="928"/>
      <c r="X287" s="985"/>
      <c r="Y287" s="983">
        <v>14</v>
      </c>
    </row>
    <row r="288" spans="1:25" ht="14.45" customHeight="1" x14ac:dyDescent="0.2">
      <c r="A288" s="947" t="s">
        <v>5755</v>
      </c>
      <c r="B288" s="928">
        <v>1</v>
      </c>
      <c r="C288" s="929">
        <v>0.75</v>
      </c>
      <c r="D288" s="930">
        <v>18</v>
      </c>
      <c r="E288" s="911">
        <v>4</v>
      </c>
      <c r="F288" s="912">
        <v>3.03</v>
      </c>
      <c r="G288" s="913">
        <v>23</v>
      </c>
      <c r="H288" s="914">
        <v>2</v>
      </c>
      <c r="I288" s="915">
        <v>1.5</v>
      </c>
      <c r="J288" s="926">
        <v>17</v>
      </c>
      <c r="K288" s="917">
        <v>0.75</v>
      </c>
      <c r="L288" s="914">
        <v>3</v>
      </c>
      <c r="M288" s="914">
        <v>30</v>
      </c>
      <c r="N288" s="918">
        <v>10</v>
      </c>
      <c r="O288" s="914" t="s">
        <v>5225</v>
      </c>
      <c r="P288" s="931" t="s">
        <v>5756</v>
      </c>
      <c r="Q288" s="919"/>
      <c r="R288" s="981"/>
      <c r="S288" s="919">
        <f t="shared" si="12"/>
        <v>-2</v>
      </c>
      <c r="T288" s="981">
        <f t="shared" si="13"/>
        <v>-1.5299999999999998</v>
      </c>
      <c r="U288" s="987"/>
      <c r="V288" s="928"/>
      <c r="W288" s="928"/>
      <c r="X288" s="985"/>
      <c r="Y288" s="983">
        <v>14</v>
      </c>
    </row>
    <row r="289" spans="1:25" ht="14.45" customHeight="1" x14ac:dyDescent="0.2">
      <c r="A289" s="948" t="s">
        <v>5757</v>
      </c>
      <c r="B289" s="943"/>
      <c r="C289" s="944"/>
      <c r="D289" s="933"/>
      <c r="E289" s="945">
        <v>13</v>
      </c>
      <c r="F289" s="946">
        <v>14.05</v>
      </c>
      <c r="G289" s="927">
        <v>30.4</v>
      </c>
      <c r="H289" s="938">
        <v>3</v>
      </c>
      <c r="I289" s="937">
        <v>2.69</v>
      </c>
      <c r="J289" s="925">
        <v>30.7</v>
      </c>
      <c r="K289" s="939">
        <v>0.75</v>
      </c>
      <c r="L289" s="938">
        <v>3</v>
      </c>
      <c r="M289" s="938">
        <v>30</v>
      </c>
      <c r="N289" s="940">
        <v>10</v>
      </c>
      <c r="O289" s="938" t="s">
        <v>5225</v>
      </c>
      <c r="P289" s="941" t="s">
        <v>5758</v>
      </c>
      <c r="Q289" s="942"/>
      <c r="R289" s="980"/>
      <c r="S289" s="942">
        <f t="shared" si="12"/>
        <v>-10</v>
      </c>
      <c r="T289" s="980">
        <f t="shared" si="13"/>
        <v>-11.360000000000001</v>
      </c>
      <c r="U289" s="988"/>
      <c r="V289" s="943"/>
      <c r="W289" s="943"/>
      <c r="X289" s="986"/>
      <c r="Y289" s="984">
        <v>62</v>
      </c>
    </row>
    <row r="290" spans="1:25" ht="14.45" customHeight="1" x14ac:dyDescent="0.2">
      <c r="A290" s="948" t="s">
        <v>5759</v>
      </c>
      <c r="B290" s="943"/>
      <c r="C290" s="944"/>
      <c r="D290" s="933"/>
      <c r="E290" s="945">
        <v>3</v>
      </c>
      <c r="F290" s="946">
        <v>2.71</v>
      </c>
      <c r="G290" s="927">
        <v>34.700000000000003</v>
      </c>
      <c r="H290" s="938">
        <v>1</v>
      </c>
      <c r="I290" s="937">
        <v>0.97</v>
      </c>
      <c r="J290" s="925">
        <v>39</v>
      </c>
      <c r="K290" s="939">
        <v>0.84</v>
      </c>
      <c r="L290" s="938">
        <v>4</v>
      </c>
      <c r="M290" s="938">
        <v>36</v>
      </c>
      <c r="N290" s="940">
        <v>12</v>
      </c>
      <c r="O290" s="938" t="s">
        <v>5225</v>
      </c>
      <c r="P290" s="941" t="s">
        <v>5760</v>
      </c>
      <c r="Q290" s="942"/>
      <c r="R290" s="980"/>
      <c r="S290" s="942">
        <f t="shared" si="12"/>
        <v>-2</v>
      </c>
      <c r="T290" s="980">
        <f t="shared" si="13"/>
        <v>-1.74</v>
      </c>
      <c r="U290" s="988"/>
      <c r="V290" s="943"/>
      <c r="W290" s="943"/>
      <c r="X290" s="986"/>
      <c r="Y290" s="984">
        <v>27</v>
      </c>
    </row>
    <row r="291" spans="1:25" ht="14.45" customHeight="1" x14ac:dyDescent="0.2">
      <c r="A291" s="947" t="s">
        <v>5761</v>
      </c>
      <c r="B291" s="920">
        <v>1</v>
      </c>
      <c r="C291" s="921">
        <v>1.04</v>
      </c>
      <c r="D291" s="922">
        <v>26</v>
      </c>
      <c r="E291" s="932"/>
      <c r="F291" s="915"/>
      <c r="G291" s="916"/>
      <c r="H291" s="914"/>
      <c r="I291" s="915"/>
      <c r="J291" s="916"/>
      <c r="K291" s="917">
        <v>0.91</v>
      </c>
      <c r="L291" s="914">
        <v>3</v>
      </c>
      <c r="M291" s="914">
        <v>24</v>
      </c>
      <c r="N291" s="918">
        <v>8</v>
      </c>
      <c r="O291" s="914" t="s">
        <v>5225</v>
      </c>
      <c r="P291" s="931" t="s">
        <v>5762</v>
      </c>
      <c r="Q291" s="919"/>
      <c r="R291" s="981"/>
      <c r="S291" s="919">
        <f t="shared" si="12"/>
        <v>0</v>
      </c>
      <c r="T291" s="981">
        <f t="shared" si="13"/>
        <v>0</v>
      </c>
      <c r="U291" s="987"/>
      <c r="V291" s="928"/>
      <c r="W291" s="928"/>
      <c r="X291" s="985"/>
      <c r="Y291" s="983"/>
    </row>
    <row r="292" spans="1:25" ht="14.45" customHeight="1" x14ac:dyDescent="0.2">
      <c r="A292" s="947" t="s">
        <v>5763</v>
      </c>
      <c r="B292" s="928"/>
      <c r="C292" s="929"/>
      <c r="D292" s="930"/>
      <c r="E292" s="932"/>
      <c r="F292" s="915"/>
      <c r="G292" s="916"/>
      <c r="H292" s="911">
        <v>1</v>
      </c>
      <c r="I292" s="912">
        <v>2.11</v>
      </c>
      <c r="J292" s="926">
        <v>40</v>
      </c>
      <c r="K292" s="917">
        <v>2.09</v>
      </c>
      <c r="L292" s="914">
        <v>8</v>
      </c>
      <c r="M292" s="914">
        <v>69</v>
      </c>
      <c r="N292" s="918">
        <v>23</v>
      </c>
      <c r="O292" s="914" t="s">
        <v>5225</v>
      </c>
      <c r="P292" s="931" t="s">
        <v>5764</v>
      </c>
      <c r="Q292" s="919"/>
      <c r="R292" s="981"/>
      <c r="S292" s="919">
        <f t="shared" si="12"/>
        <v>1</v>
      </c>
      <c r="T292" s="981">
        <f t="shared" si="13"/>
        <v>2.11</v>
      </c>
      <c r="U292" s="987"/>
      <c r="V292" s="928"/>
      <c r="W292" s="928"/>
      <c r="X292" s="985"/>
      <c r="Y292" s="983">
        <v>17</v>
      </c>
    </row>
    <row r="293" spans="1:25" ht="14.45" customHeight="1" x14ac:dyDescent="0.2">
      <c r="A293" s="947" t="s">
        <v>5765</v>
      </c>
      <c r="B293" s="920">
        <v>1</v>
      </c>
      <c r="C293" s="921">
        <v>1.05</v>
      </c>
      <c r="D293" s="922">
        <v>28</v>
      </c>
      <c r="E293" s="932"/>
      <c r="F293" s="915"/>
      <c r="G293" s="916"/>
      <c r="H293" s="914"/>
      <c r="I293" s="915"/>
      <c r="J293" s="916"/>
      <c r="K293" s="917">
        <v>0.53</v>
      </c>
      <c r="L293" s="914">
        <v>2</v>
      </c>
      <c r="M293" s="914">
        <v>18</v>
      </c>
      <c r="N293" s="918">
        <v>6</v>
      </c>
      <c r="O293" s="914" t="s">
        <v>5225</v>
      </c>
      <c r="P293" s="931" t="s">
        <v>5766</v>
      </c>
      <c r="Q293" s="919"/>
      <c r="R293" s="981"/>
      <c r="S293" s="919">
        <f t="shared" si="12"/>
        <v>0</v>
      </c>
      <c r="T293" s="981">
        <f t="shared" si="13"/>
        <v>0</v>
      </c>
      <c r="U293" s="987"/>
      <c r="V293" s="928"/>
      <c r="W293" s="928"/>
      <c r="X293" s="985"/>
      <c r="Y293" s="983"/>
    </row>
    <row r="294" spans="1:25" ht="14.45" customHeight="1" x14ac:dyDescent="0.2">
      <c r="A294" s="948" t="s">
        <v>5767</v>
      </c>
      <c r="B294" s="934">
        <v>1</v>
      </c>
      <c r="C294" s="935">
        <v>2.35</v>
      </c>
      <c r="D294" s="923">
        <v>62</v>
      </c>
      <c r="E294" s="936"/>
      <c r="F294" s="937"/>
      <c r="G294" s="924"/>
      <c r="H294" s="938"/>
      <c r="I294" s="937"/>
      <c r="J294" s="924"/>
      <c r="K294" s="939">
        <v>0.56999999999999995</v>
      </c>
      <c r="L294" s="938">
        <v>3</v>
      </c>
      <c r="M294" s="938">
        <v>24</v>
      </c>
      <c r="N294" s="940">
        <v>8</v>
      </c>
      <c r="O294" s="938" t="s">
        <v>5225</v>
      </c>
      <c r="P294" s="941" t="s">
        <v>5768</v>
      </c>
      <c r="Q294" s="942"/>
      <c r="R294" s="980"/>
      <c r="S294" s="942">
        <f t="shared" si="12"/>
        <v>0</v>
      </c>
      <c r="T294" s="980">
        <f t="shared" si="13"/>
        <v>0</v>
      </c>
      <c r="U294" s="988"/>
      <c r="V294" s="943"/>
      <c r="W294" s="943"/>
      <c r="X294" s="986"/>
      <c r="Y294" s="984"/>
    </row>
    <row r="295" spans="1:25" ht="14.45" customHeight="1" x14ac:dyDescent="0.2">
      <c r="A295" s="947" t="s">
        <v>5769</v>
      </c>
      <c r="B295" s="928"/>
      <c r="C295" s="929"/>
      <c r="D295" s="930"/>
      <c r="E295" s="911">
        <v>1</v>
      </c>
      <c r="F295" s="912">
        <v>4.3600000000000003</v>
      </c>
      <c r="G295" s="913">
        <v>80</v>
      </c>
      <c r="H295" s="914"/>
      <c r="I295" s="915"/>
      <c r="J295" s="916"/>
      <c r="K295" s="917">
        <v>0.61</v>
      </c>
      <c r="L295" s="914">
        <v>2</v>
      </c>
      <c r="M295" s="914">
        <v>18</v>
      </c>
      <c r="N295" s="918">
        <v>6</v>
      </c>
      <c r="O295" s="914" t="s">
        <v>5225</v>
      </c>
      <c r="P295" s="931" t="s">
        <v>5770</v>
      </c>
      <c r="Q295" s="919"/>
      <c r="R295" s="981"/>
      <c r="S295" s="919">
        <f t="shared" si="12"/>
        <v>-1</v>
      </c>
      <c r="T295" s="981">
        <f t="shared" si="13"/>
        <v>-4.3600000000000003</v>
      </c>
      <c r="U295" s="987"/>
      <c r="V295" s="928"/>
      <c r="W295" s="928"/>
      <c r="X295" s="985"/>
      <c r="Y295" s="983"/>
    </row>
    <row r="296" spans="1:25" ht="14.45" customHeight="1" x14ac:dyDescent="0.2">
      <c r="A296" s="947" t="s">
        <v>5771</v>
      </c>
      <c r="B296" s="928"/>
      <c r="C296" s="929"/>
      <c r="D296" s="930"/>
      <c r="E296" s="911">
        <v>1</v>
      </c>
      <c r="F296" s="912">
        <v>6.65</v>
      </c>
      <c r="G296" s="913">
        <v>36</v>
      </c>
      <c r="H296" s="914"/>
      <c r="I296" s="915"/>
      <c r="J296" s="916"/>
      <c r="K296" s="917">
        <v>5.27</v>
      </c>
      <c r="L296" s="914">
        <v>8</v>
      </c>
      <c r="M296" s="914">
        <v>72</v>
      </c>
      <c r="N296" s="918">
        <v>24</v>
      </c>
      <c r="O296" s="914" t="s">
        <v>5225</v>
      </c>
      <c r="P296" s="931" t="s">
        <v>5772</v>
      </c>
      <c r="Q296" s="919"/>
      <c r="R296" s="981"/>
      <c r="S296" s="919">
        <f t="shared" si="12"/>
        <v>-1</v>
      </c>
      <c r="T296" s="981">
        <f t="shared" si="13"/>
        <v>-6.65</v>
      </c>
      <c r="U296" s="987"/>
      <c r="V296" s="928"/>
      <c r="W296" s="928"/>
      <c r="X296" s="985"/>
      <c r="Y296" s="983"/>
    </row>
    <row r="297" spans="1:25" ht="14.45" customHeight="1" x14ac:dyDescent="0.2">
      <c r="A297" s="947" t="s">
        <v>5773</v>
      </c>
      <c r="B297" s="928"/>
      <c r="C297" s="929"/>
      <c r="D297" s="930"/>
      <c r="E297" s="911">
        <v>1</v>
      </c>
      <c r="F297" s="912">
        <v>1.72</v>
      </c>
      <c r="G297" s="913">
        <v>20</v>
      </c>
      <c r="H297" s="914"/>
      <c r="I297" s="915"/>
      <c r="J297" s="916"/>
      <c r="K297" s="917">
        <v>0.33</v>
      </c>
      <c r="L297" s="914">
        <v>1</v>
      </c>
      <c r="M297" s="914">
        <v>6</v>
      </c>
      <c r="N297" s="918">
        <v>2</v>
      </c>
      <c r="O297" s="914" t="s">
        <v>5225</v>
      </c>
      <c r="P297" s="931" t="s">
        <v>5774</v>
      </c>
      <c r="Q297" s="919"/>
      <c r="R297" s="981"/>
      <c r="S297" s="919">
        <f t="shared" si="12"/>
        <v>-1</v>
      </c>
      <c r="T297" s="981">
        <f t="shared" si="13"/>
        <v>-1.72</v>
      </c>
      <c r="U297" s="987"/>
      <c r="V297" s="928"/>
      <c r="W297" s="928"/>
      <c r="X297" s="985"/>
      <c r="Y297" s="983"/>
    </row>
    <row r="298" spans="1:25" ht="14.45" customHeight="1" x14ac:dyDescent="0.2">
      <c r="A298" s="948" t="s">
        <v>5775</v>
      </c>
      <c r="B298" s="943"/>
      <c r="C298" s="944"/>
      <c r="D298" s="933"/>
      <c r="E298" s="945">
        <v>1</v>
      </c>
      <c r="F298" s="946">
        <v>1.06</v>
      </c>
      <c r="G298" s="927">
        <v>22</v>
      </c>
      <c r="H298" s="938"/>
      <c r="I298" s="937"/>
      <c r="J298" s="924"/>
      <c r="K298" s="939">
        <v>0.56000000000000005</v>
      </c>
      <c r="L298" s="938">
        <v>2</v>
      </c>
      <c r="M298" s="938">
        <v>15</v>
      </c>
      <c r="N298" s="940">
        <v>5</v>
      </c>
      <c r="O298" s="938" t="s">
        <v>5225</v>
      </c>
      <c r="P298" s="941" t="s">
        <v>5776</v>
      </c>
      <c r="Q298" s="942"/>
      <c r="R298" s="980"/>
      <c r="S298" s="942">
        <f t="shared" si="12"/>
        <v>-1</v>
      </c>
      <c r="T298" s="980">
        <f t="shared" si="13"/>
        <v>-1.06</v>
      </c>
      <c r="U298" s="988"/>
      <c r="V298" s="943"/>
      <c r="W298" s="943"/>
      <c r="X298" s="986"/>
      <c r="Y298" s="984"/>
    </row>
    <row r="299" spans="1:25" ht="14.45" customHeight="1" x14ac:dyDescent="0.2">
      <c r="A299" s="948" t="s">
        <v>5777</v>
      </c>
      <c r="B299" s="943"/>
      <c r="C299" s="944"/>
      <c r="D299" s="933"/>
      <c r="E299" s="945">
        <v>1</v>
      </c>
      <c r="F299" s="946">
        <v>2.86</v>
      </c>
      <c r="G299" s="927">
        <v>32</v>
      </c>
      <c r="H299" s="938"/>
      <c r="I299" s="937"/>
      <c r="J299" s="924"/>
      <c r="K299" s="939">
        <v>1.48</v>
      </c>
      <c r="L299" s="938">
        <v>2</v>
      </c>
      <c r="M299" s="938">
        <v>21</v>
      </c>
      <c r="N299" s="940">
        <v>7</v>
      </c>
      <c r="O299" s="938" t="s">
        <v>5225</v>
      </c>
      <c r="P299" s="941" t="s">
        <v>5778</v>
      </c>
      <c r="Q299" s="942"/>
      <c r="R299" s="980"/>
      <c r="S299" s="942">
        <f t="shared" si="12"/>
        <v>-1</v>
      </c>
      <c r="T299" s="980">
        <f t="shared" si="13"/>
        <v>-2.86</v>
      </c>
      <c r="U299" s="988"/>
      <c r="V299" s="943"/>
      <c r="W299" s="943"/>
      <c r="X299" s="986"/>
      <c r="Y299" s="984"/>
    </row>
    <row r="300" spans="1:25" ht="14.45" customHeight="1" x14ac:dyDescent="0.2">
      <c r="A300" s="947" t="s">
        <v>5779</v>
      </c>
      <c r="B300" s="920">
        <v>1</v>
      </c>
      <c r="C300" s="921">
        <v>2.99</v>
      </c>
      <c r="D300" s="922">
        <v>48</v>
      </c>
      <c r="E300" s="932"/>
      <c r="F300" s="915"/>
      <c r="G300" s="916"/>
      <c r="H300" s="914"/>
      <c r="I300" s="915"/>
      <c r="J300" s="916"/>
      <c r="K300" s="917">
        <v>2.17</v>
      </c>
      <c r="L300" s="914">
        <v>4</v>
      </c>
      <c r="M300" s="914">
        <v>39</v>
      </c>
      <c r="N300" s="918">
        <v>13</v>
      </c>
      <c r="O300" s="914" t="s">
        <v>5225</v>
      </c>
      <c r="P300" s="931" t="s">
        <v>5780</v>
      </c>
      <c r="Q300" s="919"/>
      <c r="R300" s="981"/>
      <c r="S300" s="919">
        <f t="shared" si="12"/>
        <v>0</v>
      </c>
      <c r="T300" s="981">
        <f t="shared" si="13"/>
        <v>0</v>
      </c>
      <c r="U300" s="987"/>
      <c r="V300" s="928"/>
      <c r="W300" s="928"/>
      <c r="X300" s="985"/>
      <c r="Y300" s="983"/>
    </row>
    <row r="301" spans="1:25" ht="14.45" customHeight="1" x14ac:dyDescent="0.2">
      <c r="A301" s="947" t="s">
        <v>5781</v>
      </c>
      <c r="B301" s="920">
        <v>2</v>
      </c>
      <c r="C301" s="921">
        <v>1.53</v>
      </c>
      <c r="D301" s="922">
        <v>9.5</v>
      </c>
      <c r="E301" s="932"/>
      <c r="F301" s="915"/>
      <c r="G301" s="916"/>
      <c r="H301" s="914"/>
      <c r="I301" s="915"/>
      <c r="J301" s="916"/>
      <c r="K301" s="917">
        <v>2.25</v>
      </c>
      <c r="L301" s="914">
        <v>28</v>
      </c>
      <c r="M301" s="914">
        <v>34</v>
      </c>
      <c r="N301" s="918">
        <v>31</v>
      </c>
      <c r="O301" s="914" t="s">
        <v>5225</v>
      </c>
      <c r="P301" s="931" t="s">
        <v>5782</v>
      </c>
      <c r="Q301" s="919"/>
      <c r="R301" s="981"/>
      <c r="S301" s="919">
        <f t="shared" si="12"/>
        <v>0</v>
      </c>
      <c r="T301" s="981">
        <f t="shared" si="13"/>
        <v>0</v>
      </c>
      <c r="U301" s="987"/>
      <c r="V301" s="928"/>
      <c r="W301" s="928"/>
      <c r="X301" s="985"/>
      <c r="Y301" s="983"/>
    </row>
    <row r="302" spans="1:25" ht="14.45" customHeight="1" x14ac:dyDescent="0.2">
      <c r="A302" s="947" t="s">
        <v>5783</v>
      </c>
      <c r="B302" s="920"/>
      <c r="C302" s="921"/>
      <c r="D302" s="922"/>
      <c r="E302" s="932"/>
      <c r="F302" s="915"/>
      <c r="G302" s="916"/>
      <c r="H302" s="914">
        <v>1</v>
      </c>
      <c r="I302" s="915">
        <v>5.42</v>
      </c>
      <c r="J302" s="926">
        <v>46</v>
      </c>
      <c r="K302" s="917">
        <v>4.79</v>
      </c>
      <c r="L302" s="914">
        <v>5</v>
      </c>
      <c r="M302" s="914">
        <v>42</v>
      </c>
      <c r="N302" s="918">
        <v>14</v>
      </c>
      <c r="O302" s="914" t="s">
        <v>5225</v>
      </c>
      <c r="P302" s="931" t="s">
        <v>5784</v>
      </c>
      <c r="Q302" s="919"/>
      <c r="R302" s="981"/>
      <c r="S302" s="919">
        <f t="shared" si="12"/>
        <v>1</v>
      </c>
      <c r="T302" s="981">
        <f t="shared" si="13"/>
        <v>5.42</v>
      </c>
      <c r="U302" s="987"/>
      <c r="V302" s="928"/>
      <c r="W302" s="928"/>
      <c r="X302" s="985"/>
      <c r="Y302" s="983">
        <v>32</v>
      </c>
    </row>
    <row r="303" spans="1:25" ht="14.45" customHeight="1" x14ac:dyDescent="0.2">
      <c r="A303" s="948" t="s">
        <v>5785</v>
      </c>
      <c r="B303" s="934">
        <v>4</v>
      </c>
      <c r="C303" s="935">
        <v>19.149999999999999</v>
      </c>
      <c r="D303" s="923">
        <v>29.8</v>
      </c>
      <c r="E303" s="936"/>
      <c r="F303" s="937"/>
      <c r="G303" s="924"/>
      <c r="H303" s="938"/>
      <c r="I303" s="937"/>
      <c r="J303" s="924"/>
      <c r="K303" s="939">
        <v>4.79</v>
      </c>
      <c r="L303" s="938">
        <v>5</v>
      </c>
      <c r="M303" s="938">
        <v>42</v>
      </c>
      <c r="N303" s="940">
        <v>14</v>
      </c>
      <c r="O303" s="938" t="s">
        <v>5225</v>
      </c>
      <c r="P303" s="941" t="s">
        <v>5784</v>
      </c>
      <c r="Q303" s="942"/>
      <c r="R303" s="980"/>
      <c r="S303" s="942">
        <f t="shared" si="12"/>
        <v>0</v>
      </c>
      <c r="T303" s="980">
        <f t="shared" si="13"/>
        <v>0</v>
      </c>
      <c r="U303" s="988"/>
      <c r="V303" s="943"/>
      <c r="W303" s="943"/>
      <c r="X303" s="986"/>
      <c r="Y303" s="984"/>
    </row>
    <row r="304" spans="1:25" ht="14.45" customHeight="1" x14ac:dyDescent="0.2">
      <c r="A304" s="948" t="s">
        <v>5786</v>
      </c>
      <c r="B304" s="934">
        <v>1</v>
      </c>
      <c r="C304" s="935">
        <v>9.14</v>
      </c>
      <c r="D304" s="923">
        <v>25</v>
      </c>
      <c r="E304" s="936"/>
      <c r="F304" s="937"/>
      <c r="G304" s="924"/>
      <c r="H304" s="938"/>
      <c r="I304" s="937"/>
      <c r="J304" s="924"/>
      <c r="K304" s="939">
        <v>9.14</v>
      </c>
      <c r="L304" s="938">
        <v>7</v>
      </c>
      <c r="M304" s="938">
        <v>66</v>
      </c>
      <c r="N304" s="940">
        <v>22</v>
      </c>
      <c r="O304" s="938" t="s">
        <v>5225</v>
      </c>
      <c r="P304" s="941" t="s">
        <v>5784</v>
      </c>
      <c r="Q304" s="942"/>
      <c r="R304" s="980"/>
      <c r="S304" s="942">
        <f t="shared" si="12"/>
        <v>0</v>
      </c>
      <c r="T304" s="980">
        <f t="shared" si="13"/>
        <v>0</v>
      </c>
      <c r="U304" s="988"/>
      <c r="V304" s="943"/>
      <c r="W304" s="943"/>
      <c r="X304" s="986"/>
      <c r="Y304" s="984"/>
    </row>
    <row r="305" spans="1:25" ht="14.45" customHeight="1" x14ac:dyDescent="0.2">
      <c r="A305" s="947" t="s">
        <v>5787</v>
      </c>
      <c r="B305" s="920">
        <v>2</v>
      </c>
      <c r="C305" s="921">
        <v>8.1300000000000008</v>
      </c>
      <c r="D305" s="922">
        <v>27.5</v>
      </c>
      <c r="E305" s="932"/>
      <c r="F305" s="915"/>
      <c r="G305" s="916"/>
      <c r="H305" s="914"/>
      <c r="I305" s="915"/>
      <c r="J305" s="916"/>
      <c r="K305" s="917">
        <v>4.07</v>
      </c>
      <c r="L305" s="914">
        <v>5</v>
      </c>
      <c r="M305" s="914">
        <v>45</v>
      </c>
      <c r="N305" s="918">
        <v>15</v>
      </c>
      <c r="O305" s="914" t="s">
        <v>5225</v>
      </c>
      <c r="P305" s="931" t="s">
        <v>5788</v>
      </c>
      <c r="Q305" s="919"/>
      <c r="R305" s="981"/>
      <c r="S305" s="919">
        <f t="shared" si="12"/>
        <v>0</v>
      </c>
      <c r="T305" s="981">
        <f t="shared" si="13"/>
        <v>0</v>
      </c>
      <c r="U305" s="987"/>
      <c r="V305" s="928"/>
      <c r="W305" s="928"/>
      <c r="X305" s="985"/>
      <c r="Y305" s="983"/>
    </row>
    <row r="306" spans="1:25" ht="14.45" customHeight="1" x14ac:dyDescent="0.2">
      <c r="A306" s="948" t="s">
        <v>5789</v>
      </c>
      <c r="B306" s="934">
        <v>1</v>
      </c>
      <c r="C306" s="935">
        <v>18.54</v>
      </c>
      <c r="D306" s="923">
        <v>106</v>
      </c>
      <c r="E306" s="936">
        <v>1</v>
      </c>
      <c r="F306" s="937">
        <v>6.6</v>
      </c>
      <c r="G306" s="924">
        <v>33</v>
      </c>
      <c r="H306" s="938"/>
      <c r="I306" s="937"/>
      <c r="J306" s="924"/>
      <c r="K306" s="939">
        <v>6.6</v>
      </c>
      <c r="L306" s="938">
        <v>6</v>
      </c>
      <c r="M306" s="938">
        <v>51</v>
      </c>
      <c r="N306" s="940">
        <v>17</v>
      </c>
      <c r="O306" s="938" t="s">
        <v>5225</v>
      </c>
      <c r="P306" s="941" t="s">
        <v>5790</v>
      </c>
      <c r="Q306" s="942"/>
      <c r="R306" s="980"/>
      <c r="S306" s="942">
        <f t="shared" si="12"/>
        <v>-1</v>
      </c>
      <c r="T306" s="980">
        <f t="shared" si="13"/>
        <v>-6.6</v>
      </c>
      <c r="U306" s="988"/>
      <c r="V306" s="943"/>
      <c r="W306" s="943"/>
      <c r="X306" s="986"/>
      <c r="Y306" s="984"/>
    </row>
    <row r="307" spans="1:25" ht="14.45" customHeight="1" x14ac:dyDescent="0.2">
      <c r="A307" s="947" t="s">
        <v>5791</v>
      </c>
      <c r="B307" s="920">
        <v>2</v>
      </c>
      <c r="C307" s="921">
        <v>1.78</v>
      </c>
      <c r="D307" s="922">
        <v>20</v>
      </c>
      <c r="E307" s="932"/>
      <c r="F307" s="915"/>
      <c r="G307" s="916"/>
      <c r="H307" s="914"/>
      <c r="I307" s="915"/>
      <c r="J307" s="916"/>
      <c r="K307" s="917">
        <v>0.89</v>
      </c>
      <c r="L307" s="914">
        <v>3</v>
      </c>
      <c r="M307" s="914">
        <v>24</v>
      </c>
      <c r="N307" s="918">
        <v>8</v>
      </c>
      <c r="O307" s="914" t="s">
        <v>5225</v>
      </c>
      <c r="P307" s="931" t="s">
        <v>5792</v>
      </c>
      <c r="Q307" s="919"/>
      <c r="R307" s="981"/>
      <c r="S307" s="919">
        <f t="shared" si="12"/>
        <v>0</v>
      </c>
      <c r="T307" s="981">
        <f t="shared" si="13"/>
        <v>0</v>
      </c>
      <c r="U307" s="987"/>
      <c r="V307" s="928"/>
      <c r="W307" s="928"/>
      <c r="X307" s="985"/>
      <c r="Y307" s="983"/>
    </row>
    <row r="308" spans="1:25" ht="14.45" customHeight="1" x14ac:dyDescent="0.2">
      <c r="A308" s="948" t="s">
        <v>5793</v>
      </c>
      <c r="B308" s="934">
        <v>1</v>
      </c>
      <c r="C308" s="935">
        <v>1.64</v>
      </c>
      <c r="D308" s="923">
        <v>28</v>
      </c>
      <c r="E308" s="936"/>
      <c r="F308" s="937"/>
      <c r="G308" s="924"/>
      <c r="H308" s="938">
        <v>1</v>
      </c>
      <c r="I308" s="937">
        <v>1.62</v>
      </c>
      <c r="J308" s="925">
        <v>34</v>
      </c>
      <c r="K308" s="939">
        <v>1.62</v>
      </c>
      <c r="L308" s="938">
        <v>4</v>
      </c>
      <c r="M308" s="938">
        <v>36</v>
      </c>
      <c r="N308" s="940">
        <v>12</v>
      </c>
      <c r="O308" s="938" t="s">
        <v>5225</v>
      </c>
      <c r="P308" s="941" t="s">
        <v>5792</v>
      </c>
      <c r="Q308" s="942"/>
      <c r="R308" s="980"/>
      <c r="S308" s="942">
        <f t="shared" si="12"/>
        <v>1</v>
      </c>
      <c r="T308" s="980">
        <f t="shared" si="13"/>
        <v>1.62</v>
      </c>
      <c r="U308" s="988"/>
      <c r="V308" s="943"/>
      <c r="W308" s="943"/>
      <c r="X308" s="986"/>
      <c r="Y308" s="984">
        <v>22</v>
      </c>
    </row>
    <row r="309" spans="1:25" ht="14.45" customHeight="1" x14ac:dyDescent="0.2">
      <c r="A309" s="947" t="s">
        <v>5794</v>
      </c>
      <c r="B309" s="928">
        <v>1</v>
      </c>
      <c r="C309" s="929">
        <v>1.39</v>
      </c>
      <c r="D309" s="930">
        <v>34</v>
      </c>
      <c r="E309" s="932"/>
      <c r="F309" s="915"/>
      <c r="G309" s="916"/>
      <c r="H309" s="911">
        <v>1</v>
      </c>
      <c r="I309" s="912">
        <v>1.32</v>
      </c>
      <c r="J309" s="926">
        <v>28</v>
      </c>
      <c r="K309" s="917">
        <v>1.32</v>
      </c>
      <c r="L309" s="914">
        <v>4</v>
      </c>
      <c r="M309" s="914">
        <v>33</v>
      </c>
      <c r="N309" s="918">
        <v>11</v>
      </c>
      <c r="O309" s="914" t="s">
        <v>5225</v>
      </c>
      <c r="P309" s="931" t="s">
        <v>5795</v>
      </c>
      <c r="Q309" s="919"/>
      <c r="R309" s="981"/>
      <c r="S309" s="919">
        <f t="shared" si="12"/>
        <v>1</v>
      </c>
      <c r="T309" s="981">
        <f t="shared" si="13"/>
        <v>1.32</v>
      </c>
      <c r="U309" s="987"/>
      <c r="V309" s="928"/>
      <c r="W309" s="928"/>
      <c r="X309" s="985"/>
      <c r="Y309" s="983">
        <v>17</v>
      </c>
    </row>
    <row r="310" spans="1:25" ht="14.45" customHeight="1" x14ac:dyDescent="0.2">
      <c r="A310" s="947" t="s">
        <v>5796</v>
      </c>
      <c r="B310" s="928">
        <v>2</v>
      </c>
      <c r="C310" s="929">
        <v>4.88</v>
      </c>
      <c r="D310" s="930">
        <v>23.5</v>
      </c>
      <c r="E310" s="911">
        <v>1</v>
      </c>
      <c r="F310" s="912">
        <v>6.06</v>
      </c>
      <c r="G310" s="913">
        <v>73</v>
      </c>
      <c r="H310" s="914">
        <v>3</v>
      </c>
      <c r="I310" s="915">
        <v>7.31</v>
      </c>
      <c r="J310" s="926">
        <v>35.299999999999997</v>
      </c>
      <c r="K310" s="917">
        <v>2.2599999999999998</v>
      </c>
      <c r="L310" s="914">
        <v>4</v>
      </c>
      <c r="M310" s="914">
        <v>39</v>
      </c>
      <c r="N310" s="918">
        <v>13</v>
      </c>
      <c r="O310" s="914" t="s">
        <v>5225</v>
      </c>
      <c r="P310" s="931" t="s">
        <v>5797</v>
      </c>
      <c r="Q310" s="919"/>
      <c r="R310" s="981"/>
      <c r="S310" s="919">
        <f t="shared" si="12"/>
        <v>2</v>
      </c>
      <c r="T310" s="981">
        <f t="shared" si="13"/>
        <v>1.25</v>
      </c>
      <c r="U310" s="987"/>
      <c r="V310" s="928"/>
      <c r="W310" s="928"/>
      <c r="X310" s="985"/>
      <c r="Y310" s="983">
        <v>67</v>
      </c>
    </row>
    <row r="311" spans="1:25" ht="14.45" customHeight="1" x14ac:dyDescent="0.2">
      <c r="A311" s="948" t="s">
        <v>5798</v>
      </c>
      <c r="B311" s="943">
        <v>2</v>
      </c>
      <c r="C311" s="944">
        <v>8.84</v>
      </c>
      <c r="D311" s="933">
        <v>41.5</v>
      </c>
      <c r="E311" s="945">
        <v>5</v>
      </c>
      <c r="F311" s="946">
        <v>28.15</v>
      </c>
      <c r="G311" s="927">
        <v>62.2</v>
      </c>
      <c r="H311" s="938">
        <v>1</v>
      </c>
      <c r="I311" s="937">
        <v>4.42</v>
      </c>
      <c r="J311" s="925">
        <v>55</v>
      </c>
      <c r="K311" s="939">
        <v>4.42</v>
      </c>
      <c r="L311" s="938">
        <v>6</v>
      </c>
      <c r="M311" s="938">
        <v>57</v>
      </c>
      <c r="N311" s="940">
        <v>19</v>
      </c>
      <c r="O311" s="938" t="s">
        <v>5225</v>
      </c>
      <c r="P311" s="941" t="s">
        <v>5799</v>
      </c>
      <c r="Q311" s="942"/>
      <c r="R311" s="980"/>
      <c r="S311" s="942">
        <f t="shared" si="12"/>
        <v>-4</v>
      </c>
      <c r="T311" s="980">
        <f t="shared" si="13"/>
        <v>-23.729999999999997</v>
      </c>
      <c r="U311" s="988"/>
      <c r="V311" s="943"/>
      <c r="W311" s="943"/>
      <c r="X311" s="986"/>
      <c r="Y311" s="984">
        <v>36</v>
      </c>
    </row>
    <row r="312" spans="1:25" ht="14.45" customHeight="1" x14ac:dyDescent="0.2">
      <c r="A312" s="947" t="s">
        <v>5800</v>
      </c>
      <c r="B312" s="920"/>
      <c r="C312" s="921"/>
      <c r="D312" s="922"/>
      <c r="E312" s="932">
        <v>1</v>
      </c>
      <c r="F312" s="915">
        <v>1.73</v>
      </c>
      <c r="G312" s="916">
        <v>35</v>
      </c>
      <c r="H312" s="914"/>
      <c r="I312" s="915"/>
      <c r="J312" s="916"/>
      <c r="K312" s="917">
        <v>1.1499999999999999</v>
      </c>
      <c r="L312" s="914">
        <v>3</v>
      </c>
      <c r="M312" s="914">
        <v>27</v>
      </c>
      <c r="N312" s="918">
        <v>9</v>
      </c>
      <c r="O312" s="914" t="s">
        <v>5225</v>
      </c>
      <c r="P312" s="931" t="s">
        <v>5801</v>
      </c>
      <c r="Q312" s="919"/>
      <c r="R312" s="981"/>
      <c r="S312" s="919">
        <f t="shared" si="12"/>
        <v>-1</v>
      </c>
      <c r="T312" s="981">
        <f t="shared" si="13"/>
        <v>-1.73</v>
      </c>
      <c r="U312" s="987"/>
      <c r="V312" s="928"/>
      <c r="W312" s="928"/>
      <c r="X312" s="985"/>
      <c r="Y312" s="983"/>
    </row>
    <row r="313" spans="1:25" ht="14.45" customHeight="1" thickBot="1" x14ac:dyDescent="0.25">
      <c r="A313" s="963" t="s">
        <v>5802</v>
      </c>
      <c r="B313" s="964">
        <v>2</v>
      </c>
      <c r="C313" s="965">
        <v>7.87</v>
      </c>
      <c r="D313" s="966">
        <v>37</v>
      </c>
      <c r="E313" s="967"/>
      <c r="F313" s="968"/>
      <c r="G313" s="969"/>
      <c r="H313" s="970">
        <v>1</v>
      </c>
      <c r="I313" s="968">
        <v>2.44</v>
      </c>
      <c r="J313" s="971">
        <v>24</v>
      </c>
      <c r="K313" s="972">
        <v>2.44</v>
      </c>
      <c r="L313" s="970">
        <v>5</v>
      </c>
      <c r="M313" s="970">
        <v>45</v>
      </c>
      <c r="N313" s="973">
        <v>15</v>
      </c>
      <c r="O313" s="970" t="s">
        <v>5225</v>
      </c>
      <c r="P313" s="974" t="s">
        <v>5801</v>
      </c>
      <c r="Q313" s="975"/>
      <c r="R313" s="982"/>
      <c r="S313" s="975">
        <f t="shared" si="12"/>
        <v>1</v>
      </c>
      <c r="T313" s="982">
        <f t="shared" si="13"/>
        <v>2.44</v>
      </c>
      <c r="U313" s="992"/>
      <c r="V313" s="976"/>
      <c r="W313" s="976"/>
      <c r="X313" s="993"/>
      <c r="Y313" s="994">
        <v>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14:Q1048576">
    <cfRule type="cellIs" dxfId="14" priority="11" stopIfTrue="1" operator="lessThan">
      <formula>0</formula>
    </cfRule>
  </conditionalFormatting>
  <conditionalFormatting sqref="W314:W1048576">
    <cfRule type="cellIs" dxfId="13" priority="10" stopIfTrue="1" operator="greaterThan">
      <formula>0</formula>
    </cfRule>
  </conditionalFormatting>
  <conditionalFormatting sqref="X314:X1048576">
    <cfRule type="cellIs" dxfId="12" priority="9" stopIfTrue="1" operator="greaterThan">
      <formula>1</formula>
    </cfRule>
  </conditionalFormatting>
  <conditionalFormatting sqref="X314:X1048576">
    <cfRule type="cellIs" dxfId="11" priority="6" stopIfTrue="1" operator="greaterThan">
      <formula>1</formula>
    </cfRule>
  </conditionalFormatting>
  <conditionalFormatting sqref="W314:W1048576">
    <cfRule type="cellIs" dxfId="10" priority="7" stopIfTrue="1" operator="greaterThan">
      <formula>0</formula>
    </cfRule>
  </conditionalFormatting>
  <conditionalFormatting sqref="Q3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13">
    <cfRule type="cellIs" dxfId="7" priority="4" stopIfTrue="1" operator="lessThan">
      <formula>0</formula>
    </cfRule>
  </conditionalFormatting>
  <conditionalFormatting sqref="X5:X313">
    <cfRule type="cellIs" dxfId="6" priority="2" stopIfTrue="1" operator="greaterThan">
      <formula>1</formula>
    </cfRule>
  </conditionalFormatting>
  <conditionalFormatting sqref="W5:W313">
    <cfRule type="cellIs" dxfId="5" priority="3" stopIfTrue="1" operator="greaterThan">
      <formula>0</formula>
    </cfRule>
  </conditionalFormatting>
  <conditionalFormatting sqref="S5:S313">
    <cfRule type="cellIs" dxfId="4" priority="1" stopIfTrue="1" operator="lessThan">
      <formula>0</formula>
    </cfRule>
  </conditionalFormatting>
  <hyperlinks>
    <hyperlink ref="A2" location="Obsah!A1" display="Zpět na Obsah  KL 01  1.-4.měsíc" xr:uid="{6529BB5D-01B1-432F-9F54-AB2DA1EF50E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2203132</v>
      </c>
      <c r="C3" s="344">
        <f t="shared" ref="C3:L3" si="0">SUBTOTAL(9,C6:C1048576)</f>
        <v>9.9913279148642626</v>
      </c>
      <c r="D3" s="344">
        <f t="shared" si="0"/>
        <v>2039497</v>
      </c>
      <c r="E3" s="344">
        <f t="shared" si="0"/>
        <v>9</v>
      </c>
      <c r="F3" s="344">
        <f t="shared" si="0"/>
        <v>1442564</v>
      </c>
      <c r="G3" s="347">
        <f>IF(D3&lt;&gt;0,F3/D3,"")</f>
        <v>0.70731361703400397</v>
      </c>
      <c r="H3" s="343">
        <f t="shared" si="0"/>
        <v>84556.96</v>
      </c>
      <c r="I3" s="344">
        <f t="shared" si="0"/>
        <v>1.1486061297112635</v>
      </c>
      <c r="J3" s="344">
        <f t="shared" si="0"/>
        <v>144003.49</v>
      </c>
      <c r="K3" s="344">
        <f t="shared" si="0"/>
        <v>2</v>
      </c>
      <c r="L3" s="344">
        <f t="shared" si="0"/>
        <v>98416.829999999987</v>
      </c>
      <c r="M3" s="345">
        <f>IF(J3&lt;&gt;0,L3/J3,"")</f>
        <v>0.68343364455958666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5"/>
      <c r="B5" s="996">
        <v>2015</v>
      </c>
      <c r="C5" s="997"/>
      <c r="D5" s="997">
        <v>2018</v>
      </c>
      <c r="E5" s="997"/>
      <c r="F5" s="997">
        <v>2019</v>
      </c>
      <c r="G5" s="905" t="s">
        <v>2</v>
      </c>
      <c r="H5" s="996">
        <v>2015</v>
      </c>
      <c r="I5" s="997"/>
      <c r="J5" s="997">
        <v>2018</v>
      </c>
      <c r="K5" s="997"/>
      <c r="L5" s="997">
        <v>2019</v>
      </c>
      <c r="M5" s="905" t="s">
        <v>2</v>
      </c>
    </row>
    <row r="6" spans="1:13" ht="14.45" customHeight="1" x14ac:dyDescent="0.2">
      <c r="A6" s="856" t="s">
        <v>5033</v>
      </c>
      <c r="B6" s="887">
        <v>12728</v>
      </c>
      <c r="C6" s="825">
        <v>3.159880834160874</v>
      </c>
      <c r="D6" s="887">
        <v>4028</v>
      </c>
      <c r="E6" s="825">
        <v>1</v>
      </c>
      <c r="F6" s="887">
        <v>14112</v>
      </c>
      <c r="G6" s="830">
        <v>3.5034756703078451</v>
      </c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5804</v>
      </c>
      <c r="B7" s="889">
        <v>126708</v>
      </c>
      <c r="C7" s="832">
        <v>1.5293109483060361</v>
      </c>
      <c r="D7" s="889">
        <v>82853</v>
      </c>
      <c r="E7" s="832">
        <v>1</v>
      </c>
      <c r="F7" s="889">
        <v>41471</v>
      </c>
      <c r="G7" s="837">
        <v>0.50053709582030825</v>
      </c>
      <c r="H7" s="889">
        <v>62870.200000000012</v>
      </c>
      <c r="I7" s="832">
        <v>0.83152654005512916</v>
      </c>
      <c r="J7" s="889">
        <v>75608.17</v>
      </c>
      <c r="K7" s="832">
        <v>1</v>
      </c>
      <c r="L7" s="889">
        <v>35916.43</v>
      </c>
      <c r="M7" s="838">
        <v>0.47503371659438393</v>
      </c>
    </row>
    <row r="8" spans="1:13" ht="14.45" customHeight="1" x14ac:dyDescent="0.2">
      <c r="A8" s="857" t="s">
        <v>5041</v>
      </c>
      <c r="B8" s="889">
        <v>177237</v>
      </c>
      <c r="C8" s="832">
        <v>1.0324525532137989</v>
      </c>
      <c r="D8" s="889">
        <v>171666</v>
      </c>
      <c r="E8" s="832">
        <v>1</v>
      </c>
      <c r="F8" s="889">
        <v>93337</v>
      </c>
      <c r="G8" s="837">
        <v>0.54371279111763537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5805</v>
      </c>
      <c r="B9" s="889">
        <v>863899</v>
      </c>
      <c r="C9" s="832">
        <v>1.315693766933542</v>
      </c>
      <c r="D9" s="889">
        <v>656611</v>
      </c>
      <c r="E9" s="832">
        <v>1</v>
      </c>
      <c r="F9" s="889">
        <v>480917</v>
      </c>
      <c r="G9" s="837">
        <v>0.7324230023560373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5806</v>
      </c>
      <c r="B10" s="889">
        <v>383588</v>
      </c>
      <c r="C10" s="832">
        <v>1.0804900102249777</v>
      </c>
      <c r="D10" s="889">
        <v>355013</v>
      </c>
      <c r="E10" s="832">
        <v>1</v>
      </c>
      <c r="F10" s="889">
        <v>364116</v>
      </c>
      <c r="G10" s="837">
        <v>1.0256413145434111</v>
      </c>
      <c r="H10" s="889">
        <v>21686.76</v>
      </c>
      <c r="I10" s="832">
        <v>0.31707958965613431</v>
      </c>
      <c r="J10" s="889">
        <v>68395.320000000007</v>
      </c>
      <c r="K10" s="832">
        <v>1</v>
      </c>
      <c r="L10" s="889">
        <v>62500.399999999994</v>
      </c>
      <c r="M10" s="838">
        <v>0.91381106192645911</v>
      </c>
    </row>
    <row r="11" spans="1:13" ht="14.45" customHeight="1" x14ac:dyDescent="0.2">
      <c r="A11" s="857" t="s">
        <v>5807</v>
      </c>
      <c r="B11" s="889">
        <v>34462</v>
      </c>
      <c r="C11" s="832">
        <v>0.56064032276432019</v>
      </c>
      <c r="D11" s="889">
        <v>61469</v>
      </c>
      <c r="E11" s="832">
        <v>1</v>
      </c>
      <c r="F11" s="889">
        <v>62689</v>
      </c>
      <c r="G11" s="837">
        <v>1.0198474027558606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5808</v>
      </c>
      <c r="B12" s="889">
        <v>7806</v>
      </c>
      <c r="C12" s="832">
        <v>0.26210462695587938</v>
      </c>
      <c r="D12" s="889">
        <v>29782</v>
      </c>
      <c r="E12" s="832">
        <v>1</v>
      </c>
      <c r="F12" s="889">
        <v>31427</v>
      </c>
      <c r="G12" s="837">
        <v>1.0552347055268283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5809</v>
      </c>
      <c r="B13" s="889">
        <v>592255</v>
      </c>
      <c r="C13" s="832">
        <v>0.9193337079453977</v>
      </c>
      <c r="D13" s="889">
        <v>644222</v>
      </c>
      <c r="E13" s="832">
        <v>1</v>
      </c>
      <c r="F13" s="889">
        <v>351523</v>
      </c>
      <c r="G13" s="837">
        <v>0.54565506921527052</v>
      </c>
      <c r="H13" s="889"/>
      <c r="I13" s="832"/>
      <c r="J13" s="889"/>
      <c r="K13" s="832"/>
      <c r="L13" s="889"/>
      <c r="M13" s="838"/>
    </row>
    <row r="14" spans="1:13" ht="14.45" customHeight="1" thickBot="1" x14ac:dyDescent="0.25">
      <c r="A14" s="893" t="s">
        <v>5810</v>
      </c>
      <c r="B14" s="891">
        <v>4449</v>
      </c>
      <c r="C14" s="840">
        <v>0.13142114435943639</v>
      </c>
      <c r="D14" s="891">
        <v>33853</v>
      </c>
      <c r="E14" s="840">
        <v>1</v>
      </c>
      <c r="F14" s="891">
        <v>2972</v>
      </c>
      <c r="G14" s="845">
        <v>8.7791333116710488E-2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1FE896E-2105-4DB7-8350-E049E778227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6523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18029.84</v>
      </c>
      <c r="G3" s="211">
        <f t="shared" si="0"/>
        <v>2287688.96</v>
      </c>
      <c r="H3" s="212"/>
      <c r="I3" s="212"/>
      <c r="J3" s="207">
        <f t="shared" si="0"/>
        <v>15218.32</v>
      </c>
      <c r="K3" s="211">
        <f t="shared" si="0"/>
        <v>2183500.4900000002</v>
      </c>
      <c r="L3" s="212"/>
      <c r="M3" s="212"/>
      <c r="N3" s="207">
        <f t="shared" si="0"/>
        <v>10521.64</v>
      </c>
      <c r="O3" s="211">
        <f t="shared" si="0"/>
        <v>1540980.8299999996</v>
      </c>
      <c r="P3" s="177">
        <f>IF(K3=0,"",O3/K3)</f>
        <v>0.7057387149933726</v>
      </c>
      <c r="Q3" s="209">
        <f>IF(N3=0,"",O3/N3)</f>
        <v>146.45823559825271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5055</v>
      </c>
      <c r="B6" s="825" t="s">
        <v>5811</v>
      </c>
      <c r="C6" s="825" t="s">
        <v>4945</v>
      </c>
      <c r="D6" s="825" t="s">
        <v>5812</v>
      </c>
      <c r="E6" s="825" t="s">
        <v>5813</v>
      </c>
      <c r="F6" s="225">
        <v>6</v>
      </c>
      <c r="G6" s="225">
        <v>816</v>
      </c>
      <c r="H6" s="225">
        <v>2.9781021897810218</v>
      </c>
      <c r="I6" s="225">
        <v>136</v>
      </c>
      <c r="J6" s="225">
        <v>2</v>
      </c>
      <c r="K6" s="225">
        <v>274</v>
      </c>
      <c r="L6" s="225">
        <v>1</v>
      </c>
      <c r="M6" s="225">
        <v>137</v>
      </c>
      <c r="N6" s="225">
        <v>6</v>
      </c>
      <c r="O6" s="225">
        <v>834</v>
      </c>
      <c r="P6" s="830">
        <v>3.0437956204379564</v>
      </c>
      <c r="Q6" s="848">
        <v>139</v>
      </c>
    </row>
    <row r="7" spans="1:17" ht="14.45" customHeight="1" x14ac:dyDescent="0.2">
      <c r="A7" s="831" t="s">
        <v>5055</v>
      </c>
      <c r="B7" s="832" t="s">
        <v>5811</v>
      </c>
      <c r="C7" s="832" t="s">
        <v>4945</v>
      </c>
      <c r="D7" s="832" t="s">
        <v>5814</v>
      </c>
      <c r="E7" s="832" t="s">
        <v>5815</v>
      </c>
      <c r="F7" s="849">
        <v>6</v>
      </c>
      <c r="G7" s="849">
        <v>4230</v>
      </c>
      <c r="H7" s="849">
        <v>2.9915134370579914</v>
      </c>
      <c r="I7" s="849">
        <v>705</v>
      </c>
      <c r="J7" s="849">
        <v>2</v>
      </c>
      <c r="K7" s="849">
        <v>1414</v>
      </c>
      <c r="L7" s="849">
        <v>1</v>
      </c>
      <c r="M7" s="849">
        <v>707</v>
      </c>
      <c r="N7" s="849">
        <v>6</v>
      </c>
      <c r="O7" s="849">
        <v>4278</v>
      </c>
      <c r="P7" s="837">
        <v>3.0254596888260257</v>
      </c>
      <c r="Q7" s="850">
        <v>713</v>
      </c>
    </row>
    <row r="8" spans="1:17" ht="14.45" customHeight="1" x14ac:dyDescent="0.2">
      <c r="A8" s="831" t="s">
        <v>5055</v>
      </c>
      <c r="B8" s="832" t="s">
        <v>5811</v>
      </c>
      <c r="C8" s="832" t="s">
        <v>4945</v>
      </c>
      <c r="D8" s="832" t="s">
        <v>5816</v>
      </c>
      <c r="E8" s="832" t="s">
        <v>5817</v>
      </c>
      <c r="F8" s="849">
        <v>12</v>
      </c>
      <c r="G8" s="849">
        <v>5940</v>
      </c>
      <c r="H8" s="849">
        <v>2.993951612903226</v>
      </c>
      <c r="I8" s="849">
        <v>495</v>
      </c>
      <c r="J8" s="849">
        <v>4</v>
      </c>
      <c r="K8" s="849">
        <v>1984</v>
      </c>
      <c r="L8" s="849">
        <v>1</v>
      </c>
      <c r="M8" s="849">
        <v>496</v>
      </c>
      <c r="N8" s="849">
        <v>12</v>
      </c>
      <c r="O8" s="849">
        <v>6000</v>
      </c>
      <c r="P8" s="837">
        <v>3.024193548387097</v>
      </c>
      <c r="Q8" s="850">
        <v>500</v>
      </c>
    </row>
    <row r="9" spans="1:17" ht="14.45" customHeight="1" x14ac:dyDescent="0.2">
      <c r="A9" s="831" t="s">
        <v>5055</v>
      </c>
      <c r="B9" s="832" t="s">
        <v>5811</v>
      </c>
      <c r="C9" s="832" t="s">
        <v>4945</v>
      </c>
      <c r="D9" s="832" t="s">
        <v>5818</v>
      </c>
      <c r="E9" s="832" t="s">
        <v>5819</v>
      </c>
      <c r="F9" s="849">
        <v>8</v>
      </c>
      <c r="G9" s="849">
        <v>680</v>
      </c>
      <c r="H9" s="849"/>
      <c r="I9" s="849">
        <v>85</v>
      </c>
      <c r="J9" s="849"/>
      <c r="K9" s="849"/>
      <c r="L9" s="849"/>
      <c r="M9" s="849"/>
      <c r="N9" s="849">
        <v>16</v>
      </c>
      <c r="O9" s="849">
        <v>1392</v>
      </c>
      <c r="P9" s="837"/>
      <c r="Q9" s="850">
        <v>87</v>
      </c>
    </row>
    <row r="10" spans="1:17" ht="14.45" customHeight="1" x14ac:dyDescent="0.2">
      <c r="A10" s="831" t="s">
        <v>5055</v>
      </c>
      <c r="B10" s="832" t="s">
        <v>5811</v>
      </c>
      <c r="C10" s="832" t="s">
        <v>4945</v>
      </c>
      <c r="D10" s="832" t="s">
        <v>5820</v>
      </c>
      <c r="E10" s="832" t="s">
        <v>5821</v>
      </c>
      <c r="F10" s="849">
        <v>3</v>
      </c>
      <c r="G10" s="849">
        <v>534</v>
      </c>
      <c r="H10" s="849">
        <v>2.983240223463687</v>
      </c>
      <c r="I10" s="849">
        <v>178</v>
      </c>
      <c r="J10" s="849">
        <v>1</v>
      </c>
      <c r="K10" s="849">
        <v>179</v>
      </c>
      <c r="L10" s="849">
        <v>1</v>
      </c>
      <c r="M10" s="849">
        <v>179</v>
      </c>
      <c r="N10" s="849">
        <v>3</v>
      </c>
      <c r="O10" s="849">
        <v>540</v>
      </c>
      <c r="P10" s="837">
        <v>3.016759776536313</v>
      </c>
      <c r="Q10" s="850">
        <v>180</v>
      </c>
    </row>
    <row r="11" spans="1:17" ht="14.45" customHeight="1" x14ac:dyDescent="0.2">
      <c r="A11" s="831" t="s">
        <v>5055</v>
      </c>
      <c r="B11" s="832" t="s">
        <v>5811</v>
      </c>
      <c r="C11" s="832" t="s">
        <v>4945</v>
      </c>
      <c r="D11" s="832" t="s">
        <v>5822</v>
      </c>
      <c r="E11" s="832" t="s">
        <v>5823</v>
      </c>
      <c r="F11" s="849">
        <v>3</v>
      </c>
      <c r="G11" s="849">
        <v>528</v>
      </c>
      <c r="H11" s="849">
        <v>2.9830508474576272</v>
      </c>
      <c r="I11" s="849">
        <v>176</v>
      </c>
      <c r="J11" s="849">
        <v>1</v>
      </c>
      <c r="K11" s="849">
        <v>177</v>
      </c>
      <c r="L11" s="849">
        <v>1</v>
      </c>
      <c r="M11" s="849">
        <v>177</v>
      </c>
      <c r="N11" s="849">
        <v>6</v>
      </c>
      <c r="O11" s="849">
        <v>1068</v>
      </c>
      <c r="P11" s="837">
        <v>6.0338983050847457</v>
      </c>
      <c r="Q11" s="850">
        <v>178</v>
      </c>
    </row>
    <row r="12" spans="1:17" ht="14.45" customHeight="1" x14ac:dyDescent="0.2">
      <c r="A12" s="831" t="s">
        <v>5824</v>
      </c>
      <c r="B12" s="832" t="s">
        <v>5825</v>
      </c>
      <c r="C12" s="832" t="s">
        <v>4950</v>
      </c>
      <c r="D12" s="832" t="s">
        <v>5826</v>
      </c>
      <c r="E12" s="832" t="s">
        <v>5827</v>
      </c>
      <c r="F12" s="849">
        <v>0.85</v>
      </c>
      <c r="G12" s="849">
        <v>1708.19</v>
      </c>
      <c r="H12" s="849"/>
      <c r="I12" s="849">
        <v>2009.6352941176472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5824</v>
      </c>
      <c r="B13" s="832" t="s">
        <v>5825</v>
      </c>
      <c r="C13" s="832" t="s">
        <v>4950</v>
      </c>
      <c r="D13" s="832" t="s">
        <v>5828</v>
      </c>
      <c r="E13" s="832" t="s">
        <v>5829</v>
      </c>
      <c r="F13" s="849">
        <v>1.5499999999999998</v>
      </c>
      <c r="G13" s="849">
        <v>2819.5099999999998</v>
      </c>
      <c r="H13" s="849">
        <v>1.1739936043703467</v>
      </c>
      <c r="I13" s="849">
        <v>1819.0387096774193</v>
      </c>
      <c r="J13" s="849">
        <v>1.8</v>
      </c>
      <c r="K13" s="849">
        <v>2401.6400000000003</v>
      </c>
      <c r="L13" s="849">
        <v>1</v>
      </c>
      <c r="M13" s="849">
        <v>1334.2444444444445</v>
      </c>
      <c r="N13" s="849"/>
      <c r="O13" s="849"/>
      <c r="P13" s="837"/>
      <c r="Q13" s="850"/>
    </row>
    <row r="14" spans="1:17" ht="14.45" customHeight="1" x14ac:dyDescent="0.2">
      <c r="A14" s="831" t="s">
        <v>5824</v>
      </c>
      <c r="B14" s="832" t="s">
        <v>5825</v>
      </c>
      <c r="C14" s="832" t="s">
        <v>4950</v>
      </c>
      <c r="D14" s="832" t="s">
        <v>5830</v>
      </c>
      <c r="E14" s="832" t="s">
        <v>5831</v>
      </c>
      <c r="F14" s="849">
        <v>0.1</v>
      </c>
      <c r="G14" s="849">
        <v>90.38</v>
      </c>
      <c r="H14" s="849"/>
      <c r="I14" s="849">
        <v>903.8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5824</v>
      </c>
      <c r="B15" s="832" t="s">
        <v>5825</v>
      </c>
      <c r="C15" s="832" t="s">
        <v>5141</v>
      </c>
      <c r="D15" s="832" t="s">
        <v>5832</v>
      </c>
      <c r="E15" s="832" t="s">
        <v>5833</v>
      </c>
      <c r="F15" s="849">
        <v>540</v>
      </c>
      <c r="G15" s="849">
        <v>3866.3999999999996</v>
      </c>
      <c r="H15" s="849">
        <v>0.50022964711970752</v>
      </c>
      <c r="I15" s="849">
        <v>7.1599999999999993</v>
      </c>
      <c r="J15" s="849">
        <v>1075</v>
      </c>
      <c r="K15" s="849">
        <v>7729.25</v>
      </c>
      <c r="L15" s="849">
        <v>1</v>
      </c>
      <c r="M15" s="849">
        <v>7.19</v>
      </c>
      <c r="N15" s="849">
        <v>305</v>
      </c>
      <c r="O15" s="849">
        <v>2241.75</v>
      </c>
      <c r="P15" s="837">
        <v>0.2900346087912799</v>
      </c>
      <c r="Q15" s="850">
        <v>7.35</v>
      </c>
    </row>
    <row r="16" spans="1:17" ht="14.45" customHeight="1" x14ac:dyDescent="0.2">
      <c r="A16" s="831" t="s">
        <v>5824</v>
      </c>
      <c r="B16" s="832" t="s">
        <v>5825</v>
      </c>
      <c r="C16" s="832" t="s">
        <v>5141</v>
      </c>
      <c r="D16" s="832" t="s">
        <v>5834</v>
      </c>
      <c r="E16" s="832" t="s">
        <v>5835</v>
      </c>
      <c r="F16" s="849">
        <v>514</v>
      </c>
      <c r="G16" s="849">
        <v>2719.0600000000004</v>
      </c>
      <c r="H16" s="849">
        <v>1.6617022446846872</v>
      </c>
      <c r="I16" s="849">
        <v>5.2900000000000009</v>
      </c>
      <c r="J16" s="849">
        <v>307</v>
      </c>
      <c r="K16" s="849">
        <v>1636.31</v>
      </c>
      <c r="L16" s="849">
        <v>1</v>
      </c>
      <c r="M16" s="849">
        <v>5.33</v>
      </c>
      <c r="N16" s="849">
        <v>341</v>
      </c>
      <c r="O16" s="849">
        <v>1831.17</v>
      </c>
      <c r="P16" s="837">
        <v>1.1190850144532516</v>
      </c>
      <c r="Q16" s="850">
        <v>5.37</v>
      </c>
    </row>
    <row r="17" spans="1:17" ht="14.45" customHeight="1" x14ac:dyDescent="0.2">
      <c r="A17" s="831" t="s">
        <v>5824</v>
      </c>
      <c r="B17" s="832" t="s">
        <v>5825</v>
      </c>
      <c r="C17" s="832" t="s">
        <v>5141</v>
      </c>
      <c r="D17" s="832" t="s">
        <v>5836</v>
      </c>
      <c r="E17" s="832" t="s">
        <v>5837</v>
      </c>
      <c r="F17" s="849"/>
      <c r="G17" s="849"/>
      <c r="H17" s="849"/>
      <c r="I17" s="849"/>
      <c r="J17" s="849"/>
      <c r="K17" s="849"/>
      <c r="L17" s="849"/>
      <c r="M17" s="849"/>
      <c r="N17" s="849">
        <v>1120</v>
      </c>
      <c r="O17" s="849">
        <v>22712.5</v>
      </c>
      <c r="P17" s="837"/>
      <c r="Q17" s="850">
        <v>20.279017857142858</v>
      </c>
    </row>
    <row r="18" spans="1:17" ht="14.45" customHeight="1" x14ac:dyDescent="0.2">
      <c r="A18" s="831" t="s">
        <v>5824</v>
      </c>
      <c r="B18" s="832" t="s">
        <v>5825</v>
      </c>
      <c r="C18" s="832" t="s">
        <v>5141</v>
      </c>
      <c r="D18" s="832" t="s">
        <v>5838</v>
      </c>
      <c r="E18" s="832" t="s">
        <v>5839</v>
      </c>
      <c r="F18" s="849">
        <v>2</v>
      </c>
      <c r="G18" s="849">
        <v>3973.3</v>
      </c>
      <c r="H18" s="849">
        <v>0.48983179561021556</v>
      </c>
      <c r="I18" s="849">
        <v>1986.65</v>
      </c>
      <c r="J18" s="849">
        <v>4</v>
      </c>
      <c r="K18" s="849">
        <v>8111.56</v>
      </c>
      <c r="L18" s="849">
        <v>1</v>
      </c>
      <c r="M18" s="849">
        <v>2027.89</v>
      </c>
      <c r="N18" s="849">
        <v>1</v>
      </c>
      <c r="O18" s="849">
        <v>1817.79</v>
      </c>
      <c r="P18" s="837">
        <v>0.22409869371612856</v>
      </c>
      <c r="Q18" s="850">
        <v>1817.79</v>
      </c>
    </row>
    <row r="19" spans="1:17" ht="14.45" customHeight="1" x14ac:dyDescent="0.2">
      <c r="A19" s="831" t="s">
        <v>5824</v>
      </c>
      <c r="B19" s="832" t="s">
        <v>5825</v>
      </c>
      <c r="C19" s="832" t="s">
        <v>5141</v>
      </c>
      <c r="D19" s="832" t="s">
        <v>5840</v>
      </c>
      <c r="E19" s="832" t="s">
        <v>5841</v>
      </c>
      <c r="F19" s="849">
        <v>2955</v>
      </c>
      <c r="G19" s="849">
        <v>11112.69</v>
      </c>
      <c r="H19" s="849">
        <v>3.7992102564102566</v>
      </c>
      <c r="I19" s="849">
        <v>3.7606395939086297</v>
      </c>
      <c r="J19" s="849">
        <v>780</v>
      </c>
      <c r="K19" s="849">
        <v>2925</v>
      </c>
      <c r="L19" s="849">
        <v>1</v>
      </c>
      <c r="M19" s="849">
        <v>3.75</v>
      </c>
      <c r="N19" s="849">
        <v>715</v>
      </c>
      <c r="O19" s="849">
        <v>2759.9</v>
      </c>
      <c r="P19" s="837">
        <v>0.94355555555555559</v>
      </c>
      <c r="Q19" s="850">
        <v>3.8600000000000003</v>
      </c>
    </row>
    <row r="20" spans="1:17" ht="14.45" customHeight="1" x14ac:dyDescent="0.2">
      <c r="A20" s="831" t="s">
        <v>5824</v>
      </c>
      <c r="B20" s="832" t="s">
        <v>5825</v>
      </c>
      <c r="C20" s="832" t="s">
        <v>5141</v>
      </c>
      <c r="D20" s="832" t="s">
        <v>5842</v>
      </c>
      <c r="E20" s="832" t="s">
        <v>5843</v>
      </c>
      <c r="F20" s="849">
        <v>1086</v>
      </c>
      <c r="G20" s="849">
        <v>36522.89</v>
      </c>
      <c r="H20" s="849">
        <v>0.9605318905806155</v>
      </c>
      <c r="I20" s="849">
        <v>33.63065377532228</v>
      </c>
      <c r="J20" s="849">
        <v>1114</v>
      </c>
      <c r="K20" s="849">
        <v>38023.61</v>
      </c>
      <c r="L20" s="849">
        <v>1</v>
      </c>
      <c r="M20" s="849">
        <v>34.132504488330341</v>
      </c>
      <c r="N20" s="849">
        <v>134</v>
      </c>
      <c r="O20" s="849">
        <v>4553.32</v>
      </c>
      <c r="P20" s="837">
        <v>0.11974980807976937</v>
      </c>
      <c r="Q20" s="850">
        <v>33.979999999999997</v>
      </c>
    </row>
    <row r="21" spans="1:17" ht="14.45" customHeight="1" x14ac:dyDescent="0.2">
      <c r="A21" s="831" t="s">
        <v>5824</v>
      </c>
      <c r="B21" s="832" t="s">
        <v>5825</v>
      </c>
      <c r="C21" s="832" t="s">
        <v>5141</v>
      </c>
      <c r="D21" s="832" t="s">
        <v>5844</v>
      </c>
      <c r="E21" s="832" t="s">
        <v>5845</v>
      </c>
      <c r="F21" s="849">
        <v>1</v>
      </c>
      <c r="G21" s="849">
        <v>57.78</v>
      </c>
      <c r="H21" s="849"/>
      <c r="I21" s="849">
        <v>57.78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5824</v>
      </c>
      <c r="B22" s="832" t="s">
        <v>5825</v>
      </c>
      <c r="C22" s="832" t="s">
        <v>5141</v>
      </c>
      <c r="D22" s="832" t="s">
        <v>5846</v>
      </c>
      <c r="E22" s="832" t="s">
        <v>5847</v>
      </c>
      <c r="F22" s="849"/>
      <c r="G22" s="849"/>
      <c r="H22" s="849"/>
      <c r="I22" s="849"/>
      <c r="J22" s="849">
        <v>745</v>
      </c>
      <c r="K22" s="849">
        <v>14780.8</v>
      </c>
      <c r="L22" s="849">
        <v>1</v>
      </c>
      <c r="M22" s="849">
        <v>19.84</v>
      </c>
      <c r="N22" s="849"/>
      <c r="O22" s="849"/>
      <c r="P22" s="837"/>
      <c r="Q22" s="850"/>
    </row>
    <row r="23" spans="1:17" ht="14.45" customHeight="1" x14ac:dyDescent="0.2">
      <c r="A23" s="831" t="s">
        <v>5824</v>
      </c>
      <c r="B23" s="832" t="s">
        <v>5825</v>
      </c>
      <c r="C23" s="832" t="s">
        <v>4945</v>
      </c>
      <c r="D23" s="832" t="s">
        <v>5848</v>
      </c>
      <c r="E23" s="832" t="s">
        <v>5849</v>
      </c>
      <c r="F23" s="849">
        <v>1</v>
      </c>
      <c r="G23" s="849">
        <v>1213</v>
      </c>
      <c r="H23" s="849"/>
      <c r="I23" s="849">
        <v>1213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5824</v>
      </c>
      <c r="B24" s="832" t="s">
        <v>5825</v>
      </c>
      <c r="C24" s="832" t="s">
        <v>4945</v>
      </c>
      <c r="D24" s="832" t="s">
        <v>5850</v>
      </c>
      <c r="E24" s="832" t="s">
        <v>5851</v>
      </c>
      <c r="F24" s="849">
        <v>2</v>
      </c>
      <c r="G24" s="849">
        <v>1364</v>
      </c>
      <c r="H24" s="849">
        <v>0.5</v>
      </c>
      <c r="I24" s="849">
        <v>682</v>
      </c>
      <c r="J24" s="849">
        <v>4</v>
      </c>
      <c r="K24" s="849">
        <v>2728</v>
      </c>
      <c r="L24" s="849">
        <v>1</v>
      </c>
      <c r="M24" s="849">
        <v>682</v>
      </c>
      <c r="N24" s="849">
        <v>1</v>
      </c>
      <c r="O24" s="849">
        <v>685</v>
      </c>
      <c r="P24" s="837">
        <v>0.25109970674486803</v>
      </c>
      <c r="Q24" s="850">
        <v>685</v>
      </c>
    </row>
    <row r="25" spans="1:17" ht="14.45" customHeight="1" x14ac:dyDescent="0.2">
      <c r="A25" s="831" t="s">
        <v>5824</v>
      </c>
      <c r="B25" s="832" t="s">
        <v>5825</v>
      </c>
      <c r="C25" s="832" t="s">
        <v>4945</v>
      </c>
      <c r="D25" s="832" t="s">
        <v>5852</v>
      </c>
      <c r="E25" s="832" t="s">
        <v>5853</v>
      </c>
      <c r="F25" s="849">
        <v>1</v>
      </c>
      <c r="G25" s="849">
        <v>2638</v>
      </c>
      <c r="H25" s="849"/>
      <c r="I25" s="849">
        <v>2638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5824</v>
      </c>
      <c r="B26" s="832" t="s">
        <v>5825</v>
      </c>
      <c r="C26" s="832" t="s">
        <v>4945</v>
      </c>
      <c r="D26" s="832" t="s">
        <v>5854</v>
      </c>
      <c r="E26" s="832" t="s">
        <v>5855</v>
      </c>
      <c r="F26" s="849">
        <v>14</v>
      </c>
      <c r="G26" s="849">
        <v>25550</v>
      </c>
      <c r="H26" s="849">
        <v>1.7490416210295729</v>
      </c>
      <c r="I26" s="849">
        <v>1825</v>
      </c>
      <c r="J26" s="849">
        <v>8</v>
      </c>
      <c r="K26" s="849">
        <v>14608</v>
      </c>
      <c r="L26" s="849">
        <v>1</v>
      </c>
      <c r="M26" s="849">
        <v>1826</v>
      </c>
      <c r="N26" s="849">
        <v>9</v>
      </c>
      <c r="O26" s="849">
        <v>16479</v>
      </c>
      <c r="P26" s="837">
        <v>1.128080503833516</v>
      </c>
      <c r="Q26" s="850">
        <v>1831</v>
      </c>
    </row>
    <row r="27" spans="1:17" ht="14.45" customHeight="1" x14ac:dyDescent="0.2">
      <c r="A27" s="831" t="s">
        <v>5824</v>
      </c>
      <c r="B27" s="832" t="s">
        <v>5825</v>
      </c>
      <c r="C27" s="832" t="s">
        <v>4945</v>
      </c>
      <c r="D27" s="832" t="s">
        <v>5856</v>
      </c>
      <c r="E27" s="832" t="s">
        <v>5857</v>
      </c>
      <c r="F27" s="849">
        <v>3</v>
      </c>
      <c r="G27" s="849">
        <v>1287</v>
      </c>
      <c r="H27" s="849">
        <v>2.9930232558139536</v>
      </c>
      <c r="I27" s="849">
        <v>429</v>
      </c>
      <c r="J27" s="849">
        <v>1</v>
      </c>
      <c r="K27" s="849">
        <v>430</v>
      </c>
      <c r="L27" s="849">
        <v>1</v>
      </c>
      <c r="M27" s="849">
        <v>430</v>
      </c>
      <c r="N27" s="849">
        <v>3</v>
      </c>
      <c r="O27" s="849">
        <v>1293</v>
      </c>
      <c r="P27" s="837">
        <v>3.0069767441860464</v>
      </c>
      <c r="Q27" s="850">
        <v>431</v>
      </c>
    </row>
    <row r="28" spans="1:17" ht="14.45" customHeight="1" x14ac:dyDescent="0.2">
      <c r="A28" s="831" t="s">
        <v>5824</v>
      </c>
      <c r="B28" s="832" t="s">
        <v>5825</v>
      </c>
      <c r="C28" s="832" t="s">
        <v>4945</v>
      </c>
      <c r="D28" s="832" t="s">
        <v>5858</v>
      </c>
      <c r="E28" s="832" t="s">
        <v>5859</v>
      </c>
      <c r="F28" s="849">
        <v>6</v>
      </c>
      <c r="G28" s="849">
        <v>87042</v>
      </c>
      <c r="H28" s="849">
        <v>1.499819074696304</v>
      </c>
      <c r="I28" s="849">
        <v>14507</v>
      </c>
      <c r="J28" s="849">
        <v>4</v>
      </c>
      <c r="K28" s="849">
        <v>58035</v>
      </c>
      <c r="L28" s="849">
        <v>1</v>
      </c>
      <c r="M28" s="849">
        <v>14508.75</v>
      </c>
      <c r="N28" s="849">
        <v>1</v>
      </c>
      <c r="O28" s="849">
        <v>14515</v>
      </c>
      <c r="P28" s="837">
        <v>0.25010769363315238</v>
      </c>
      <c r="Q28" s="850">
        <v>14515</v>
      </c>
    </row>
    <row r="29" spans="1:17" ht="14.45" customHeight="1" x14ac:dyDescent="0.2">
      <c r="A29" s="831" t="s">
        <v>5824</v>
      </c>
      <c r="B29" s="832" t="s">
        <v>5825</v>
      </c>
      <c r="C29" s="832" t="s">
        <v>4945</v>
      </c>
      <c r="D29" s="832" t="s">
        <v>5860</v>
      </c>
      <c r="E29" s="832" t="s">
        <v>5861</v>
      </c>
      <c r="F29" s="849">
        <v>4</v>
      </c>
      <c r="G29" s="849">
        <v>5368</v>
      </c>
      <c r="H29" s="849">
        <v>3.9970215934475055</v>
      </c>
      <c r="I29" s="849">
        <v>1342</v>
      </c>
      <c r="J29" s="849">
        <v>1</v>
      </c>
      <c r="K29" s="849">
        <v>1343</v>
      </c>
      <c r="L29" s="849">
        <v>1</v>
      </c>
      <c r="M29" s="849">
        <v>1343</v>
      </c>
      <c r="N29" s="849">
        <v>1</v>
      </c>
      <c r="O29" s="849">
        <v>1347</v>
      </c>
      <c r="P29" s="837">
        <v>1.0029784065524945</v>
      </c>
      <c r="Q29" s="850">
        <v>1347</v>
      </c>
    </row>
    <row r="30" spans="1:17" ht="14.45" customHeight="1" x14ac:dyDescent="0.2">
      <c r="A30" s="831" t="s">
        <v>5824</v>
      </c>
      <c r="B30" s="832" t="s">
        <v>5825</v>
      </c>
      <c r="C30" s="832" t="s">
        <v>4945</v>
      </c>
      <c r="D30" s="832" t="s">
        <v>5862</v>
      </c>
      <c r="E30" s="832" t="s">
        <v>5863</v>
      </c>
      <c r="F30" s="849">
        <v>3</v>
      </c>
      <c r="G30" s="849">
        <v>1527</v>
      </c>
      <c r="H30" s="849">
        <v>0.49901960784313726</v>
      </c>
      <c r="I30" s="849">
        <v>509</v>
      </c>
      <c r="J30" s="849">
        <v>6</v>
      </c>
      <c r="K30" s="849">
        <v>3060</v>
      </c>
      <c r="L30" s="849">
        <v>1</v>
      </c>
      <c r="M30" s="849">
        <v>510</v>
      </c>
      <c r="N30" s="849">
        <v>2</v>
      </c>
      <c r="O30" s="849">
        <v>1024</v>
      </c>
      <c r="P30" s="837">
        <v>0.33464052287581697</v>
      </c>
      <c r="Q30" s="850">
        <v>512</v>
      </c>
    </row>
    <row r="31" spans="1:17" ht="14.45" customHeight="1" x14ac:dyDescent="0.2">
      <c r="A31" s="831" t="s">
        <v>5824</v>
      </c>
      <c r="B31" s="832" t="s">
        <v>5825</v>
      </c>
      <c r="C31" s="832" t="s">
        <v>4945</v>
      </c>
      <c r="D31" s="832" t="s">
        <v>5864</v>
      </c>
      <c r="E31" s="832" t="s">
        <v>5865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4684</v>
      </c>
      <c r="P31" s="837"/>
      <c r="Q31" s="850">
        <v>2342</v>
      </c>
    </row>
    <row r="32" spans="1:17" ht="14.45" customHeight="1" x14ac:dyDescent="0.2">
      <c r="A32" s="831" t="s">
        <v>5824</v>
      </c>
      <c r="B32" s="832" t="s">
        <v>5825</v>
      </c>
      <c r="C32" s="832" t="s">
        <v>4945</v>
      </c>
      <c r="D32" s="832" t="s">
        <v>5866</v>
      </c>
      <c r="E32" s="832" t="s">
        <v>5867</v>
      </c>
      <c r="F32" s="849"/>
      <c r="G32" s="849"/>
      <c r="H32" s="849"/>
      <c r="I32" s="849"/>
      <c r="J32" s="849">
        <v>1</v>
      </c>
      <c r="K32" s="849">
        <v>2649</v>
      </c>
      <c r="L32" s="849">
        <v>1</v>
      </c>
      <c r="M32" s="849">
        <v>2649</v>
      </c>
      <c r="N32" s="849"/>
      <c r="O32" s="849"/>
      <c r="P32" s="837"/>
      <c r="Q32" s="850"/>
    </row>
    <row r="33" spans="1:17" ht="14.45" customHeight="1" x14ac:dyDescent="0.2">
      <c r="A33" s="831" t="s">
        <v>5824</v>
      </c>
      <c r="B33" s="832" t="s">
        <v>5825</v>
      </c>
      <c r="C33" s="832" t="s">
        <v>4945</v>
      </c>
      <c r="D33" s="832" t="s">
        <v>5868</v>
      </c>
      <c r="E33" s="832" t="s">
        <v>5869</v>
      </c>
      <c r="F33" s="849">
        <v>1</v>
      </c>
      <c r="G33" s="849">
        <v>719</v>
      </c>
      <c r="H33" s="849"/>
      <c r="I33" s="849">
        <v>719</v>
      </c>
      <c r="J33" s="849"/>
      <c r="K33" s="849"/>
      <c r="L33" s="849"/>
      <c r="M33" s="849"/>
      <c r="N33" s="849">
        <v>2</v>
      </c>
      <c r="O33" s="849">
        <v>1444</v>
      </c>
      <c r="P33" s="837"/>
      <c r="Q33" s="850">
        <v>722</v>
      </c>
    </row>
    <row r="34" spans="1:17" ht="14.45" customHeight="1" x14ac:dyDescent="0.2">
      <c r="A34" s="831" t="s">
        <v>5220</v>
      </c>
      <c r="B34" s="832" t="s">
        <v>5870</v>
      </c>
      <c r="C34" s="832" t="s">
        <v>4945</v>
      </c>
      <c r="D34" s="832" t="s">
        <v>5871</v>
      </c>
      <c r="E34" s="832" t="s">
        <v>5872</v>
      </c>
      <c r="F34" s="849"/>
      <c r="G34" s="849"/>
      <c r="H34" s="849"/>
      <c r="I34" s="849"/>
      <c r="J34" s="849">
        <v>1</v>
      </c>
      <c r="K34" s="849">
        <v>49</v>
      </c>
      <c r="L34" s="849">
        <v>1</v>
      </c>
      <c r="M34" s="849">
        <v>49</v>
      </c>
      <c r="N34" s="849"/>
      <c r="O34" s="849"/>
      <c r="P34" s="837"/>
      <c r="Q34" s="850"/>
    </row>
    <row r="35" spans="1:17" ht="14.45" customHeight="1" x14ac:dyDescent="0.2">
      <c r="A35" s="831" t="s">
        <v>5220</v>
      </c>
      <c r="B35" s="832" t="s">
        <v>5873</v>
      </c>
      <c r="C35" s="832" t="s">
        <v>4945</v>
      </c>
      <c r="D35" s="832" t="s">
        <v>5874</v>
      </c>
      <c r="E35" s="832" t="s">
        <v>5875</v>
      </c>
      <c r="F35" s="849"/>
      <c r="G35" s="849"/>
      <c r="H35" s="849"/>
      <c r="I35" s="849"/>
      <c r="J35" s="849">
        <v>1</v>
      </c>
      <c r="K35" s="849">
        <v>299</v>
      </c>
      <c r="L35" s="849">
        <v>1</v>
      </c>
      <c r="M35" s="849">
        <v>299</v>
      </c>
      <c r="N35" s="849"/>
      <c r="O35" s="849"/>
      <c r="P35" s="837"/>
      <c r="Q35" s="850"/>
    </row>
    <row r="36" spans="1:17" ht="14.45" customHeight="1" x14ac:dyDescent="0.2">
      <c r="A36" s="831" t="s">
        <v>5220</v>
      </c>
      <c r="B36" s="832" t="s">
        <v>5873</v>
      </c>
      <c r="C36" s="832" t="s">
        <v>4945</v>
      </c>
      <c r="D36" s="832" t="s">
        <v>5876</v>
      </c>
      <c r="E36" s="832" t="s">
        <v>5877</v>
      </c>
      <c r="F36" s="849"/>
      <c r="G36" s="849"/>
      <c r="H36" s="849"/>
      <c r="I36" s="849"/>
      <c r="J36" s="849">
        <v>1</v>
      </c>
      <c r="K36" s="849">
        <v>11396</v>
      </c>
      <c r="L36" s="849">
        <v>1</v>
      </c>
      <c r="M36" s="849">
        <v>11396</v>
      </c>
      <c r="N36" s="849"/>
      <c r="O36" s="849"/>
      <c r="P36" s="837"/>
      <c r="Q36" s="850"/>
    </row>
    <row r="37" spans="1:17" ht="14.45" customHeight="1" x14ac:dyDescent="0.2">
      <c r="A37" s="831" t="s">
        <v>5220</v>
      </c>
      <c r="B37" s="832" t="s">
        <v>5873</v>
      </c>
      <c r="C37" s="832" t="s">
        <v>4945</v>
      </c>
      <c r="D37" s="832" t="s">
        <v>5878</v>
      </c>
      <c r="E37" s="832" t="s">
        <v>5879</v>
      </c>
      <c r="F37" s="849"/>
      <c r="G37" s="849"/>
      <c r="H37" s="849"/>
      <c r="I37" s="849"/>
      <c r="J37" s="849">
        <v>4</v>
      </c>
      <c r="K37" s="849">
        <v>4428</v>
      </c>
      <c r="L37" s="849">
        <v>1</v>
      </c>
      <c r="M37" s="849">
        <v>1107</v>
      </c>
      <c r="N37" s="849"/>
      <c r="O37" s="849"/>
      <c r="P37" s="837"/>
      <c r="Q37" s="850"/>
    </row>
    <row r="38" spans="1:17" ht="14.45" customHeight="1" x14ac:dyDescent="0.2">
      <c r="A38" s="831" t="s">
        <v>5220</v>
      </c>
      <c r="B38" s="832" t="s">
        <v>5873</v>
      </c>
      <c r="C38" s="832" t="s">
        <v>4945</v>
      </c>
      <c r="D38" s="832" t="s">
        <v>5880</v>
      </c>
      <c r="E38" s="832" t="s">
        <v>5881</v>
      </c>
      <c r="F38" s="849"/>
      <c r="G38" s="849"/>
      <c r="H38" s="849"/>
      <c r="I38" s="849"/>
      <c r="J38" s="849">
        <v>1</v>
      </c>
      <c r="K38" s="849">
        <v>1629</v>
      </c>
      <c r="L38" s="849">
        <v>1</v>
      </c>
      <c r="M38" s="849">
        <v>1629</v>
      </c>
      <c r="N38" s="849"/>
      <c r="O38" s="849"/>
      <c r="P38" s="837"/>
      <c r="Q38" s="850"/>
    </row>
    <row r="39" spans="1:17" ht="14.45" customHeight="1" x14ac:dyDescent="0.2">
      <c r="A39" s="831" t="s">
        <v>5220</v>
      </c>
      <c r="B39" s="832" t="s">
        <v>5873</v>
      </c>
      <c r="C39" s="832" t="s">
        <v>4945</v>
      </c>
      <c r="D39" s="832" t="s">
        <v>5882</v>
      </c>
      <c r="E39" s="832" t="s">
        <v>5883</v>
      </c>
      <c r="F39" s="849"/>
      <c r="G39" s="849"/>
      <c r="H39" s="849"/>
      <c r="I39" s="849"/>
      <c r="J39" s="849">
        <v>1</v>
      </c>
      <c r="K39" s="849">
        <v>3835</v>
      </c>
      <c r="L39" s="849">
        <v>1</v>
      </c>
      <c r="M39" s="849">
        <v>3835</v>
      </c>
      <c r="N39" s="849"/>
      <c r="O39" s="849"/>
      <c r="P39" s="837"/>
      <c r="Q39" s="850"/>
    </row>
    <row r="40" spans="1:17" ht="14.45" customHeight="1" x14ac:dyDescent="0.2">
      <c r="A40" s="831" t="s">
        <v>5220</v>
      </c>
      <c r="B40" s="832" t="s">
        <v>5884</v>
      </c>
      <c r="C40" s="832" t="s">
        <v>4945</v>
      </c>
      <c r="D40" s="832" t="s">
        <v>5885</v>
      </c>
      <c r="E40" s="832" t="s">
        <v>5886</v>
      </c>
      <c r="F40" s="849">
        <v>172</v>
      </c>
      <c r="G40" s="849">
        <v>60888</v>
      </c>
      <c r="H40" s="849">
        <v>1.3129770992366412</v>
      </c>
      <c r="I40" s="849">
        <v>354</v>
      </c>
      <c r="J40" s="849">
        <v>131</v>
      </c>
      <c r="K40" s="849">
        <v>46374</v>
      </c>
      <c r="L40" s="849">
        <v>1</v>
      </c>
      <c r="M40" s="849">
        <v>354</v>
      </c>
      <c r="N40" s="849">
        <v>92</v>
      </c>
      <c r="O40" s="849">
        <v>32660</v>
      </c>
      <c r="P40" s="837">
        <v>0.70427394660801312</v>
      </c>
      <c r="Q40" s="850">
        <v>355</v>
      </c>
    </row>
    <row r="41" spans="1:17" ht="14.45" customHeight="1" x14ac:dyDescent="0.2">
      <c r="A41" s="831" t="s">
        <v>5220</v>
      </c>
      <c r="B41" s="832" t="s">
        <v>5884</v>
      </c>
      <c r="C41" s="832" t="s">
        <v>4945</v>
      </c>
      <c r="D41" s="832" t="s">
        <v>5887</v>
      </c>
      <c r="E41" s="832" t="s">
        <v>5888</v>
      </c>
      <c r="F41" s="849">
        <v>1032</v>
      </c>
      <c r="G41" s="849">
        <v>67080</v>
      </c>
      <c r="H41" s="849">
        <v>1.1543624161073827</v>
      </c>
      <c r="I41" s="849">
        <v>65</v>
      </c>
      <c r="J41" s="849">
        <v>894</v>
      </c>
      <c r="K41" s="849">
        <v>58110</v>
      </c>
      <c r="L41" s="849">
        <v>1</v>
      </c>
      <c r="M41" s="849">
        <v>65</v>
      </c>
      <c r="N41" s="849">
        <v>653</v>
      </c>
      <c r="O41" s="849">
        <v>42445</v>
      </c>
      <c r="P41" s="837">
        <v>0.73042505592841167</v>
      </c>
      <c r="Q41" s="850">
        <v>65</v>
      </c>
    </row>
    <row r="42" spans="1:17" ht="14.45" customHeight="1" x14ac:dyDescent="0.2">
      <c r="A42" s="831" t="s">
        <v>5220</v>
      </c>
      <c r="B42" s="832" t="s">
        <v>5884</v>
      </c>
      <c r="C42" s="832" t="s">
        <v>4945</v>
      </c>
      <c r="D42" s="832" t="s">
        <v>5889</v>
      </c>
      <c r="E42" s="832" t="s">
        <v>5890</v>
      </c>
      <c r="F42" s="849">
        <v>13</v>
      </c>
      <c r="G42" s="849">
        <v>312</v>
      </c>
      <c r="H42" s="849">
        <v>1.8571428571428572</v>
      </c>
      <c r="I42" s="849">
        <v>24</v>
      </c>
      <c r="J42" s="849">
        <v>7</v>
      </c>
      <c r="K42" s="849">
        <v>168</v>
      </c>
      <c r="L42" s="849">
        <v>1</v>
      </c>
      <c r="M42" s="849">
        <v>24</v>
      </c>
      <c r="N42" s="849">
        <v>11</v>
      </c>
      <c r="O42" s="849">
        <v>286</v>
      </c>
      <c r="P42" s="837">
        <v>1.7023809523809523</v>
      </c>
      <c r="Q42" s="850">
        <v>26</v>
      </c>
    </row>
    <row r="43" spans="1:17" ht="14.45" customHeight="1" x14ac:dyDescent="0.2">
      <c r="A43" s="831" t="s">
        <v>5220</v>
      </c>
      <c r="B43" s="832" t="s">
        <v>5884</v>
      </c>
      <c r="C43" s="832" t="s">
        <v>4945</v>
      </c>
      <c r="D43" s="832" t="s">
        <v>5891</v>
      </c>
      <c r="E43" s="832" t="s">
        <v>5892</v>
      </c>
      <c r="F43" s="849">
        <v>1</v>
      </c>
      <c r="G43" s="849">
        <v>55</v>
      </c>
      <c r="H43" s="849">
        <v>0.33333333333333331</v>
      </c>
      <c r="I43" s="849">
        <v>55</v>
      </c>
      <c r="J43" s="849">
        <v>3</v>
      </c>
      <c r="K43" s="849">
        <v>165</v>
      </c>
      <c r="L43" s="849">
        <v>1</v>
      </c>
      <c r="M43" s="849">
        <v>55</v>
      </c>
      <c r="N43" s="849"/>
      <c r="O43" s="849"/>
      <c r="P43" s="837"/>
      <c r="Q43" s="850"/>
    </row>
    <row r="44" spans="1:17" ht="14.45" customHeight="1" x14ac:dyDescent="0.2">
      <c r="A44" s="831" t="s">
        <v>5220</v>
      </c>
      <c r="B44" s="832" t="s">
        <v>5884</v>
      </c>
      <c r="C44" s="832" t="s">
        <v>4945</v>
      </c>
      <c r="D44" s="832" t="s">
        <v>5893</v>
      </c>
      <c r="E44" s="832" t="s">
        <v>5894</v>
      </c>
      <c r="F44" s="849">
        <v>478</v>
      </c>
      <c r="G44" s="849">
        <v>36806</v>
      </c>
      <c r="H44" s="849">
        <v>1.9816938566736662</v>
      </c>
      <c r="I44" s="849">
        <v>77</v>
      </c>
      <c r="J44" s="849">
        <v>241</v>
      </c>
      <c r="K44" s="849">
        <v>18573</v>
      </c>
      <c r="L44" s="849">
        <v>1</v>
      </c>
      <c r="M44" s="849">
        <v>77.066390041493776</v>
      </c>
      <c r="N44" s="849">
        <v>158</v>
      </c>
      <c r="O44" s="849">
        <v>12324</v>
      </c>
      <c r="P44" s="837">
        <v>0.66354385398158622</v>
      </c>
      <c r="Q44" s="850">
        <v>78</v>
      </c>
    </row>
    <row r="45" spans="1:17" ht="14.45" customHeight="1" x14ac:dyDescent="0.2">
      <c r="A45" s="831" t="s">
        <v>5220</v>
      </c>
      <c r="B45" s="832" t="s">
        <v>5884</v>
      </c>
      <c r="C45" s="832" t="s">
        <v>4945</v>
      </c>
      <c r="D45" s="832" t="s">
        <v>5895</v>
      </c>
      <c r="E45" s="832" t="s">
        <v>5896</v>
      </c>
      <c r="F45" s="849">
        <v>107</v>
      </c>
      <c r="G45" s="849">
        <v>2568</v>
      </c>
      <c r="H45" s="849">
        <v>1.1888888888888889</v>
      </c>
      <c r="I45" s="849">
        <v>24</v>
      </c>
      <c r="J45" s="849">
        <v>90</v>
      </c>
      <c r="K45" s="849">
        <v>2160</v>
      </c>
      <c r="L45" s="849">
        <v>1</v>
      </c>
      <c r="M45" s="849">
        <v>24</v>
      </c>
      <c r="N45" s="849">
        <v>46</v>
      </c>
      <c r="O45" s="849">
        <v>1104</v>
      </c>
      <c r="P45" s="837">
        <v>0.51111111111111107</v>
      </c>
      <c r="Q45" s="850">
        <v>24</v>
      </c>
    </row>
    <row r="46" spans="1:17" ht="14.45" customHeight="1" x14ac:dyDescent="0.2">
      <c r="A46" s="831" t="s">
        <v>5220</v>
      </c>
      <c r="B46" s="832" t="s">
        <v>5884</v>
      </c>
      <c r="C46" s="832" t="s">
        <v>4945</v>
      </c>
      <c r="D46" s="832" t="s">
        <v>5897</v>
      </c>
      <c r="E46" s="832" t="s">
        <v>5898</v>
      </c>
      <c r="F46" s="849"/>
      <c r="G46" s="849"/>
      <c r="H46" s="849"/>
      <c r="I46" s="849"/>
      <c r="J46" s="849">
        <v>1</v>
      </c>
      <c r="K46" s="849">
        <v>631</v>
      </c>
      <c r="L46" s="849">
        <v>1</v>
      </c>
      <c r="M46" s="849">
        <v>631</v>
      </c>
      <c r="N46" s="849"/>
      <c r="O46" s="849"/>
      <c r="P46" s="837"/>
      <c r="Q46" s="850"/>
    </row>
    <row r="47" spans="1:17" ht="14.45" customHeight="1" x14ac:dyDescent="0.2">
      <c r="A47" s="831" t="s">
        <v>5220</v>
      </c>
      <c r="B47" s="832" t="s">
        <v>5884</v>
      </c>
      <c r="C47" s="832" t="s">
        <v>4945</v>
      </c>
      <c r="D47" s="832" t="s">
        <v>5899</v>
      </c>
      <c r="E47" s="832" t="s">
        <v>5900</v>
      </c>
      <c r="F47" s="849">
        <v>10</v>
      </c>
      <c r="G47" s="849">
        <v>660</v>
      </c>
      <c r="H47" s="849">
        <v>0.90909090909090906</v>
      </c>
      <c r="I47" s="849">
        <v>66</v>
      </c>
      <c r="J47" s="849">
        <v>11</v>
      </c>
      <c r="K47" s="849">
        <v>726</v>
      </c>
      <c r="L47" s="849">
        <v>1</v>
      </c>
      <c r="M47" s="849">
        <v>66</v>
      </c>
      <c r="N47" s="849">
        <v>3</v>
      </c>
      <c r="O47" s="849">
        <v>198</v>
      </c>
      <c r="P47" s="837">
        <v>0.27272727272727271</v>
      </c>
      <c r="Q47" s="850">
        <v>66</v>
      </c>
    </row>
    <row r="48" spans="1:17" ht="14.45" customHeight="1" x14ac:dyDescent="0.2">
      <c r="A48" s="831" t="s">
        <v>5220</v>
      </c>
      <c r="B48" s="832" t="s">
        <v>5884</v>
      </c>
      <c r="C48" s="832" t="s">
        <v>4945</v>
      </c>
      <c r="D48" s="832" t="s">
        <v>5901</v>
      </c>
      <c r="E48" s="832" t="s">
        <v>5902</v>
      </c>
      <c r="F48" s="849"/>
      <c r="G48" s="849"/>
      <c r="H48" s="849"/>
      <c r="I48" s="849"/>
      <c r="J48" s="849">
        <v>35</v>
      </c>
      <c r="K48" s="849">
        <v>12250</v>
      </c>
      <c r="L48" s="849">
        <v>1</v>
      </c>
      <c r="M48" s="849">
        <v>350</v>
      </c>
      <c r="N48" s="849">
        <v>3</v>
      </c>
      <c r="O48" s="849">
        <v>1053</v>
      </c>
      <c r="P48" s="837">
        <v>8.5959183673469386E-2</v>
      </c>
      <c r="Q48" s="850">
        <v>351</v>
      </c>
    </row>
    <row r="49" spans="1:17" ht="14.45" customHeight="1" x14ac:dyDescent="0.2">
      <c r="A49" s="831" t="s">
        <v>5220</v>
      </c>
      <c r="B49" s="832" t="s">
        <v>5884</v>
      </c>
      <c r="C49" s="832" t="s">
        <v>4945</v>
      </c>
      <c r="D49" s="832" t="s">
        <v>5903</v>
      </c>
      <c r="E49" s="832" t="s">
        <v>5904</v>
      </c>
      <c r="F49" s="849">
        <v>91</v>
      </c>
      <c r="G49" s="849">
        <v>2275</v>
      </c>
      <c r="H49" s="849">
        <v>1.1518987341772151</v>
      </c>
      <c r="I49" s="849">
        <v>25</v>
      </c>
      <c r="J49" s="849">
        <v>79</v>
      </c>
      <c r="K49" s="849">
        <v>1975</v>
      </c>
      <c r="L49" s="849">
        <v>1</v>
      </c>
      <c r="M49" s="849">
        <v>25</v>
      </c>
      <c r="N49" s="849">
        <v>34</v>
      </c>
      <c r="O49" s="849">
        <v>850</v>
      </c>
      <c r="P49" s="837">
        <v>0.43037974683544306</v>
      </c>
      <c r="Q49" s="850">
        <v>25</v>
      </c>
    </row>
    <row r="50" spans="1:17" ht="14.45" customHeight="1" x14ac:dyDescent="0.2">
      <c r="A50" s="831" t="s">
        <v>5220</v>
      </c>
      <c r="B50" s="832" t="s">
        <v>5884</v>
      </c>
      <c r="C50" s="832" t="s">
        <v>4945</v>
      </c>
      <c r="D50" s="832" t="s">
        <v>5905</v>
      </c>
      <c r="E50" s="832" t="s">
        <v>5906</v>
      </c>
      <c r="F50" s="849">
        <v>1</v>
      </c>
      <c r="G50" s="849">
        <v>181</v>
      </c>
      <c r="H50" s="849">
        <v>0.33333333333333331</v>
      </c>
      <c r="I50" s="849">
        <v>181</v>
      </c>
      <c r="J50" s="849">
        <v>3</v>
      </c>
      <c r="K50" s="849">
        <v>543</v>
      </c>
      <c r="L50" s="849">
        <v>1</v>
      </c>
      <c r="M50" s="849">
        <v>181</v>
      </c>
      <c r="N50" s="849"/>
      <c r="O50" s="849"/>
      <c r="P50" s="837"/>
      <c r="Q50" s="850"/>
    </row>
    <row r="51" spans="1:17" ht="14.45" customHeight="1" x14ac:dyDescent="0.2">
      <c r="A51" s="831" t="s">
        <v>5220</v>
      </c>
      <c r="B51" s="832" t="s">
        <v>5884</v>
      </c>
      <c r="C51" s="832" t="s">
        <v>4945</v>
      </c>
      <c r="D51" s="832" t="s">
        <v>5907</v>
      </c>
      <c r="E51" s="832" t="s">
        <v>5908</v>
      </c>
      <c r="F51" s="849">
        <v>19</v>
      </c>
      <c r="G51" s="849">
        <v>4826</v>
      </c>
      <c r="H51" s="849">
        <v>3.8</v>
      </c>
      <c r="I51" s="849">
        <v>254</v>
      </c>
      <c r="J51" s="849">
        <v>5</v>
      </c>
      <c r="K51" s="849">
        <v>1270</v>
      </c>
      <c r="L51" s="849">
        <v>1</v>
      </c>
      <c r="M51" s="849">
        <v>254</v>
      </c>
      <c r="N51" s="849">
        <v>6</v>
      </c>
      <c r="O51" s="849">
        <v>1524</v>
      </c>
      <c r="P51" s="837">
        <v>1.2</v>
      </c>
      <c r="Q51" s="850">
        <v>254</v>
      </c>
    </row>
    <row r="52" spans="1:17" ht="14.45" customHeight="1" x14ac:dyDescent="0.2">
      <c r="A52" s="831" t="s">
        <v>5220</v>
      </c>
      <c r="B52" s="832" t="s">
        <v>5884</v>
      </c>
      <c r="C52" s="832" t="s">
        <v>4945</v>
      </c>
      <c r="D52" s="832" t="s">
        <v>5909</v>
      </c>
      <c r="E52" s="832" t="s">
        <v>5910</v>
      </c>
      <c r="F52" s="849">
        <v>3</v>
      </c>
      <c r="G52" s="849">
        <v>651</v>
      </c>
      <c r="H52" s="849">
        <v>0.75</v>
      </c>
      <c r="I52" s="849">
        <v>217</v>
      </c>
      <c r="J52" s="849">
        <v>4</v>
      </c>
      <c r="K52" s="849">
        <v>868</v>
      </c>
      <c r="L52" s="849">
        <v>1</v>
      </c>
      <c r="M52" s="849">
        <v>217</v>
      </c>
      <c r="N52" s="849"/>
      <c r="O52" s="849"/>
      <c r="P52" s="837"/>
      <c r="Q52" s="850"/>
    </row>
    <row r="53" spans="1:17" ht="14.45" customHeight="1" x14ac:dyDescent="0.2">
      <c r="A53" s="831" t="s">
        <v>5220</v>
      </c>
      <c r="B53" s="832" t="s">
        <v>5884</v>
      </c>
      <c r="C53" s="832" t="s">
        <v>4945</v>
      </c>
      <c r="D53" s="832" t="s">
        <v>5911</v>
      </c>
      <c r="E53" s="832" t="s">
        <v>5912</v>
      </c>
      <c r="F53" s="849"/>
      <c r="G53" s="849"/>
      <c r="H53" s="849"/>
      <c r="I53" s="849"/>
      <c r="J53" s="849">
        <v>1</v>
      </c>
      <c r="K53" s="849">
        <v>37</v>
      </c>
      <c r="L53" s="849">
        <v>1</v>
      </c>
      <c r="M53" s="849">
        <v>37</v>
      </c>
      <c r="N53" s="849">
        <v>1</v>
      </c>
      <c r="O53" s="849">
        <v>37</v>
      </c>
      <c r="P53" s="837">
        <v>1</v>
      </c>
      <c r="Q53" s="850">
        <v>37</v>
      </c>
    </row>
    <row r="54" spans="1:17" ht="14.45" customHeight="1" x14ac:dyDescent="0.2">
      <c r="A54" s="831" t="s">
        <v>5220</v>
      </c>
      <c r="B54" s="832" t="s">
        <v>5884</v>
      </c>
      <c r="C54" s="832" t="s">
        <v>4945</v>
      </c>
      <c r="D54" s="832" t="s">
        <v>5913</v>
      </c>
      <c r="E54" s="832" t="s">
        <v>5914</v>
      </c>
      <c r="F54" s="849">
        <v>3</v>
      </c>
      <c r="G54" s="849">
        <v>150</v>
      </c>
      <c r="H54" s="849"/>
      <c r="I54" s="849">
        <v>50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5220</v>
      </c>
      <c r="B55" s="832" t="s">
        <v>5884</v>
      </c>
      <c r="C55" s="832" t="s">
        <v>4945</v>
      </c>
      <c r="D55" s="832" t="s">
        <v>5915</v>
      </c>
      <c r="E55" s="832" t="s">
        <v>5916</v>
      </c>
      <c r="F55" s="849"/>
      <c r="G55" s="849"/>
      <c r="H55" s="849"/>
      <c r="I55" s="849"/>
      <c r="J55" s="849">
        <v>1</v>
      </c>
      <c r="K55" s="849">
        <v>518</v>
      </c>
      <c r="L55" s="849">
        <v>1</v>
      </c>
      <c r="M55" s="849">
        <v>518</v>
      </c>
      <c r="N55" s="849"/>
      <c r="O55" s="849"/>
      <c r="P55" s="837"/>
      <c r="Q55" s="850"/>
    </row>
    <row r="56" spans="1:17" ht="14.45" customHeight="1" x14ac:dyDescent="0.2">
      <c r="A56" s="831" t="s">
        <v>5220</v>
      </c>
      <c r="B56" s="832" t="s">
        <v>5884</v>
      </c>
      <c r="C56" s="832" t="s">
        <v>4945</v>
      </c>
      <c r="D56" s="832" t="s">
        <v>5917</v>
      </c>
      <c r="E56" s="832" t="s">
        <v>5918</v>
      </c>
      <c r="F56" s="849">
        <v>1</v>
      </c>
      <c r="G56" s="849">
        <v>329</v>
      </c>
      <c r="H56" s="849"/>
      <c r="I56" s="849">
        <v>329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5220</v>
      </c>
      <c r="B57" s="832" t="s">
        <v>5884</v>
      </c>
      <c r="C57" s="832" t="s">
        <v>4945</v>
      </c>
      <c r="D57" s="832" t="s">
        <v>5919</v>
      </c>
      <c r="E57" s="832" t="s">
        <v>5920</v>
      </c>
      <c r="F57" s="849">
        <v>1</v>
      </c>
      <c r="G57" s="849">
        <v>232</v>
      </c>
      <c r="H57" s="849">
        <v>0.25</v>
      </c>
      <c r="I57" s="849">
        <v>232</v>
      </c>
      <c r="J57" s="849">
        <v>4</v>
      </c>
      <c r="K57" s="849">
        <v>928</v>
      </c>
      <c r="L57" s="849">
        <v>1</v>
      </c>
      <c r="M57" s="849">
        <v>232</v>
      </c>
      <c r="N57" s="849"/>
      <c r="O57" s="849"/>
      <c r="P57" s="837"/>
      <c r="Q57" s="850"/>
    </row>
    <row r="58" spans="1:17" ht="14.45" customHeight="1" x14ac:dyDescent="0.2">
      <c r="A58" s="831" t="s">
        <v>5220</v>
      </c>
      <c r="B58" s="832" t="s">
        <v>5884</v>
      </c>
      <c r="C58" s="832" t="s">
        <v>4945</v>
      </c>
      <c r="D58" s="832" t="s">
        <v>5921</v>
      </c>
      <c r="E58" s="832" t="s">
        <v>5922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388</v>
      </c>
      <c r="P58" s="837"/>
      <c r="Q58" s="850">
        <v>388</v>
      </c>
    </row>
    <row r="59" spans="1:17" ht="14.45" customHeight="1" x14ac:dyDescent="0.2">
      <c r="A59" s="831" t="s">
        <v>5220</v>
      </c>
      <c r="B59" s="832" t="s">
        <v>5884</v>
      </c>
      <c r="C59" s="832" t="s">
        <v>4945</v>
      </c>
      <c r="D59" s="832" t="s">
        <v>5923</v>
      </c>
      <c r="E59" s="832" t="s">
        <v>5924</v>
      </c>
      <c r="F59" s="849"/>
      <c r="G59" s="849"/>
      <c r="H59" s="849"/>
      <c r="I59" s="849"/>
      <c r="J59" s="849">
        <v>6</v>
      </c>
      <c r="K59" s="849">
        <v>4734</v>
      </c>
      <c r="L59" s="849">
        <v>1</v>
      </c>
      <c r="M59" s="849">
        <v>789</v>
      </c>
      <c r="N59" s="849"/>
      <c r="O59" s="849"/>
      <c r="P59" s="837"/>
      <c r="Q59" s="850"/>
    </row>
    <row r="60" spans="1:17" ht="14.45" customHeight="1" x14ac:dyDescent="0.2">
      <c r="A60" s="831" t="s">
        <v>5220</v>
      </c>
      <c r="B60" s="832" t="s">
        <v>5884</v>
      </c>
      <c r="C60" s="832" t="s">
        <v>4945</v>
      </c>
      <c r="D60" s="832" t="s">
        <v>5925</v>
      </c>
      <c r="E60" s="832" t="s">
        <v>5926</v>
      </c>
      <c r="F60" s="849">
        <v>1</v>
      </c>
      <c r="G60" s="849">
        <v>224</v>
      </c>
      <c r="H60" s="849"/>
      <c r="I60" s="849">
        <v>224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5220</v>
      </c>
      <c r="B61" s="832" t="s">
        <v>5884</v>
      </c>
      <c r="C61" s="832" t="s">
        <v>4945</v>
      </c>
      <c r="D61" s="832" t="s">
        <v>5927</v>
      </c>
      <c r="E61" s="832" t="s">
        <v>5928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468</v>
      </c>
      <c r="P61" s="837"/>
      <c r="Q61" s="850">
        <v>468</v>
      </c>
    </row>
    <row r="62" spans="1:17" ht="14.45" customHeight="1" x14ac:dyDescent="0.2">
      <c r="A62" s="831" t="s">
        <v>5929</v>
      </c>
      <c r="B62" s="832" t="s">
        <v>5930</v>
      </c>
      <c r="C62" s="832" t="s">
        <v>4945</v>
      </c>
      <c r="D62" s="832" t="s">
        <v>5931</v>
      </c>
      <c r="E62" s="832" t="s">
        <v>5932</v>
      </c>
      <c r="F62" s="849">
        <v>48</v>
      </c>
      <c r="G62" s="849">
        <v>1296</v>
      </c>
      <c r="H62" s="849">
        <v>1.410228509249184</v>
      </c>
      <c r="I62" s="849">
        <v>27</v>
      </c>
      <c r="J62" s="849">
        <v>34</v>
      </c>
      <c r="K62" s="849">
        <v>919</v>
      </c>
      <c r="L62" s="849">
        <v>1</v>
      </c>
      <c r="M62" s="849">
        <v>27.029411764705884</v>
      </c>
      <c r="N62" s="849">
        <v>23</v>
      </c>
      <c r="O62" s="849">
        <v>644</v>
      </c>
      <c r="P62" s="837">
        <v>0.70076169749727968</v>
      </c>
      <c r="Q62" s="850">
        <v>28</v>
      </c>
    </row>
    <row r="63" spans="1:17" ht="14.45" customHeight="1" x14ac:dyDescent="0.2">
      <c r="A63" s="831" t="s">
        <v>5929</v>
      </c>
      <c r="B63" s="832" t="s">
        <v>5930</v>
      </c>
      <c r="C63" s="832" t="s">
        <v>4945</v>
      </c>
      <c r="D63" s="832" t="s">
        <v>5933</v>
      </c>
      <c r="E63" s="832" t="s">
        <v>5934</v>
      </c>
      <c r="F63" s="849">
        <v>9</v>
      </c>
      <c r="G63" s="849">
        <v>486</v>
      </c>
      <c r="H63" s="849">
        <v>1.5</v>
      </c>
      <c r="I63" s="849">
        <v>54</v>
      </c>
      <c r="J63" s="849">
        <v>6</v>
      </c>
      <c r="K63" s="849">
        <v>324</v>
      </c>
      <c r="L63" s="849">
        <v>1</v>
      </c>
      <c r="M63" s="849">
        <v>54</v>
      </c>
      <c r="N63" s="849">
        <v>1</v>
      </c>
      <c r="O63" s="849">
        <v>54</v>
      </c>
      <c r="P63" s="837">
        <v>0.16666666666666666</v>
      </c>
      <c r="Q63" s="850">
        <v>54</v>
      </c>
    </row>
    <row r="64" spans="1:17" ht="14.45" customHeight="1" x14ac:dyDescent="0.2">
      <c r="A64" s="831" t="s">
        <v>5929</v>
      </c>
      <c r="B64" s="832" t="s">
        <v>5930</v>
      </c>
      <c r="C64" s="832" t="s">
        <v>4945</v>
      </c>
      <c r="D64" s="832" t="s">
        <v>5935</v>
      </c>
      <c r="E64" s="832" t="s">
        <v>5936</v>
      </c>
      <c r="F64" s="849">
        <v>33</v>
      </c>
      <c r="G64" s="849">
        <v>792</v>
      </c>
      <c r="H64" s="849">
        <v>1.65</v>
      </c>
      <c r="I64" s="849">
        <v>24</v>
      </c>
      <c r="J64" s="849">
        <v>20</v>
      </c>
      <c r="K64" s="849">
        <v>480</v>
      </c>
      <c r="L64" s="849">
        <v>1</v>
      </c>
      <c r="M64" s="849">
        <v>24</v>
      </c>
      <c r="N64" s="849">
        <v>12</v>
      </c>
      <c r="O64" s="849">
        <v>288</v>
      </c>
      <c r="P64" s="837">
        <v>0.6</v>
      </c>
      <c r="Q64" s="850">
        <v>24</v>
      </c>
    </row>
    <row r="65" spans="1:17" ht="14.45" customHeight="1" x14ac:dyDescent="0.2">
      <c r="A65" s="831" t="s">
        <v>5929</v>
      </c>
      <c r="B65" s="832" t="s">
        <v>5930</v>
      </c>
      <c r="C65" s="832" t="s">
        <v>4945</v>
      </c>
      <c r="D65" s="832" t="s">
        <v>5937</v>
      </c>
      <c r="E65" s="832" t="s">
        <v>5938</v>
      </c>
      <c r="F65" s="849">
        <v>148</v>
      </c>
      <c r="G65" s="849">
        <v>3996</v>
      </c>
      <c r="H65" s="849">
        <v>1.1746031746031746</v>
      </c>
      <c r="I65" s="849">
        <v>27</v>
      </c>
      <c r="J65" s="849">
        <v>126</v>
      </c>
      <c r="K65" s="849">
        <v>3402</v>
      </c>
      <c r="L65" s="849">
        <v>1</v>
      </c>
      <c r="M65" s="849">
        <v>27</v>
      </c>
      <c r="N65" s="849">
        <v>62</v>
      </c>
      <c r="O65" s="849">
        <v>1674</v>
      </c>
      <c r="P65" s="837">
        <v>0.49206349206349204</v>
      </c>
      <c r="Q65" s="850">
        <v>27</v>
      </c>
    </row>
    <row r="66" spans="1:17" ht="14.45" customHeight="1" x14ac:dyDescent="0.2">
      <c r="A66" s="831" t="s">
        <v>5929</v>
      </c>
      <c r="B66" s="832" t="s">
        <v>5930</v>
      </c>
      <c r="C66" s="832" t="s">
        <v>4945</v>
      </c>
      <c r="D66" s="832" t="s">
        <v>5939</v>
      </c>
      <c r="E66" s="832" t="s">
        <v>5940</v>
      </c>
      <c r="F66" s="849">
        <v>1</v>
      </c>
      <c r="G66" s="849">
        <v>57</v>
      </c>
      <c r="H66" s="849"/>
      <c r="I66" s="849">
        <v>57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5929</v>
      </c>
      <c r="B67" s="832" t="s">
        <v>5930</v>
      </c>
      <c r="C67" s="832" t="s">
        <v>4945</v>
      </c>
      <c r="D67" s="832" t="s">
        <v>5941</v>
      </c>
      <c r="E67" s="832" t="s">
        <v>5942</v>
      </c>
      <c r="F67" s="849">
        <v>41</v>
      </c>
      <c r="G67" s="849">
        <v>1107</v>
      </c>
      <c r="H67" s="849">
        <v>1.4137931034482758</v>
      </c>
      <c r="I67" s="849">
        <v>27</v>
      </c>
      <c r="J67" s="849">
        <v>29</v>
      </c>
      <c r="K67" s="849">
        <v>783</v>
      </c>
      <c r="L67" s="849">
        <v>1</v>
      </c>
      <c r="M67" s="849">
        <v>27</v>
      </c>
      <c r="N67" s="849">
        <v>24</v>
      </c>
      <c r="O67" s="849">
        <v>648</v>
      </c>
      <c r="P67" s="837">
        <v>0.82758620689655171</v>
      </c>
      <c r="Q67" s="850">
        <v>27</v>
      </c>
    </row>
    <row r="68" spans="1:17" ht="14.45" customHeight="1" x14ac:dyDescent="0.2">
      <c r="A68" s="831" t="s">
        <v>5929</v>
      </c>
      <c r="B68" s="832" t="s">
        <v>5930</v>
      </c>
      <c r="C68" s="832" t="s">
        <v>4945</v>
      </c>
      <c r="D68" s="832" t="s">
        <v>5943</v>
      </c>
      <c r="E68" s="832" t="s">
        <v>5944</v>
      </c>
      <c r="F68" s="849">
        <v>173</v>
      </c>
      <c r="G68" s="849">
        <v>3806</v>
      </c>
      <c r="H68" s="849">
        <v>1.2155860747365059</v>
      </c>
      <c r="I68" s="849">
        <v>22</v>
      </c>
      <c r="J68" s="849">
        <v>142</v>
      </c>
      <c r="K68" s="849">
        <v>3131</v>
      </c>
      <c r="L68" s="849">
        <v>1</v>
      </c>
      <c r="M68" s="849">
        <v>22.049295774647888</v>
      </c>
      <c r="N68" s="849">
        <v>68</v>
      </c>
      <c r="O68" s="849">
        <v>1564</v>
      </c>
      <c r="P68" s="837">
        <v>0.49952091983391889</v>
      </c>
      <c r="Q68" s="850">
        <v>23</v>
      </c>
    </row>
    <row r="69" spans="1:17" ht="14.45" customHeight="1" x14ac:dyDescent="0.2">
      <c r="A69" s="831" t="s">
        <v>5929</v>
      </c>
      <c r="B69" s="832" t="s">
        <v>5930</v>
      </c>
      <c r="C69" s="832" t="s">
        <v>4945</v>
      </c>
      <c r="D69" s="832" t="s">
        <v>5945</v>
      </c>
      <c r="E69" s="832" t="s">
        <v>5946</v>
      </c>
      <c r="F69" s="849">
        <v>2</v>
      </c>
      <c r="G69" s="849">
        <v>136</v>
      </c>
      <c r="H69" s="849">
        <v>0.5</v>
      </c>
      <c r="I69" s="849">
        <v>68</v>
      </c>
      <c r="J69" s="849">
        <v>4</v>
      </c>
      <c r="K69" s="849">
        <v>272</v>
      </c>
      <c r="L69" s="849">
        <v>1</v>
      </c>
      <c r="M69" s="849">
        <v>68</v>
      </c>
      <c r="N69" s="849">
        <v>3</v>
      </c>
      <c r="O69" s="849">
        <v>207</v>
      </c>
      <c r="P69" s="837">
        <v>0.76102941176470584</v>
      </c>
      <c r="Q69" s="850">
        <v>69</v>
      </c>
    </row>
    <row r="70" spans="1:17" ht="14.45" customHeight="1" x14ac:dyDescent="0.2">
      <c r="A70" s="831" t="s">
        <v>5929</v>
      </c>
      <c r="B70" s="832" t="s">
        <v>5930</v>
      </c>
      <c r="C70" s="832" t="s">
        <v>4945</v>
      </c>
      <c r="D70" s="832" t="s">
        <v>5947</v>
      </c>
      <c r="E70" s="832" t="s">
        <v>5948</v>
      </c>
      <c r="F70" s="849">
        <v>8</v>
      </c>
      <c r="G70" s="849">
        <v>496</v>
      </c>
      <c r="H70" s="849">
        <v>2.6666666666666665</v>
      </c>
      <c r="I70" s="849">
        <v>62</v>
      </c>
      <c r="J70" s="849">
        <v>3</v>
      </c>
      <c r="K70" s="849">
        <v>186</v>
      </c>
      <c r="L70" s="849">
        <v>1</v>
      </c>
      <c r="M70" s="849">
        <v>62</v>
      </c>
      <c r="N70" s="849">
        <v>4</v>
      </c>
      <c r="O70" s="849">
        <v>248</v>
      </c>
      <c r="P70" s="837">
        <v>1.3333333333333333</v>
      </c>
      <c r="Q70" s="850">
        <v>62</v>
      </c>
    </row>
    <row r="71" spans="1:17" ht="14.45" customHeight="1" x14ac:dyDescent="0.2">
      <c r="A71" s="831" t="s">
        <v>5929</v>
      </c>
      <c r="B71" s="832" t="s">
        <v>5930</v>
      </c>
      <c r="C71" s="832" t="s">
        <v>4945</v>
      </c>
      <c r="D71" s="832" t="s">
        <v>5949</v>
      </c>
      <c r="E71" s="832" t="s">
        <v>5950</v>
      </c>
      <c r="F71" s="849">
        <v>6</v>
      </c>
      <c r="G71" s="849">
        <v>2364</v>
      </c>
      <c r="H71" s="849">
        <v>2</v>
      </c>
      <c r="I71" s="849">
        <v>394</v>
      </c>
      <c r="J71" s="849">
        <v>3</v>
      </c>
      <c r="K71" s="849">
        <v>1182</v>
      </c>
      <c r="L71" s="849">
        <v>1</v>
      </c>
      <c r="M71" s="849">
        <v>394</v>
      </c>
      <c r="N71" s="849">
        <v>1</v>
      </c>
      <c r="O71" s="849">
        <v>395</v>
      </c>
      <c r="P71" s="837">
        <v>0.33417935702199664</v>
      </c>
      <c r="Q71" s="850">
        <v>395</v>
      </c>
    </row>
    <row r="72" spans="1:17" ht="14.45" customHeight="1" x14ac:dyDescent="0.2">
      <c r="A72" s="831" t="s">
        <v>5929</v>
      </c>
      <c r="B72" s="832" t="s">
        <v>5930</v>
      </c>
      <c r="C72" s="832" t="s">
        <v>4945</v>
      </c>
      <c r="D72" s="832" t="s">
        <v>5951</v>
      </c>
      <c r="E72" s="832" t="s">
        <v>5952</v>
      </c>
      <c r="F72" s="849">
        <v>48</v>
      </c>
      <c r="G72" s="849">
        <v>47424</v>
      </c>
      <c r="H72" s="849">
        <v>1.5</v>
      </c>
      <c r="I72" s="849">
        <v>988</v>
      </c>
      <c r="J72" s="849">
        <v>32</v>
      </c>
      <c r="K72" s="849">
        <v>31616</v>
      </c>
      <c r="L72" s="849">
        <v>1</v>
      </c>
      <c r="M72" s="849">
        <v>988</v>
      </c>
      <c r="N72" s="849">
        <v>12</v>
      </c>
      <c r="O72" s="849">
        <v>11856</v>
      </c>
      <c r="P72" s="837">
        <v>0.375</v>
      </c>
      <c r="Q72" s="850">
        <v>988</v>
      </c>
    </row>
    <row r="73" spans="1:17" ht="14.45" customHeight="1" x14ac:dyDescent="0.2">
      <c r="A73" s="831" t="s">
        <v>5929</v>
      </c>
      <c r="B73" s="832" t="s">
        <v>5930</v>
      </c>
      <c r="C73" s="832" t="s">
        <v>4945</v>
      </c>
      <c r="D73" s="832" t="s">
        <v>5953</v>
      </c>
      <c r="E73" s="832" t="s">
        <v>5954</v>
      </c>
      <c r="F73" s="849">
        <v>2</v>
      </c>
      <c r="G73" s="849">
        <v>382</v>
      </c>
      <c r="H73" s="849"/>
      <c r="I73" s="849">
        <v>191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5929</v>
      </c>
      <c r="B74" s="832" t="s">
        <v>5930</v>
      </c>
      <c r="C74" s="832" t="s">
        <v>4945</v>
      </c>
      <c r="D74" s="832" t="s">
        <v>5955</v>
      </c>
      <c r="E74" s="832" t="s">
        <v>5956</v>
      </c>
      <c r="F74" s="849">
        <v>2</v>
      </c>
      <c r="G74" s="849">
        <v>164</v>
      </c>
      <c r="H74" s="849"/>
      <c r="I74" s="849">
        <v>82</v>
      </c>
      <c r="J74" s="849"/>
      <c r="K74" s="849"/>
      <c r="L74" s="849"/>
      <c r="M74" s="849"/>
      <c r="N74" s="849">
        <v>1</v>
      </c>
      <c r="O74" s="849">
        <v>82</v>
      </c>
      <c r="P74" s="837"/>
      <c r="Q74" s="850">
        <v>82</v>
      </c>
    </row>
    <row r="75" spans="1:17" ht="14.45" customHeight="1" x14ac:dyDescent="0.2">
      <c r="A75" s="831" t="s">
        <v>5929</v>
      </c>
      <c r="B75" s="832" t="s">
        <v>5930</v>
      </c>
      <c r="C75" s="832" t="s">
        <v>4945</v>
      </c>
      <c r="D75" s="832" t="s">
        <v>5957</v>
      </c>
      <c r="E75" s="832" t="s">
        <v>5958</v>
      </c>
      <c r="F75" s="849">
        <v>2</v>
      </c>
      <c r="G75" s="849">
        <v>126</v>
      </c>
      <c r="H75" s="849">
        <v>0.28442437923250563</v>
      </c>
      <c r="I75" s="849">
        <v>63</v>
      </c>
      <c r="J75" s="849">
        <v>7</v>
      </c>
      <c r="K75" s="849">
        <v>443</v>
      </c>
      <c r="L75" s="849">
        <v>1</v>
      </c>
      <c r="M75" s="849">
        <v>63.285714285714285</v>
      </c>
      <c r="N75" s="849">
        <v>8</v>
      </c>
      <c r="O75" s="849">
        <v>512</v>
      </c>
      <c r="P75" s="837">
        <v>1.1557562076749435</v>
      </c>
      <c r="Q75" s="850">
        <v>64</v>
      </c>
    </row>
    <row r="76" spans="1:17" ht="14.45" customHeight="1" x14ac:dyDescent="0.2">
      <c r="A76" s="831" t="s">
        <v>5929</v>
      </c>
      <c r="B76" s="832" t="s">
        <v>5930</v>
      </c>
      <c r="C76" s="832" t="s">
        <v>4945</v>
      </c>
      <c r="D76" s="832" t="s">
        <v>5959</v>
      </c>
      <c r="E76" s="832" t="s">
        <v>5960</v>
      </c>
      <c r="F76" s="849">
        <v>29</v>
      </c>
      <c r="G76" s="849">
        <v>493</v>
      </c>
      <c r="H76" s="849">
        <v>0.40845070422535212</v>
      </c>
      <c r="I76" s="849">
        <v>17</v>
      </c>
      <c r="J76" s="849">
        <v>71</v>
      </c>
      <c r="K76" s="849">
        <v>1207</v>
      </c>
      <c r="L76" s="849">
        <v>1</v>
      </c>
      <c r="M76" s="849">
        <v>17</v>
      </c>
      <c r="N76" s="849">
        <v>151</v>
      </c>
      <c r="O76" s="849">
        <v>2567</v>
      </c>
      <c r="P76" s="837">
        <v>2.1267605633802815</v>
      </c>
      <c r="Q76" s="850">
        <v>17</v>
      </c>
    </row>
    <row r="77" spans="1:17" ht="14.45" customHeight="1" x14ac:dyDescent="0.2">
      <c r="A77" s="831" t="s">
        <v>5929</v>
      </c>
      <c r="B77" s="832" t="s">
        <v>5930</v>
      </c>
      <c r="C77" s="832" t="s">
        <v>4945</v>
      </c>
      <c r="D77" s="832" t="s">
        <v>5961</v>
      </c>
      <c r="E77" s="832" t="s">
        <v>5962</v>
      </c>
      <c r="F77" s="849">
        <v>1</v>
      </c>
      <c r="G77" s="849">
        <v>107</v>
      </c>
      <c r="H77" s="849"/>
      <c r="I77" s="849">
        <v>107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5929</v>
      </c>
      <c r="B78" s="832" t="s">
        <v>5930</v>
      </c>
      <c r="C78" s="832" t="s">
        <v>4945</v>
      </c>
      <c r="D78" s="832" t="s">
        <v>5963</v>
      </c>
      <c r="E78" s="832" t="s">
        <v>5964</v>
      </c>
      <c r="F78" s="849"/>
      <c r="G78" s="849"/>
      <c r="H78" s="849"/>
      <c r="I78" s="849"/>
      <c r="J78" s="849">
        <v>1</v>
      </c>
      <c r="K78" s="849">
        <v>64</v>
      </c>
      <c r="L78" s="849">
        <v>1</v>
      </c>
      <c r="M78" s="849">
        <v>64</v>
      </c>
      <c r="N78" s="849"/>
      <c r="O78" s="849"/>
      <c r="P78" s="837"/>
      <c r="Q78" s="850"/>
    </row>
    <row r="79" spans="1:17" ht="14.45" customHeight="1" x14ac:dyDescent="0.2">
      <c r="A79" s="831" t="s">
        <v>5929</v>
      </c>
      <c r="B79" s="832" t="s">
        <v>5930</v>
      </c>
      <c r="C79" s="832" t="s">
        <v>4945</v>
      </c>
      <c r="D79" s="832" t="s">
        <v>5965</v>
      </c>
      <c r="E79" s="832" t="s">
        <v>5966</v>
      </c>
      <c r="F79" s="849">
        <v>14</v>
      </c>
      <c r="G79" s="849">
        <v>658</v>
      </c>
      <c r="H79" s="849">
        <v>2.8</v>
      </c>
      <c r="I79" s="849">
        <v>47</v>
      </c>
      <c r="J79" s="849">
        <v>5</v>
      </c>
      <c r="K79" s="849">
        <v>235</v>
      </c>
      <c r="L79" s="849">
        <v>1</v>
      </c>
      <c r="M79" s="849">
        <v>47</v>
      </c>
      <c r="N79" s="849">
        <v>4</v>
      </c>
      <c r="O79" s="849">
        <v>188</v>
      </c>
      <c r="P79" s="837">
        <v>0.8</v>
      </c>
      <c r="Q79" s="850">
        <v>47</v>
      </c>
    </row>
    <row r="80" spans="1:17" ht="14.45" customHeight="1" x14ac:dyDescent="0.2">
      <c r="A80" s="831" t="s">
        <v>5929</v>
      </c>
      <c r="B80" s="832" t="s">
        <v>5930</v>
      </c>
      <c r="C80" s="832" t="s">
        <v>4945</v>
      </c>
      <c r="D80" s="832" t="s">
        <v>5967</v>
      </c>
      <c r="E80" s="832" t="s">
        <v>5968</v>
      </c>
      <c r="F80" s="849">
        <v>19</v>
      </c>
      <c r="G80" s="849">
        <v>1140</v>
      </c>
      <c r="H80" s="849">
        <v>1.2652608213096559</v>
      </c>
      <c r="I80" s="849">
        <v>60</v>
      </c>
      <c r="J80" s="849">
        <v>15</v>
      </c>
      <c r="K80" s="849">
        <v>901</v>
      </c>
      <c r="L80" s="849">
        <v>1</v>
      </c>
      <c r="M80" s="849">
        <v>60.06666666666667</v>
      </c>
      <c r="N80" s="849">
        <v>18</v>
      </c>
      <c r="O80" s="849">
        <v>1098</v>
      </c>
      <c r="P80" s="837">
        <v>1.2186459489456161</v>
      </c>
      <c r="Q80" s="850">
        <v>61</v>
      </c>
    </row>
    <row r="81" spans="1:17" ht="14.45" customHeight="1" x14ac:dyDescent="0.2">
      <c r="A81" s="831" t="s">
        <v>5929</v>
      </c>
      <c r="B81" s="832" t="s">
        <v>5930</v>
      </c>
      <c r="C81" s="832" t="s">
        <v>4945</v>
      </c>
      <c r="D81" s="832" t="s">
        <v>5969</v>
      </c>
      <c r="E81" s="832" t="s">
        <v>5970</v>
      </c>
      <c r="F81" s="849">
        <v>107</v>
      </c>
      <c r="G81" s="849">
        <v>2033</v>
      </c>
      <c r="H81" s="849">
        <v>1.5507246376811594</v>
      </c>
      <c r="I81" s="849">
        <v>19</v>
      </c>
      <c r="J81" s="849">
        <v>69</v>
      </c>
      <c r="K81" s="849">
        <v>1311</v>
      </c>
      <c r="L81" s="849">
        <v>1</v>
      </c>
      <c r="M81" s="849">
        <v>19</v>
      </c>
      <c r="N81" s="849">
        <v>43</v>
      </c>
      <c r="O81" s="849">
        <v>817</v>
      </c>
      <c r="P81" s="837">
        <v>0.62318840579710144</v>
      </c>
      <c r="Q81" s="850">
        <v>19</v>
      </c>
    </row>
    <row r="82" spans="1:17" ht="14.45" customHeight="1" x14ac:dyDescent="0.2">
      <c r="A82" s="831" t="s">
        <v>5929</v>
      </c>
      <c r="B82" s="832" t="s">
        <v>5930</v>
      </c>
      <c r="C82" s="832" t="s">
        <v>4945</v>
      </c>
      <c r="D82" s="832" t="s">
        <v>5971</v>
      </c>
      <c r="E82" s="832" t="s">
        <v>5972</v>
      </c>
      <c r="F82" s="849">
        <v>127</v>
      </c>
      <c r="G82" s="849">
        <v>185801</v>
      </c>
      <c r="H82" s="849">
        <v>2.2250284414106938</v>
      </c>
      <c r="I82" s="849">
        <v>1463</v>
      </c>
      <c r="J82" s="849">
        <v>57</v>
      </c>
      <c r="K82" s="849">
        <v>83505</v>
      </c>
      <c r="L82" s="849">
        <v>1</v>
      </c>
      <c r="M82" s="849">
        <v>1465</v>
      </c>
      <c r="N82" s="849">
        <v>29</v>
      </c>
      <c r="O82" s="849">
        <v>42630</v>
      </c>
      <c r="P82" s="837">
        <v>0.51050835279324591</v>
      </c>
      <c r="Q82" s="850">
        <v>1470</v>
      </c>
    </row>
    <row r="83" spans="1:17" ht="14.45" customHeight="1" x14ac:dyDescent="0.2">
      <c r="A83" s="831" t="s">
        <v>5929</v>
      </c>
      <c r="B83" s="832" t="s">
        <v>5930</v>
      </c>
      <c r="C83" s="832" t="s">
        <v>4945</v>
      </c>
      <c r="D83" s="832" t="s">
        <v>5973</v>
      </c>
      <c r="E83" s="832" t="s">
        <v>5974</v>
      </c>
      <c r="F83" s="849"/>
      <c r="G83" s="849"/>
      <c r="H83" s="849"/>
      <c r="I83" s="849"/>
      <c r="J83" s="849">
        <v>1</v>
      </c>
      <c r="K83" s="849">
        <v>392</v>
      </c>
      <c r="L83" s="849">
        <v>1</v>
      </c>
      <c r="M83" s="849">
        <v>392</v>
      </c>
      <c r="N83" s="849"/>
      <c r="O83" s="849"/>
      <c r="P83" s="837"/>
      <c r="Q83" s="850"/>
    </row>
    <row r="84" spans="1:17" ht="14.45" customHeight="1" x14ac:dyDescent="0.2">
      <c r="A84" s="831" t="s">
        <v>5929</v>
      </c>
      <c r="B84" s="832" t="s">
        <v>5930</v>
      </c>
      <c r="C84" s="832" t="s">
        <v>4945</v>
      </c>
      <c r="D84" s="832" t="s">
        <v>5975</v>
      </c>
      <c r="E84" s="832" t="s">
        <v>5976</v>
      </c>
      <c r="F84" s="849">
        <v>1</v>
      </c>
      <c r="G84" s="849">
        <v>464</v>
      </c>
      <c r="H84" s="849">
        <v>0.5</v>
      </c>
      <c r="I84" s="849">
        <v>464</v>
      </c>
      <c r="J84" s="849">
        <v>2</v>
      </c>
      <c r="K84" s="849">
        <v>928</v>
      </c>
      <c r="L84" s="849">
        <v>1</v>
      </c>
      <c r="M84" s="849">
        <v>464</v>
      </c>
      <c r="N84" s="849"/>
      <c r="O84" s="849"/>
      <c r="P84" s="837"/>
      <c r="Q84" s="850"/>
    </row>
    <row r="85" spans="1:17" ht="14.45" customHeight="1" x14ac:dyDescent="0.2">
      <c r="A85" s="831" t="s">
        <v>5929</v>
      </c>
      <c r="B85" s="832" t="s">
        <v>5930</v>
      </c>
      <c r="C85" s="832" t="s">
        <v>4945</v>
      </c>
      <c r="D85" s="832" t="s">
        <v>5977</v>
      </c>
      <c r="E85" s="832" t="s">
        <v>5978</v>
      </c>
      <c r="F85" s="849">
        <v>1</v>
      </c>
      <c r="G85" s="849">
        <v>313</v>
      </c>
      <c r="H85" s="849">
        <v>4.3478260869565216E-2</v>
      </c>
      <c r="I85" s="849">
        <v>313</v>
      </c>
      <c r="J85" s="849">
        <v>23</v>
      </c>
      <c r="K85" s="849">
        <v>7199</v>
      </c>
      <c r="L85" s="849">
        <v>1</v>
      </c>
      <c r="M85" s="849">
        <v>313</v>
      </c>
      <c r="N85" s="849">
        <v>18</v>
      </c>
      <c r="O85" s="849">
        <v>5634</v>
      </c>
      <c r="P85" s="837">
        <v>0.78260869565217395</v>
      </c>
      <c r="Q85" s="850">
        <v>313</v>
      </c>
    </row>
    <row r="86" spans="1:17" ht="14.45" customHeight="1" x14ac:dyDescent="0.2">
      <c r="A86" s="831" t="s">
        <v>5929</v>
      </c>
      <c r="B86" s="832" t="s">
        <v>5930</v>
      </c>
      <c r="C86" s="832" t="s">
        <v>4945</v>
      </c>
      <c r="D86" s="832" t="s">
        <v>5979</v>
      </c>
      <c r="E86" s="832" t="s">
        <v>5980</v>
      </c>
      <c r="F86" s="849">
        <v>12</v>
      </c>
      <c r="G86" s="849">
        <v>10236</v>
      </c>
      <c r="H86" s="849">
        <v>0.48</v>
      </c>
      <c r="I86" s="849">
        <v>853</v>
      </c>
      <c r="J86" s="849">
        <v>25</v>
      </c>
      <c r="K86" s="849">
        <v>21325</v>
      </c>
      <c r="L86" s="849">
        <v>1</v>
      </c>
      <c r="M86" s="849">
        <v>853</v>
      </c>
      <c r="N86" s="849">
        <v>8</v>
      </c>
      <c r="O86" s="849">
        <v>6832</v>
      </c>
      <c r="P86" s="837">
        <v>0.32037514654161781</v>
      </c>
      <c r="Q86" s="850">
        <v>854</v>
      </c>
    </row>
    <row r="87" spans="1:17" ht="14.45" customHeight="1" x14ac:dyDescent="0.2">
      <c r="A87" s="831" t="s">
        <v>5929</v>
      </c>
      <c r="B87" s="832" t="s">
        <v>5930</v>
      </c>
      <c r="C87" s="832" t="s">
        <v>4945</v>
      </c>
      <c r="D87" s="832" t="s">
        <v>5981</v>
      </c>
      <c r="E87" s="832" t="s">
        <v>5982</v>
      </c>
      <c r="F87" s="849">
        <v>60</v>
      </c>
      <c r="G87" s="849">
        <v>11220</v>
      </c>
      <c r="H87" s="849">
        <v>8.5714285714285712</v>
      </c>
      <c r="I87" s="849">
        <v>187</v>
      </c>
      <c r="J87" s="849">
        <v>7</v>
      </c>
      <c r="K87" s="849">
        <v>1309</v>
      </c>
      <c r="L87" s="849">
        <v>1</v>
      </c>
      <c r="M87" s="849">
        <v>187</v>
      </c>
      <c r="N87" s="849">
        <v>31</v>
      </c>
      <c r="O87" s="849">
        <v>5828</v>
      </c>
      <c r="P87" s="837">
        <v>4.4522536287242174</v>
      </c>
      <c r="Q87" s="850">
        <v>188</v>
      </c>
    </row>
    <row r="88" spans="1:17" ht="14.45" customHeight="1" x14ac:dyDescent="0.2">
      <c r="A88" s="831" t="s">
        <v>5929</v>
      </c>
      <c r="B88" s="832" t="s">
        <v>5930</v>
      </c>
      <c r="C88" s="832" t="s">
        <v>4945</v>
      </c>
      <c r="D88" s="832" t="s">
        <v>5983</v>
      </c>
      <c r="E88" s="832" t="s">
        <v>5984</v>
      </c>
      <c r="F88" s="849">
        <v>1</v>
      </c>
      <c r="G88" s="849">
        <v>168</v>
      </c>
      <c r="H88" s="849">
        <v>1.0059880239520957</v>
      </c>
      <c r="I88" s="849">
        <v>168</v>
      </c>
      <c r="J88" s="849">
        <v>1</v>
      </c>
      <c r="K88" s="849">
        <v>167</v>
      </c>
      <c r="L88" s="849">
        <v>1</v>
      </c>
      <c r="M88" s="849">
        <v>167</v>
      </c>
      <c r="N88" s="849">
        <v>1</v>
      </c>
      <c r="O88" s="849">
        <v>168</v>
      </c>
      <c r="P88" s="837">
        <v>1.0059880239520957</v>
      </c>
      <c r="Q88" s="850">
        <v>168</v>
      </c>
    </row>
    <row r="89" spans="1:17" ht="14.45" customHeight="1" x14ac:dyDescent="0.2">
      <c r="A89" s="831" t="s">
        <v>5929</v>
      </c>
      <c r="B89" s="832" t="s">
        <v>5930</v>
      </c>
      <c r="C89" s="832" t="s">
        <v>4945</v>
      </c>
      <c r="D89" s="832" t="s">
        <v>5985</v>
      </c>
      <c r="E89" s="832" t="s">
        <v>5986</v>
      </c>
      <c r="F89" s="849">
        <v>8</v>
      </c>
      <c r="G89" s="849">
        <v>1336</v>
      </c>
      <c r="H89" s="849">
        <v>0.8</v>
      </c>
      <c r="I89" s="849">
        <v>167</v>
      </c>
      <c r="J89" s="849">
        <v>10</v>
      </c>
      <c r="K89" s="849">
        <v>1670</v>
      </c>
      <c r="L89" s="849">
        <v>1</v>
      </c>
      <c r="M89" s="849">
        <v>167</v>
      </c>
      <c r="N89" s="849">
        <v>17</v>
      </c>
      <c r="O89" s="849">
        <v>2839</v>
      </c>
      <c r="P89" s="837">
        <v>1.7</v>
      </c>
      <c r="Q89" s="850">
        <v>167</v>
      </c>
    </row>
    <row r="90" spans="1:17" ht="14.45" customHeight="1" x14ac:dyDescent="0.2">
      <c r="A90" s="831" t="s">
        <v>5929</v>
      </c>
      <c r="B90" s="832" t="s">
        <v>5930</v>
      </c>
      <c r="C90" s="832" t="s">
        <v>4945</v>
      </c>
      <c r="D90" s="832" t="s">
        <v>5987</v>
      </c>
      <c r="E90" s="832" t="s">
        <v>5988</v>
      </c>
      <c r="F90" s="849">
        <v>1</v>
      </c>
      <c r="G90" s="849">
        <v>238</v>
      </c>
      <c r="H90" s="849"/>
      <c r="I90" s="849">
        <v>238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5929</v>
      </c>
      <c r="B91" s="832" t="s">
        <v>5930</v>
      </c>
      <c r="C91" s="832" t="s">
        <v>4945</v>
      </c>
      <c r="D91" s="832" t="s">
        <v>5989</v>
      </c>
      <c r="E91" s="832" t="s">
        <v>5990</v>
      </c>
      <c r="F91" s="849"/>
      <c r="G91" s="849"/>
      <c r="H91" s="849"/>
      <c r="I91" s="849"/>
      <c r="J91" s="849">
        <v>1</v>
      </c>
      <c r="K91" s="849">
        <v>310</v>
      </c>
      <c r="L91" s="849">
        <v>1</v>
      </c>
      <c r="M91" s="849">
        <v>310</v>
      </c>
      <c r="N91" s="849">
        <v>3</v>
      </c>
      <c r="O91" s="849">
        <v>930</v>
      </c>
      <c r="P91" s="837">
        <v>3</v>
      </c>
      <c r="Q91" s="850">
        <v>310</v>
      </c>
    </row>
    <row r="92" spans="1:17" ht="14.45" customHeight="1" x14ac:dyDescent="0.2">
      <c r="A92" s="831" t="s">
        <v>5929</v>
      </c>
      <c r="B92" s="832" t="s">
        <v>5930</v>
      </c>
      <c r="C92" s="832" t="s">
        <v>4945</v>
      </c>
      <c r="D92" s="832" t="s">
        <v>5991</v>
      </c>
      <c r="E92" s="832" t="s">
        <v>5992</v>
      </c>
      <c r="F92" s="849">
        <v>2</v>
      </c>
      <c r="G92" s="849">
        <v>704</v>
      </c>
      <c r="H92" s="849"/>
      <c r="I92" s="849">
        <v>352</v>
      </c>
      <c r="J92" s="849"/>
      <c r="K92" s="849"/>
      <c r="L92" s="849"/>
      <c r="M92" s="849"/>
      <c r="N92" s="849">
        <v>3</v>
      </c>
      <c r="O92" s="849">
        <v>1059</v>
      </c>
      <c r="P92" s="837"/>
      <c r="Q92" s="850">
        <v>353</v>
      </c>
    </row>
    <row r="93" spans="1:17" ht="14.45" customHeight="1" x14ac:dyDescent="0.2">
      <c r="A93" s="831" t="s">
        <v>5929</v>
      </c>
      <c r="B93" s="832" t="s">
        <v>5930</v>
      </c>
      <c r="C93" s="832" t="s">
        <v>4945</v>
      </c>
      <c r="D93" s="832" t="s">
        <v>5993</v>
      </c>
      <c r="E93" s="832" t="s">
        <v>5994</v>
      </c>
      <c r="F93" s="849">
        <v>2</v>
      </c>
      <c r="G93" s="849">
        <v>704</v>
      </c>
      <c r="H93" s="849"/>
      <c r="I93" s="849">
        <v>352</v>
      </c>
      <c r="J93" s="849"/>
      <c r="K93" s="849"/>
      <c r="L93" s="849"/>
      <c r="M93" s="849"/>
      <c r="N93" s="849">
        <v>6</v>
      </c>
      <c r="O93" s="849">
        <v>2118</v>
      </c>
      <c r="P93" s="837"/>
      <c r="Q93" s="850">
        <v>353</v>
      </c>
    </row>
    <row r="94" spans="1:17" ht="14.45" customHeight="1" x14ac:dyDescent="0.2">
      <c r="A94" s="831" t="s">
        <v>5929</v>
      </c>
      <c r="B94" s="832" t="s">
        <v>5930</v>
      </c>
      <c r="C94" s="832" t="s">
        <v>4945</v>
      </c>
      <c r="D94" s="832" t="s">
        <v>5995</v>
      </c>
      <c r="E94" s="832" t="s">
        <v>5996</v>
      </c>
      <c r="F94" s="849"/>
      <c r="G94" s="849"/>
      <c r="H94" s="849"/>
      <c r="I94" s="849"/>
      <c r="J94" s="849">
        <v>2</v>
      </c>
      <c r="K94" s="849">
        <v>2446</v>
      </c>
      <c r="L94" s="849">
        <v>1</v>
      </c>
      <c r="M94" s="849">
        <v>1223</v>
      </c>
      <c r="N94" s="849">
        <v>6</v>
      </c>
      <c r="O94" s="849">
        <v>7362</v>
      </c>
      <c r="P94" s="837">
        <v>3.009811937857727</v>
      </c>
      <c r="Q94" s="850">
        <v>1227</v>
      </c>
    </row>
    <row r="95" spans="1:17" ht="14.45" customHeight="1" x14ac:dyDescent="0.2">
      <c r="A95" s="831" t="s">
        <v>5929</v>
      </c>
      <c r="B95" s="832" t="s">
        <v>5930</v>
      </c>
      <c r="C95" s="832" t="s">
        <v>4945</v>
      </c>
      <c r="D95" s="832" t="s">
        <v>5997</v>
      </c>
      <c r="E95" s="832" t="s">
        <v>5998</v>
      </c>
      <c r="F95" s="849">
        <v>7</v>
      </c>
      <c r="G95" s="849">
        <v>5516</v>
      </c>
      <c r="H95" s="849">
        <v>0.43753470294280955</v>
      </c>
      <c r="I95" s="849">
        <v>788</v>
      </c>
      <c r="J95" s="849">
        <v>16</v>
      </c>
      <c r="K95" s="849">
        <v>12607</v>
      </c>
      <c r="L95" s="849">
        <v>1</v>
      </c>
      <c r="M95" s="849">
        <v>787.9375</v>
      </c>
      <c r="N95" s="849">
        <v>9</v>
      </c>
      <c r="O95" s="849">
        <v>7101</v>
      </c>
      <c r="P95" s="837">
        <v>0.56325850717855164</v>
      </c>
      <c r="Q95" s="850">
        <v>789</v>
      </c>
    </row>
    <row r="96" spans="1:17" ht="14.45" customHeight="1" x14ac:dyDescent="0.2">
      <c r="A96" s="831" t="s">
        <v>5929</v>
      </c>
      <c r="B96" s="832" t="s">
        <v>5930</v>
      </c>
      <c r="C96" s="832" t="s">
        <v>4945</v>
      </c>
      <c r="D96" s="832" t="s">
        <v>5999</v>
      </c>
      <c r="E96" s="832" t="s">
        <v>6000</v>
      </c>
      <c r="F96" s="849"/>
      <c r="G96" s="849"/>
      <c r="H96" s="849"/>
      <c r="I96" s="849"/>
      <c r="J96" s="849">
        <v>1</v>
      </c>
      <c r="K96" s="849">
        <v>601</v>
      </c>
      <c r="L96" s="849">
        <v>1</v>
      </c>
      <c r="M96" s="849">
        <v>601</v>
      </c>
      <c r="N96" s="849"/>
      <c r="O96" s="849"/>
      <c r="P96" s="837"/>
      <c r="Q96" s="850"/>
    </row>
    <row r="97" spans="1:17" ht="14.45" customHeight="1" x14ac:dyDescent="0.2">
      <c r="A97" s="831" t="s">
        <v>5929</v>
      </c>
      <c r="B97" s="832" t="s">
        <v>5930</v>
      </c>
      <c r="C97" s="832" t="s">
        <v>4945</v>
      </c>
      <c r="D97" s="832" t="s">
        <v>6001</v>
      </c>
      <c r="E97" s="832" t="s">
        <v>6002</v>
      </c>
      <c r="F97" s="849">
        <v>4</v>
      </c>
      <c r="G97" s="849">
        <v>756</v>
      </c>
      <c r="H97" s="849">
        <v>0.26666666666666666</v>
      </c>
      <c r="I97" s="849">
        <v>189</v>
      </c>
      <c r="J97" s="849">
        <v>15</v>
      </c>
      <c r="K97" s="849">
        <v>2835</v>
      </c>
      <c r="L97" s="849">
        <v>1</v>
      </c>
      <c r="M97" s="849">
        <v>189</v>
      </c>
      <c r="N97" s="849">
        <v>25</v>
      </c>
      <c r="O97" s="849">
        <v>4750</v>
      </c>
      <c r="P97" s="837">
        <v>1.6754850088183422</v>
      </c>
      <c r="Q97" s="850">
        <v>190</v>
      </c>
    </row>
    <row r="98" spans="1:17" ht="14.45" customHeight="1" x14ac:dyDescent="0.2">
      <c r="A98" s="831" t="s">
        <v>5929</v>
      </c>
      <c r="B98" s="832" t="s">
        <v>5930</v>
      </c>
      <c r="C98" s="832" t="s">
        <v>4945</v>
      </c>
      <c r="D98" s="832" t="s">
        <v>6003</v>
      </c>
      <c r="E98" s="832" t="s">
        <v>6004</v>
      </c>
      <c r="F98" s="849">
        <v>4</v>
      </c>
      <c r="G98" s="849">
        <v>716</v>
      </c>
      <c r="H98" s="849"/>
      <c r="I98" s="849">
        <v>179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5929</v>
      </c>
      <c r="B99" s="832" t="s">
        <v>5930</v>
      </c>
      <c r="C99" s="832" t="s">
        <v>4945</v>
      </c>
      <c r="D99" s="832" t="s">
        <v>6005</v>
      </c>
      <c r="E99" s="832" t="s">
        <v>6006</v>
      </c>
      <c r="F99" s="849">
        <v>1</v>
      </c>
      <c r="G99" s="849">
        <v>364</v>
      </c>
      <c r="H99" s="849">
        <v>1</v>
      </c>
      <c r="I99" s="849">
        <v>364</v>
      </c>
      <c r="J99" s="849">
        <v>1</v>
      </c>
      <c r="K99" s="849">
        <v>364</v>
      </c>
      <c r="L99" s="849">
        <v>1</v>
      </c>
      <c r="M99" s="849">
        <v>364</v>
      </c>
      <c r="N99" s="849"/>
      <c r="O99" s="849"/>
      <c r="P99" s="837"/>
      <c r="Q99" s="850"/>
    </row>
    <row r="100" spans="1:17" ht="14.45" customHeight="1" x14ac:dyDescent="0.2">
      <c r="A100" s="831" t="s">
        <v>5929</v>
      </c>
      <c r="B100" s="832" t="s">
        <v>5930</v>
      </c>
      <c r="C100" s="832" t="s">
        <v>4945</v>
      </c>
      <c r="D100" s="832" t="s">
        <v>6007</v>
      </c>
      <c r="E100" s="832" t="s">
        <v>6008</v>
      </c>
      <c r="F100" s="849">
        <v>21</v>
      </c>
      <c r="G100" s="849">
        <v>4809</v>
      </c>
      <c r="H100" s="849">
        <v>0.4566951566951567</v>
      </c>
      <c r="I100" s="849">
        <v>229</v>
      </c>
      <c r="J100" s="849">
        <v>46</v>
      </c>
      <c r="K100" s="849">
        <v>10530</v>
      </c>
      <c r="L100" s="849">
        <v>1</v>
      </c>
      <c r="M100" s="849">
        <v>228.91304347826087</v>
      </c>
      <c r="N100" s="849">
        <v>40</v>
      </c>
      <c r="O100" s="849">
        <v>9160</v>
      </c>
      <c r="P100" s="837">
        <v>0.8698955365622032</v>
      </c>
      <c r="Q100" s="850">
        <v>229</v>
      </c>
    </row>
    <row r="101" spans="1:17" ht="14.45" customHeight="1" x14ac:dyDescent="0.2">
      <c r="A101" s="831" t="s">
        <v>5929</v>
      </c>
      <c r="B101" s="832" t="s">
        <v>5930</v>
      </c>
      <c r="C101" s="832" t="s">
        <v>4945</v>
      </c>
      <c r="D101" s="832" t="s">
        <v>6009</v>
      </c>
      <c r="E101" s="832" t="s">
        <v>6010</v>
      </c>
      <c r="F101" s="849">
        <v>4</v>
      </c>
      <c r="G101" s="849">
        <v>1848</v>
      </c>
      <c r="H101" s="849">
        <v>4</v>
      </c>
      <c r="I101" s="849">
        <v>462</v>
      </c>
      <c r="J101" s="849">
        <v>1</v>
      </c>
      <c r="K101" s="849">
        <v>462</v>
      </c>
      <c r="L101" s="849">
        <v>1</v>
      </c>
      <c r="M101" s="849">
        <v>462</v>
      </c>
      <c r="N101" s="849">
        <v>1</v>
      </c>
      <c r="O101" s="849">
        <v>463</v>
      </c>
      <c r="P101" s="837">
        <v>1.0021645021645023</v>
      </c>
      <c r="Q101" s="850">
        <v>463</v>
      </c>
    </row>
    <row r="102" spans="1:17" ht="14.45" customHeight="1" x14ac:dyDescent="0.2">
      <c r="A102" s="831" t="s">
        <v>5929</v>
      </c>
      <c r="B102" s="832" t="s">
        <v>5930</v>
      </c>
      <c r="C102" s="832" t="s">
        <v>4945</v>
      </c>
      <c r="D102" s="832" t="s">
        <v>6011</v>
      </c>
      <c r="E102" s="832" t="s">
        <v>6012</v>
      </c>
      <c r="F102" s="849">
        <v>14</v>
      </c>
      <c r="G102" s="849">
        <v>7868</v>
      </c>
      <c r="H102" s="849">
        <v>2</v>
      </c>
      <c r="I102" s="849">
        <v>562</v>
      </c>
      <c r="J102" s="849">
        <v>7</v>
      </c>
      <c r="K102" s="849">
        <v>3934</v>
      </c>
      <c r="L102" s="849">
        <v>1</v>
      </c>
      <c r="M102" s="849">
        <v>562</v>
      </c>
      <c r="N102" s="849">
        <v>8</v>
      </c>
      <c r="O102" s="849">
        <v>4504</v>
      </c>
      <c r="P102" s="837">
        <v>1.1448906964921199</v>
      </c>
      <c r="Q102" s="850">
        <v>563</v>
      </c>
    </row>
    <row r="103" spans="1:17" ht="14.45" customHeight="1" x14ac:dyDescent="0.2">
      <c r="A103" s="831" t="s">
        <v>5929</v>
      </c>
      <c r="B103" s="832" t="s">
        <v>5930</v>
      </c>
      <c r="C103" s="832" t="s">
        <v>4945</v>
      </c>
      <c r="D103" s="832" t="s">
        <v>6013</v>
      </c>
      <c r="E103" s="832" t="s">
        <v>6014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173</v>
      </c>
      <c r="P103" s="837"/>
      <c r="Q103" s="850">
        <v>173</v>
      </c>
    </row>
    <row r="104" spans="1:17" ht="14.45" customHeight="1" x14ac:dyDescent="0.2">
      <c r="A104" s="831" t="s">
        <v>5929</v>
      </c>
      <c r="B104" s="832" t="s">
        <v>5930</v>
      </c>
      <c r="C104" s="832" t="s">
        <v>4945</v>
      </c>
      <c r="D104" s="832" t="s">
        <v>6015</v>
      </c>
      <c r="E104" s="832" t="s">
        <v>6016</v>
      </c>
      <c r="F104" s="849">
        <v>3</v>
      </c>
      <c r="G104" s="849">
        <v>399</v>
      </c>
      <c r="H104" s="849">
        <v>3</v>
      </c>
      <c r="I104" s="849">
        <v>133</v>
      </c>
      <c r="J104" s="849">
        <v>1</v>
      </c>
      <c r="K104" s="849">
        <v>133</v>
      </c>
      <c r="L104" s="849">
        <v>1</v>
      </c>
      <c r="M104" s="849">
        <v>133</v>
      </c>
      <c r="N104" s="849"/>
      <c r="O104" s="849"/>
      <c r="P104" s="837"/>
      <c r="Q104" s="850"/>
    </row>
    <row r="105" spans="1:17" ht="14.45" customHeight="1" x14ac:dyDescent="0.2">
      <c r="A105" s="831" t="s">
        <v>5929</v>
      </c>
      <c r="B105" s="832" t="s">
        <v>5930</v>
      </c>
      <c r="C105" s="832" t="s">
        <v>4945</v>
      </c>
      <c r="D105" s="832" t="s">
        <v>6017</v>
      </c>
      <c r="E105" s="832" t="s">
        <v>6018</v>
      </c>
      <c r="F105" s="849"/>
      <c r="G105" s="849"/>
      <c r="H105" s="849"/>
      <c r="I105" s="849"/>
      <c r="J105" s="849">
        <v>1</v>
      </c>
      <c r="K105" s="849">
        <v>179</v>
      </c>
      <c r="L105" s="849">
        <v>1</v>
      </c>
      <c r="M105" s="849">
        <v>179</v>
      </c>
      <c r="N105" s="849"/>
      <c r="O105" s="849"/>
      <c r="P105" s="837"/>
      <c r="Q105" s="850"/>
    </row>
    <row r="106" spans="1:17" ht="14.45" customHeight="1" x14ac:dyDescent="0.2">
      <c r="A106" s="831" t="s">
        <v>5929</v>
      </c>
      <c r="B106" s="832" t="s">
        <v>5930</v>
      </c>
      <c r="C106" s="832" t="s">
        <v>4945</v>
      </c>
      <c r="D106" s="832" t="s">
        <v>6019</v>
      </c>
      <c r="E106" s="832" t="s">
        <v>6020</v>
      </c>
      <c r="F106" s="849">
        <v>12</v>
      </c>
      <c r="G106" s="849">
        <v>4968</v>
      </c>
      <c r="H106" s="849">
        <v>2.4</v>
      </c>
      <c r="I106" s="849">
        <v>414</v>
      </c>
      <c r="J106" s="849">
        <v>5</v>
      </c>
      <c r="K106" s="849">
        <v>2070</v>
      </c>
      <c r="L106" s="849">
        <v>1</v>
      </c>
      <c r="M106" s="849">
        <v>414</v>
      </c>
      <c r="N106" s="849">
        <v>7</v>
      </c>
      <c r="O106" s="849">
        <v>2905</v>
      </c>
      <c r="P106" s="837">
        <v>1.4033816425120773</v>
      </c>
      <c r="Q106" s="850">
        <v>415</v>
      </c>
    </row>
    <row r="107" spans="1:17" ht="14.45" customHeight="1" x14ac:dyDescent="0.2">
      <c r="A107" s="831" t="s">
        <v>5929</v>
      </c>
      <c r="B107" s="832" t="s">
        <v>5930</v>
      </c>
      <c r="C107" s="832" t="s">
        <v>4945</v>
      </c>
      <c r="D107" s="832" t="s">
        <v>6021</v>
      </c>
      <c r="E107" s="832" t="s">
        <v>6022</v>
      </c>
      <c r="F107" s="849">
        <v>2</v>
      </c>
      <c r="G107" s="849">
        <v>1882</v>
      </c>
      <c r="H107" s="849">
        <v>2</v>
      </c>
      <c r="I107" s="849">
        <v>941</v>
      </c>
      <c r="J107" s="849">
        <v>1</v>
      </c>
      <c r="K107" s="849">
        <v>941</v>
      </c>
      <c r="L107" s="849">
        <v>1</v>
      </c>
      <c r="M107" s="849">
        <v>941</v>
      </c>
      <c r="N107" s="849">
        <v>1</v>
      </c>
      <c r="O107" s="849">
        <v>942</v>
      </c>
      <c r="P107" s="837">
        <v>1.0010626992561105</v>
      </c>
      <c r="Q107" s="850">
        <v>942</v>
      </c>
    </row>
    <row r="108" spans="1:17" ht="14.45" customHeight="1" x14ac:dyDescent="0.2">
      <c r="A108" s="831" t="s">
        <v>5929</v>
      </c>
      <c r="B108" s="832" t="s">
        <v>5930</v>
      </c>
      <c r="C108" s="832" t="s">
        <v>4945</v>
      </c>
      <c r="D108" s="832" t="s">
        <v>6023</v>
      </c>
      <c r="E108" s="832" t="s">
        <v>6024</v>
      </c>
      <c r="F108" s="849"/>
      <c r="G108" s="849"/>
      <c r="H108" s="849"/>
      <c r="I108" s="849"/>
      <c r="J108" s="849">
        <v>5</v>
      </c>
      <c r="K108" s="849">
        <v>1980</v>
      </c>
      <c r="L108" s="849">
        <v>1</v>
      </c>
      <c r="M108" s="849">
        <v>396</v>
      </c>
      <c r="N108" s="849">
        <v>7</v>
      </c>
      <c r="O108" s="849">
        <v>2779</v>
      </c>
      <c r="P108" s="837">
        <v>1.4035353535353536</v>
      </c>
      <c r="Q108" s="850">
        <v>397</v>
      </c>
    </row>
    <row r="109" spans="1:17" ht="14.45" customHeight="1" x14ac:dyDescent="0.2">
      <c r="A109" s="831" t="s">
        <v>5929</v>
      </c>
      <c r="B109" s="832" t="s">
        <v>5930</v>
      </c>
      <c r="C109" s="832" t="s">
        <v>4945</v>
      </c>
      <c r="D109" s="832" t="s">
        <v>6025</v>
      </c>
      <c r="E109" s="832" t="s">
        <v>6026</v>
      </c>
      <c r="F109" s="849">
        <v>1</v>
      </c>
      <c r="G109" s="849">
        <v>575</v>
      </c>
      <c r="H109" s="849"/>
      <c r="I109" s="849">
        <v>575</v>
      </c>
      <c r="J109" s="849"/>
      <c r="K109" s="849"/>
      <c r="L109" s="849"/>
      <c r="M109" s="849"/>
      <c r="N109" s="849">
        <v>1</v>
      </c>
      <c r="O109" s="849">
        <v>576</v>
      </c>
      <c r="P109" s="837"/>
      <c r="Q109" s="850">
        <v>576</v>
      </c>
    </row>
    <row r="110" spans="1:17" ht="14.45" customHeight="1" x14ac:dyDescent="0.2">
      <c r="A110" s="831" t="s">
        <v>5929</v>
      </c>
      <c r="B110" s="832" t="s">
        <v>5930</v>
      </c>
      <c r="C110" s="832" t="s">
        <v>4945</v>
      </c>
      <c r="D110" s="832" t="s">
        <v>6027</v>
      </c>
      <c r="E110" s="832" t="s">
        <v>6028</v>
      </c>
      <c r="F110" s="849">
        <v>1</v>
      </c>
      <c r="G110" s="849">
        <v>89</v>
      </c>
      <c r="H110" s="849"/>
      <c r="I110" s="849">
        <v>89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5929</v>
      </c>
      <c r="B111" s="832" t="s">
        <v>5930</v>
      </c>
      <c r="C111" s="832" t="s">
        <v>4945</v>
      </c>
      <c r="D111" s="832" t="s">
        <v>6029</v>
      </c>
      <c r="E111" s="832" t="s">
        <v>6030</v>
      </c>
      <c r="F111" s="849">
        <v>177</v>
      </c>
      <c r="G111" s="849">
        <v>5310</v>
      </c>
      <c r="H111" s="849">
        <v>1.2377622377622377</v>
      </c>
      <c r="I111" s="849">
        <v>30</v>
      </c>
      <c r="J111" s="849">
        <v>143</v>
      </c>
      <c r="K111" s="849">
        <v>4290</v>
      </c>
      <c r="L111" s="849">
        <v>1</v>
      </c>
      <c r="M111" s="849">
        <v>30</v>
      </c>
      <c r="N111" s="849">
        <v>69</v>
      </c>
      <c r="O111" s="849">
        <v>2070</v>
      </c>
      <c r="P111" s="837">
        <v>0.4825174825174825</v>
      </c>
      <c r="Q111" s="850">
        <v>30</v>
      </c>
    </row>
    <row r="112" spans="1:17" ht="14.45" customHeight="1" x14ac:dyDescent="0.2">
      <c r="A112" s="831" t="s">
        <v>5929</v>
      </c>
      <c r="B112" s="832" t="s">
        <v>5930</v>
      </c>
      <c r="C112" s="832" t="s">
        <v>4945</v>
      </c>
      <c r="D112" s="832" t="s">
        <v>6031</v>
      </c>
      <c r="E112" s="832" t="s">
        <v>6032</v>
      </c>
      <c r="F112" s="849">
        <v>19</v>
      </c>
      <c r="G112" s="849">
        <v>950</v>
      </c>
      <c r="H112" s="849">
        <v>1.1875</v>
      </c>
      <c r="I112" s="849">
        <v>50</v>
      </c>
      <c r="J112" s="849">
        <v>16</v>
      </c>
      <c r="K112" s="849">
        <v>800</v>
      </c>
      <c r="L112" s="849">
        <v>1</v>
      </c>
      <c r="M112" s="849">
        <v>50</v>
      </c>
      <c r="N112" s="849">
        <v>18</v>
      </c>
      <c r="O112" s="849">
        <v>900</v>
      </c>
      <c r="P112" s="837">
        <v>1.125</v>
      </c>
      <c r="Q112" s="850">
        <v>50</v>
      </c>
    </row>
    <row r="113" spans="1:17" ht="14.45" customHeight="1" x14ac:dyDescent="0.2">
      <c r="A113" s="831" t="s">
        <v>5929</v>
      </c>
      <c r="B113" s="832" t="s">
        <v>5930</v>
      </c>
      <c r="C113" s="832" t="s">
        <v>4945</v>
      </c>
      <c r="D113" s="832" t="s">
        <v>6033</v>
      </c>
      <c r="E113" s="832" t="s">
        <v>6034</v>
      </c>
      <c r="F113" s="849">
        <v>612</v>
      </c>
      <c r="G113" s="849">
        <v>7344</v>
      </c>
      <c r="H113" s="849">
        <v>1.7851239669421488</v>
      </c>
      <c r="I113" s="849">
        <v>12</v>
      </c>
      <c r="J113" s="849">
        <v>342</v>
      </c>
      <c r="K113" s="849">
        <v>4114</v>
      </c>
      <c r="L113" s="849">
        <v>1</v>
      </c>
      <c r="M113" s="849">
        <v>12.029239766081872</v>
      </c>
      <c r="N113" s="849">
        <v>218</v>
      </c>
      <c r="O113" s="849">
        <v>2834</v>
      </c>
      <c r="P113" s="837">
        <v>0.68886728245017015</v>
      </c>
      <c r="Q113" s="850">
        <v>13</v>
      </c>
    </row>
    <row r="114" spans="1:17" ht="14.45" customHeight="1" x14ac:dyDescent="0.2">
      <c r="A114" s="831" t="s">
        <v>5929</v>
      </c>
      <c r="B114" s="832" t="s">
        <v>5930</v>
      </c>
      <c r="C114" s="832" t="s">
        <v>4945</v>
      </c>
      <c r="D114" s="832" t="s">
        <v>6035</v>
      </c>
      <c r="E114" s="832" t="s">
        <v>6036</v>
      </c>
      <c r="F114" s="849">
        <v>123</v>
      </c>
      <c r="G114" s="849">
        <v>22509</v>
      </c>
      <c r="H114" s="849">
        <v>1.0789473684210527</v>
      </c>
      <c r="I114" s="849">
        <v>183</v>
      </c>
      <c r="J114" s="849">
        <v>114</v>
      </c>
      <c r="K114" s="849">
        <v>20862</v>
      </c>
      <c r="L114" s="849">
        <v>1</v>
      </c>
      <c r="M114" s="849">
        <v>183</v>
      </c>
      <c r="N114" s="849">
        <v>133</v>
      </c>
      <c r="O114" s="849">
        <v>24472</v>
      </c>
      <c r="P114" s="837">
        <v>1.1730418943533698</v>
      </c>
      <c r="Q114" s="850">
        <v>184</v>
      </c>
    </row>
    <row r="115" spans="1:17" ht="14.45" customHeight="1" x14ac:dyDescent="0.2">
      <c r="A115" s="831" t="s">
        <v>5929</v>
      </c>
      <c r="B115" s="832" t="s">
        <v>5930</v>
      </c>
      <c r="C115" s="832" t="s">
        <v>4945</v>
      </c>
      <c r="D115" s="832" t="s">
        <v>6037</v>
      </c>
      <c r="E115" s="832" t="s">
        <v>6038</v>
      </c>
      <c r="F115" s="849">
        <v>28</v>
      </c>
      <c r="G115" s="849">
        <v>2044</v>
      </c>
      <c r="H115" s="849">
        <v>0.96551724137931039</v>
      </c>
      <c r="I115" s="849">
        <v>73</v>
      </c>
      <c r="J115" s="849">
        <v>29</v>
      </c>
      <c r="K115" s="849">
        <v>2117</v>
      </c>
      <c r="L115" s="849">
        <v>1</v>
      </c>
      <c r="M115" s="849">
        <v>73</v>
      </c>
      <c r="N115" s="849">
        <v>19</v>
      </c>
      <c r="O115" s="849">
        <v>1387</v>
      </c>
      <c r="P115" s="837">
        <v>0.65517241379310343</v>
      </c>
      <c r="Q115" s="850">
        <v>73</v>
      </c>
    </row>
    <row r="116" spans="1:17" ht="14.45" customHeight="1" x14ac:dyDescent="0.2">
      <c r="A116" s="831" t="s">
        <v>5929</v>
      </c>
      <c r="B116" s="832" t="s">
        <v>5930</v>
      </c>
      <c r="C116" s="832" t="s">
        <v>4945</v>
      </c>
      <c r="D116" s="832" t="s">
        <v>6039</v>
      </c>
      <c r="E116" s="832" t="s">
        <v>6040</v>
      </c>
      <c r="F116" s="849">
        <v>38</v>
      </c>
      <c r="G116" s="849">
        <v>6992</v>
      </c>
      <c r="H116" s="849">
        <v>1.027027027027027</v>
      </c>
      <c r="I116" s="849">
        <v>184</v>
      </c>
      <c r="J116" s="849">
        <v>37</v>
      </c>
      <c r="K116" s="849">
        <v>6808</v>
      </c>
      <c r="L116" s="849">
        <v>1</v>
      </c>
      <c r="M116" s="849">
        <v>184</v>
      </c>
      <c r="N116" s="849">
        <v>24</v>
      </c>
      <c r="O116" s="849">
        <v>4440</v>
      </c>
      <c r="P116" s="837">
        <v>0.65217391304347827</v>
      </c>
      <c r="Q116" s="850">
        <v>185</v>
      </c>
    </row>
    <row r="117" spans="1:17" ht="14.45" customHeight="1" x14ac:dyDescent="0.2">
      <c r="A117" s="831" t="s">
        <v>5929</v>
      </c>
      <c r="B117" s="832" t="s">
        <v>5930</v>
      </c>
      <c r="C117" s="832" t="s">
        <v>4945</v>
      </c>
      <c r="D117" s="832" t="s">
        <v>6041</v>
      </c>
      <c r="E117" s="832" t="s">
        <v>6042</v>
      </c>
      <c r="F117" s="849">
        <v>1649</v>
      </c>
      <c r="G117" s="849">
        <v>245701</v>
      </c>
      <c r="H117" s="849">
        <v>1.1089441829186282</v>
      </c>
      <c r="I117" s="849">
        <v>149</v>
      </c>
      <c r="J117" s="849">
        <v>1487</v>
      </c>
      <c r="K117" s="849">
        <v>221563</v>
      </c>
      <c r="L117" s="849">
        <v>1</v>
      </c>
      <c r="M117" s="849">
        <v>149</v>
      </c>
      <c r="N117" s="849">
        <v>960</v>
      </c>
      <c r="O117" s="849">
        <v>144000</v>
      </c>
      <c r="P117" s="837">
        <v>0.64992801144595447</v>
      </c>
      <c r="Q117" s="850">
        <v>150</v>
      </c>
    </row>
    <row r="118" spans="1:17" ht="14.45" customHeight="1" x14ac:dyDescent="0.2">
      <c r="A118" s="831" t="s">
        <v>5929</v>
      </c>
      <c r="B118" s="832" t="s">
        <v>5930</v>
      </c>
      <c r="C118" s="832" t="s">
        <v>4945</v>
      </c>
      <c r="D118" s="832" t="s">
        <v>6043</v>
      </c>
      <c r="E118" s="832" t="s">
        <v>6044</v>
      </c>
      <c r="F118" s="849">
        <v>194</v>
      </c>
      <c r="G118" s="849">
        <v>5820</v>
      </c>
      <c r="H118" s="849">
        <v>1.2597402597402598</v>
      </c>
      <c r="I118" s="849">
        <v>30</v>
      </c>
      <c r="J118" s="849">
        <v>154</v>
      </c>
      <c r="K118" s="849">
        <v>4620</v>
      </c>
      <c r="L118" s="849">
        <v>1</v>
      </c>
      <c r="M118" s="849">
        <v>30</v>
      </c>
      <c r="N118" s="849">
        <v>72</v>
      </c>
      <c r="O118" s="849">
        <v>2160</v>
      </c>
      <c r="P118" s="837">
        <v>0.46753246753246752</v>
      </c>
      <c r="Q118" s="850">
        <v>30</v>
      </c>
    </row>
    <row r="119" spans="1:17" ht="14.45" customHeight="1" x14ac:dyDescent="0.2">
      <c r="A119" s="831" t="s">
        <v>5929</v>
      </c>
      <c r="B119" s="832" t="s">
        <v>5930</v>
      </c>
      <c r="C119" s="832" t="s">
        <v>4945</v>
      </c>
      <c r="D119" s="832" t="s">
        <v>6045</v>
      </c>
      <c r="E119" s="832" t="s">
        <v>6046</v>
      </c>
      <c r="F119" s="849">
        <v>40</v>
      </c>
      <c r="G119" s="849">
        <v>1240</v>
      </c>
      <c r="H119" s="849">
        <v>1.3333333333333333</v>
      </c>
      <c r="I119" s="849">
        <v>31</v>
      </c>
      <c r="J119" s="849">
        <v>30</v>
      </c>
      <c r="K119" s="849">
        <v>930</v>
      </c>
      <c r="L119" s="849">
        <v>1</v>
      </c>
      <c r="M119" s="849">
        <v>31</v>
      </c>
      <c r="N119" s="849">
        <v>24</v>
      </c>
      <c r="O119" s="849">
        <v>744</v>
      </c>
      <c r="P119" s="837">
        <v>0.8</v>
      </c>
      <c r="Q119" s="850">
        <v>31</v>
      </c>
    </row>
    <row r="120" spans="1:17" ht="14.45" customHeight="1" x14ac:dyDescent="0.2">
      <c r="A120" s="831" t="s">
        <v>5929</v>
      </c>
      <c r="B120" s="832" t="s">
        <v>5930</v>
      </c>
      <c r="C120" s="832" t="s">
        <v>4945</v>
      </c>
      <c r="D120" s="832" t="s">
        <v>6047</v>
      </c>
      <c r="E120" s="832" t="s">
        <v>6048</v>
      </c>
      <c r="F120" s="849">
        <v>49</v>
      </c>
      <c r="G120" s="849">
        <v>1323</v>
      </c>
      <c r="H120" s="849">
        <v>1.439608269858542</v>
      </c>
      <c r="I120" s="849">
        <v>27</v>
      </c>
      <c r="J120" s="849">
        <v>34</v>
      </c>
      <c r="K120" s="849">
        <v>919</v>
      </c>
      <c r="L120" s="849">
        <v>1</v>
      </c>
      <c r="M120" s="849">
        <v>27.029411764705884</v>
      </c>
      <c r="N120" s="849">
        <v>23</v>
      </c>
      <c r="O120" s="849">
        <v>644</v>
      </c>
      <c r="P120" s="837">
        <v>0.70076169749727968</v>
      </c>
      <c r="Q120" s="850">
        <v>28</v>
      </c>
    </row>
    <row r="121" spans="1:17" ht="14.45" customHeight="1" x14ac:dyDescent="0.2">
      <c r="A121" s="831" t="s">
        <v>5929</v>
      </c>
      <c r="B121" s="832" t="s">
        <v>5930</v>
      </c>
      <c r="C121" s="832" t="s">
        <v>4945</v>
      </c>
      <c r="D121" s="832" t="s">
        <v>6049</v>
      </c>
      <c r="E121" s="832" t="s">
        <v>6050</v>
      </c>
      <c r="F121" s="849">
        <v>16</v>
      </c>
      <c r="G121" s="849">
        <v>4096</v>
      </c>
      <c r="H121" s="849">
        <v>3.2</v>
      </c>
      <c r="I121" s="849">
        <v>256</v>
      </c>
      <c r="J121" s="849">
        <v>5</v>
      </c>
      <c r="K121" s="849">
        <v>1280</v>
      </c>
      <c r="L121" s="849">
        <v>1</v>
      </c>
      <c r="M121" s="849">
        <v>256</v>
      </c>
      <c r="N121" s="849">
        <v>3</v>
      </c>
      <c r="O121" s="849">
        <v>771</v>
      </c>
      <c r="P121" s="837">
        <v>0.60234374999999996</v>
      </c>
      <c r="Q121" s="850">
        <v>257</v>
      </c>
    </row>
    <row r="122" spans="1:17" ht="14.45" customHeight="1" x14ac:dyDescent="0.2">
      <c r="A122" s="831" t="s">
        <v>5929</v>
      </c>
      <c r="B122" s="832" t="s">
        <v>5930</v>
      </c>
      <c r="C122" s="832" t="s">
        <v>4945</v>
      </c>
      <c r="D122" s="832" t="s">
        <v>6051</v>
      </c>
      <c r="E122" s="832" t="s">
        <v>6052</v>
      </c>
      <c r="F122" s="849">
        <v>1</v>
      </c>
      <c r="G122" s="849">
        <v>163</v>
      </c>
      <c r="H122" s="849"/>
      <c r="I122" s="849">
        <v>163</v>
      </c>
      <c r="J122" s="849"/>
      <c r="K122" s="849"/>
      <c r="L122" s="849"/>
      <c r="M122" s="849"/>
      <c r="N122" s="849">
        <v>1</v>
      </c>
      <c r="O122" s="849">
        <v>163</v>
      </c>
      <c r="P122" s="837"/>
      <c r="Q122" s="850">
        <v>163</v>
      </c>
    </row>
    <row r="123" spans="1:17" ht="14.45" customHeight="1" x14ac:dyDescent="0.2">
      <c r="A123" s="831" t="s">
        <v>5929</v>
      </c>
      <c r="B123" s="832" t="s">
        <v>5930</v>
      </c>
      <c r="C123" s="832" t="s">
        <v>4945</v>
      </c>
      <c r="D123" s="832" t="s">
        <v>6053</v>
      </c>
      <c r="E123" s="832" t="s">
        <v>6054</v>
      </c>
      <c r="F123" s="849">
        <v>9</v>
      </c>
      <c r="G123" s="849">
        <v>198</v>
      </c>
      <c r="H123" s="849">
        <v>1.5</v>
      </c>
      <c r="I123" s="849">
        <v>22</v>
      </c>
      <c r="J123" s="849">
        <v>6</v>
      </c>
      <c r="K123" s="849">
        <v>132</v>
      </c>
      <c r="L123" s="849">
        <v>1</v>
      </c>
      <c r="M123" s="849">
        <v>22</v>
      </c>
      <c r="N123" s="849">
        <v>7</v>
      </c>
      <c r="O123" s="849">
        <v>161</v>
      </c>
      <c r="P123" s="837">
        <v>1.2196969696969697</v>
      </c>
      <c r="Q123" s="850">
        <v>23</v>
      </c>
    </row>
    <row r="124" spans="1:17" ht="14.45" customHeight="1" x14ac:dyDescent="0.2">
      <c r="A124" s="831" t="s">
        <v>5929</v>
      </c>
      <c r="B124" s="832" t="s">
        <v>5930</v>
      </c>
      <c r="C124" s="832" t="s">
        <v>4945</v>
      </c>
      <c r="D124" s="832" t="s">
        <v>6055</v>
      </c>
      <c r="E124" s="832" t="s">
        <v>6056</v>
      </c>
      <c r="F124" s="849">
        <v>149</v>
      </c>
      <c r="G124" s="849">
        <v>3725</v>
      </c>
      <c r="H124" s="849">
        <v>1.171383647798742</v>
      </c>
      <c r="I124" s="849">
        <v>25</v>
      </c>
      <c r="J124" s="849">
        <v>127</v>
      </c>
      <c r="K124" s="849">
        <v>3180</v>
      </c>
      <c r="L124" s="849">
        <v>1</v>
      </c>
      <c r="M124" s="849">
        <v>25.039370078740159</v>
      </c>
      <c r="N124" s="849">
        <v>63</v>
      </c>
      <c r="O124" s="849">
        <v>1638</v>
      </c>
      <c r="P124" s="837">
        <v>0.51509433962264151</v>
      </c>
      <c r="Q124" s="850">
        <v>26</v>
      </c>
    </row>
    <row r="125" spans="1:17" ht="14.45" customHeight="1" x14ac:dyDescent="0.2">
      <c r="A125" s="831" t="s">
        <v>5929</v>
      </c>
      <c r="B125" s="832" t="s">
        <v>5930</v>
      </c>
      <c r="C125" s="832" t="s">
        <v>4945</v>
      </c>
      <c r="D125" s="832" t="s">
        <v>6057</v>
      </c>
      <c r="E125" s="832" t="s">
        <v>6058</v>
      </c>
      <c r="F125" s="849">
        <v>2</v>
      </c>
      <c r="G125" s="849">
        <v>66</v>
      </c>
      <c r="H125" s="849">
        <v>2</v>
      </c>
      <c r="I125" s="849">
        <v>33</v>
      </c>
      <c r="J125" s="849">
        <v>1</v>
      </c>
      <c r="K125" s="849">
        <v>33</v>
      </c>
      <c r="L125" s="849">
        <v>1</v>
      </c>
      <c r="M125" s="849">
        <v>33</v>
      </c>
      <c r="N125" s="849">
        <v>1</v>
      </c>
      <c r="O125" s="849">
        <v>33</v>
      </c>
      <c r="P125" s="837">
        <v>1</v>
      </c>
      <c r="Q125" s="850">
        <v>33</v>
      </c>
    </row>
    <row r="126" spans="1:17" ht="14.45" customHeight="1" x14ac:dyDescent="0.2">
      <c r="A126" s="831" t="s">
        <v>5929</v>
      </c>
      <c r="B126" s="832" t="s">
        <v>5930</v>
      </c>
      <c r="C126" s="832" t="s">
        <v>4945</v>
      </c>
      <c r="D126" s="832" t="s">
        <v>6059</v>
      </c>
      <c r="E126" s="832" t="s">
        <v>6060</v>
      </c>
      <c r="F126" s="849">
        <v>12</v>
      </c>
      <c r="G126" s="849">
        <v>360</v>
      </c>
      <c r="H126" s="849">
        <v>2.4</v>
      </c>
      <c r="I126" s="849">
        <v>30</v>
      </c>
      <c r="J126" s="849">
        <v>5</v>
      </c>
      <c r="K126" s="849">
        <v>150</v>
      </c>
      <c r="L126" s="849">
        <v>1</v>
      </c>
      <c r="M126" s="849">
        <v>30</v>
      </c>
      <c r="N126" s="849">
        <v>12</v>
      </c>
      <c r="O126" s="849">
        <v>360</v>
      </c>
      <c r="P126" s="837">
        <v>2.4</v>
      </c>
      <c r="Q126" s="850">
        <v>30</v>
      </c>
    </row>
    <row r="127" spans="1:17" ht="14.45" customHeight="1" x14ac:dyDescent="0.2">
      <c r="A127" s="831" t="s">
        <v>5929</v>
      </c>
      <c r="B127" s="832" t="s">
        <v>5930</v>
      </c>
      <c r="C127" s="832" t="s">
        <v>4945</v>
      </c>
      <c r="D127" s="832" t="s">
        <v>6061</v>
      </c>
      <c r="E127" s="832" t="s">
        <v>6062</v>
      </c>
      <c r="F127" s="849">
        <v>24</v>
      </c>
      <c r="G127" s="849">
        <v>4920</v>
      </c>
      <c r="H127" s="849">
        <v>2</v>
      </c>
      <c r="I127" s="849">
        <v>205</v>
      </c>
      <c r="J127" s="849">
        <v>12</v>
      </c>
      <c r="K127" s="849">
        <v>2460</v>
      </c>
      <c r="L127" s="849">
        <v>1</v>
      </c>
      <c r="M127" s="849">
        <v>205</v>
      </c>
      <c r="N127" s="849">
        <v>2</v>
      </c>
      <c r="O127" s="849">
        <v>408</v>
      </c>
      <c r="P127" s="837">
        <v>0.16585365853658537</v>
      </c>
      <c r="Q127" s="850">
        <v>204</v>
      </c>
    </row>
    <row r="128" spans="1:17" ht="14.45" customHeight="1" x14ac:dyDescent="0.2">
      <c r="A128" s="831" t="s">
        <v>5929</v>
      </c>
      <c r="B128" s="832" t="s">
        <v>5930</v>
      </c>
      <c r="C128" s="832" t="s">
        <v>4945</v>
      </c>
      <c r="D128" s="832" t="s">
        <v>6063</v>
      </c>
      <c r="E128" s="832" t="s">
        <v>6064</v>
      </c>
      <c r="F128" s="849">
        <v>3</v>
      </c>
      <c r="G128" s="849">
        <v>78</v>
      </c>
      <c r="H128" s="849">
        <v>1</v>
      </c>
      <c r="I128" s="849">
        <v>26</v>
      </c>
      <c r="J128" s="849">
        <v>3</v>
      </c>
      <c r="K128" s="849">
        <v>78</v>
      </c>
      <c r="L128" s="849">
        <v>1</v>
      </c>
      <c r="M128" s="849">
        <v>26</v>
      </c>
      <c r="N128" s="849">
        <v>4</v>
      </c>
      <c r="O128" s="849">
        <v>104</v>
      </c>
      <c r="P128" s="837">
        <v>1.3333333333333333</v>
      </c>
      <c r="Q128" s="850">
        <v>26</v>
      </c>
    </row>
    <row r="129" spans="1:17" ht="14.45" customHeight="1" x14ac:dyDescent="0.2">
      <c r="A129" s="831" t="s">
        <v>5929</v>
      </c>
      <c r="B129" s="832" t="s">
        <v>5930</v>
      </c>
      <c r="C129" s="832" t="s">
        <v>4945</v>
      </c>
      <c r="D129" s="832" t="s">
        <v>6065</v>
      </c>
      <c r="E129" s="832" t="s">
        <v>6066</v>
      </c>
      <c r="F129" s="849">
        <v>11</v>
      </c>
      <c r="G129" s="849">
        <v>924</v>
      </c>
      <c r="H129" s="849">
        <v>0.91666666666666663</v>
      </c>
      <c r="I129" s="849">
        <v>84</v>
      </c>
      <c r="J129" s="849">
        <v>12</v>
      </c>
      <c r="K129" s="849">
        <v>1008</v>
      </c>
      <c r="L129" s="849">
        <v>1</v>
      </c>
      <c r="M129" s="849">
        <v>84</v>
      </c>
      <c r="N129" s="849">
        <v>5</v>
      </c>
      <c r="O129" s="849">
        <v>420</v>
      </c>
      <c r="P129" s="837">
        <v>0.41666666666666669</v>
      </c>
      <c r="Q129" s="850">
        <v>84</v>
      </c>
    </row>
    <row r="130" spans="1:17" ht="14.45" customHeight="1" x14ac:dyDescent="0.2">
      <c r="A130" s="831" t="s">
        <v>5929</v>
      </c>
      <c r="B130" s="832" t="s">
        <v>5930</v>
      </c>
      <c r="C130" s="832" t="s">
        <v>4945</v>
      </c>
      <c r="D130" s="832" t="s">
        <v>6067</v>
      </c>
      <c r="E130" s="832" t="s">
        <v>6068</v>
      </c>
      <c r="F130" s="849">
        <v>345</v>
      </c>
      <c r="G130" s="849">
        <v>60720</v>
      </c>
      <c r="H130" s="849">
        <v>1.1896551724137931</v>
      </c>
      <c r="I130" s="849">
        <v>176</v>
      </c>
      <c r="J130" s="849">
        <v>290</v>
      </c>
      <c r="K130" s="849">
        <v>51040</v>
      </c>
      <c r="L130" s="849">
        <v>1</v>
      </c>
      <c r="M130" s="849">
        <v>176</v>
      </c>
      <c r="N130" s="849">
        <v>209</v>
      </c>
      <c r="O130" s="849">
        <v>36993</v>
      </c>
      <c r="P130" s="837">
        <v>0.72478448275862073</v>
      </c>
      <c r="Q130" s="850">
        <v>177</v>
      </c>
    </row>
    <row r="131" spans="1:17" ht="14.45" customHeight="1" x14ac:dyDescent="0.2">
      <c r="A131" s="831" t="s">
        <v>5929</v>
      </c>
      <c r="B131" s="832" t="s">
        <v>5930</v>
      </c>
      <c r="C131" s="832" t="s">
        <v>4945</v>
      </c>
      <c r="D131" s="832" t="s">
        <v>6069</v>
      </c>
      <c r="E131" s="832" t="s">
        <v>6070</v>
      </c>
      <c r="F131" s="849">
        <v>34</v>
      </c>
      <c r="G131" s="849">
        <v>8602</v>
      </c>
      <c r="H131" s="849">
        <v>0.52307692307692311</v>
      </c>
      <c r="I131" s="849">
        <v>253</v>
      </c>
      <c r="J131" s="849">
        <v>65</v>
      </c>
      <c r="K131" s="849">
        <v>16445</v>
      </c>
      <c r="L131" s="849">
        <v>1</v>
      </c>
      <c r="M131" s="849">
        <v>253</v>
      </c>
      <c r="N131" s="849">
        <v>49</v>
      </c>
      <c r="O131" s="849">
        <v>12446</v>
      </c>
      <c r="P131" s="837">
        <v>0.75682578291273939</v>
      </c>
      <c r="Q131" s="850">
        <v>254</v>
      </c>
    </row>
    <row r="132" spans="1:17" ht="14.45" customHeight="1" x14ac:dyDescent="0.2">
      <c r="A132" s="831" t="s">
        <v>5929</v>
      </c>
      <c r="B132" s="832" t="s">
        <v>5930</v>
      </c>
      <c r="C132" s="832" t="s">
        <v>4945</v>
      </c>
      <c r="D132" s="832" t="s">
        <v>6071</v>
      </c>
      <c r="E132" s="832" t="s">
        <v>6072</v>
      </c>
      <c r="F132" s="849">
        <v>345</v>
      </c>
      <c r="G132" s="849">
        <v>5175</v>
      </c>
      <c r="H132" s="849">
        <v>1.10813704496788</v>
      </c>
      <c r="I132" s="849">
        <v>15</v>
      </c>
      <c r="J132" s="849">
        <v>310</v>
      </c>
      <c r="K132" s="849">
        <v>4670</v>
      </c>
      <c r="L132" s="849">
        <v>1</v>
      </c>
      <c r="M132" s="849">
        <v>15.064516129032258</v>
      </c>
      <c r="N132" s="849">
        <v>304</v>
      </c>
      <c r="O132" s="849">
        <v>4864</v>
      </c>
      <c r="P132" s="837">
        <v>1.0415417558886511</v>
      </c>
      <c r="Q132" s="850">
        <v>16</v>
      </c>
    </row>
    <row r="133" spans="1:17" ht="14.45" customHeight="1" x14ac:dyDescent="0.2">
      <c r="A133" s="831" t="s">
        <v>5929</v>
      </c>
      <c r="B133" s="832" t="s">
        <v>5930</v>
      </c>
      <c r="C133" s="832" t="s">
        <v>4945</v>
      </c>
      <c r="D133" s="832" t="s">
        <v>6073</v>
      </c>
      <c r="E133" s="832" t="s">
        <v>6074</v>
      </c>
      <c r="F133" s="849">
        <v>19</v>
      </c>
      <c r="G133" s="849">
        <v>437</v>
      </c>
      <c r="H133" s="849">
        <v>2.7142857142857144</v>
      </c>
      <c r="I133" s="849">
        <v>23</v>
      </c>
      <c r="J133" s="849">
        <v>7</v>
      </c>
      <c r="K133" s="849">
        <v>161</v>
      </c>
      <c r="L133" s="849">
        <v>1</v>
      </c>
      <c r="M133" s="849">
        <v>23</v>
      </c>
      <c r="N133" s="849">
        <v>8</v>
      </c>
      <c r="O133" s="849">
        <v>184</v>
      </c>
      <c r="P133" s="837">
        <v>1.1428571428571428</v>
      </c>
      <c r="Q133" s="850">
        <v>23</v>
      </c>
    </row>
    <row r="134" spans="1:17" ht="14.45" customHeight="1" x14ac:dyDescent="0.2">
      <c r="A134" s="831" t="s">
        <v>5929</v>
      </c>
      <c r="B134" s="832" t="s">
        <v>5930</v>
      </c>
      <c r="C134" s="832" t="s">
        <v>4945</v>
      </c>
      <c r="D134" s="832" t="s">
        <v>6075</v>
      </c>
      <c r="E134" s="832" t="s">
        <v>6076</v>
      </c>
      <c r="F134" s="849">
        <v>57</v>
      </c>
      <c r="G134" s="849">
        <v>14364</v>
      </c>
      <c r="H134" s="849">
        <v>0.69512195121951215</v>
      </c>
      <c r="I134" s="849">
        <v>252</v>
      </c>
      <c r="J134" s="849">
        <v>82</v>
      </c>
      <c r="K134" s="849">
        <v>20664</v>
      </c>
      <c r="L134" s="849">
        <v>1</v>
      </c>
      <c r="M134" s="849">
        <v>252</v>
      </c>
      <c r="N134" s="849">
        <v>67</v>
      </c>
      <c r="O134" s="849">
        <v>16951</v>
      </c>
      <c r="P134" s="837">
        <v>0.82031552458381729</v>
      </c>
      <c r="Q134" s="850">
        <v>253</v>
      </c>
    </row>
    <row r="135" spans="1:17" ht="14.45" customHeight="1" x14ac:dyDescent="0.2">
      <c r="A135" s="831" t="s">
        <v>5929</v>
      </c>
      <c r="B135" s="832" t="s">
        <v>5930</v>
      </c>
      <c r="C135" s="832" t="s">
        <v>4945</v>
      </c>
      <c r="D135" s="832" t="s">
        <v>6077</v>
      </c>
      <c r="E135" s="832" t="s">
        <v>6078</v>
      </c>
      <c r="F135" s="849">
        <v>111</v>
      </c>
      <c r="G135" s="849">
        <v>4107</v>
      </c>
      <c r="H135" s="849">
        <v>2.6428571428571428</v>
      </c>
      <c r="I135" s="849">
        <v>37</v>
      </c>
      <c r="J135" s="849">
        <v>42</v>
      </c>
      <c r="K135" s="849">
        <v>1554</v>
      </c>
      <c r="L135" s="849">
        <v>1</v>
      </c>
      <c r="M135" s="849">
        <v>37</v>
      </c>
      <c r="N135" s="849">
        <v>22</v>
      </c>
      <c r="O135" s="849">
        <v>814</v>
      </c>
      <c r="P135" s="837">
        <v>0.52380952380952384</v>
      </c>
      <c r="Q135" s="850">
        <v>37</v>
      </c>
    </row>
    <row r="136" spans="1:17" ht="14.45" customHeight="1" x14ac:dyDescent="0.2">
      <c r="A136" s="831" t="s">
        <v>5929</v>
      </c>
      <c r="B136" s="832" t="s">
        <v>5930</v>
      </c>
      <c r="C136" s="832" t="s">
        <v>4945</v>
      </c>
      <c r="D136" s="832" t="s">
        <v>6079</v>
      </c>
      <c r="E136" s="832" t="s">
        <v>6080</v>
      </c>
      <c r="F136" s="849">
        <v>29</v>
      </c>
      <c r="G136" s="849">
        <v>667</v>
      </c>
      <c r="H136" s="849">
        <v>1.8125</v>
      </c>
      <c r="I136" s="849">
        <v>23</v>
      </c>
      <c r="J136" s="849">
        <v>16</v>
      </c>
      <c r="K136" s="849">
        <v>368</v>
      </c>
      <c r="L136" s="849">
        <v>1</v>
      </c>
      <c r="M136" s="849">
        <v>23</v>
      </c>
      <c r="N136" s="849">
        <v>7</v>
      </c>
      <c r="O136" s="849">
        <v>161</v>
      </c>
      <c r="P136" s="837">
        <v>0.4375</v>
      </c>
      <c r="Q136" s="850">
        <v>23</v>
      </c>
    </row>
    <row r="137" spans="1:17" ht="14.45" customHeight="1" x14ac:dyDescent="0.2">
      <c r="A137" s="831" t="s">
        <v>5929</v>
      </c>
      <c r="B137" s="832" t="s">
        <v>5930</v>
      </c>
      <c r="C137" s="832" t="s">
        <v>4945</v>
      </c>
      <c r="D137" s="832" t="s">
        <v>6081</v>
      </c>
      <c r="E137" s="832" t="s">
        <v>6082</v>
      </c>
      <c r="F137" s="849"/>
      <c r="G137" s="849"/>
      <c r="H137" s="849"/>
      <c r="I137" s="849"/>
      <c r="J137" s="849">
        <v>1</v>
      </c>
      <c r="K137" s="849">
        <v>401</v>
      </c>
      <c r="L137" s="849">
        <v>1</v>
      </c>
      <c r="M137" s="849">
        <v>401</v>
      </c>
      <c r="N137" s="849"/>
      <c r="O137" s="849"/>
      <c r="P137" s="837"/>
      <c r="Q137" s="850"/>
    </row>
    <row r="138" spans="1:17" ht="14.45" customHeight="1" x14ac:dyDescent="0.2">
      <c r="A138" s="831" t="s">
        <v>5929</v>
      </c>
      <c r="B138" s="832" t="s">
        <v>5930</v>
      </c>
      <c r="C138" s="832" t="s">
        <v>4945</v>
      </c>
      <c r="D138" s="832" t="s">
        <v>6083</v>
      </c>
      <c r="E138" s="832" t="s">
        <v>6084</v>
      </c>
      <c r="F138" s="849">
        <v>2</v>
      </c>
      <c r="G138" s="849">
        <v>432</v>
      </c>
      <c r="H138" s="849"/>
      <c r="I138" s="849">
        <v>216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5929</v>
      </c>
      <c r="B139" s="832" t="s">
        <v>5930</v>
      </c>
      <c r="C139" s="832" t="s">
        <v>4945</v>
      </c>
      <c r="D139" s="832" t="s">
        <v>6085</v>
      </c>
      <c r="E139" s="832" t="s">
        <v>6086</v>
      </c>
      <c r="F139" s="849">
        <v>2</v>
      </c>
      <c r="G139" s="849">
        <v>342</v>
      </c>
      <c r="H139" s="849">
        <v>2.0117647058823529</v>
      </c>
      <c r="I139" s="849">
        <v>171</v>
      </c>
      <c r="J139" s="849">
        <v>1</v>
      </c>
      <c r="K139" s="849">
        <v>170</v>
      </c>
      <c r="L139" s="849">
        <v>1</v>
      </c>
      <c r="M139" s="849">
        <v>170</v>
      </c>
      <c r="N139" s="849">
        <v>1</v>
      </c>
      <c r="O139" s="849">
        <v>171</v>
      </c>
      <c r="P139" s="837">
        <v>1.0058823529411764</v>
      </c>
      <c r="Q139" s="850">
        <v>171</v>
      </c>
    </row>
    <row r="140" spans="1:17" ht="14.45" customHeight="1" x14ac:dyDescent="0.2">
      <c r="A140" s="831" t="s">
        <v>5929</v>
      </c>
      <c r="B140" s="832" t="s">
        <v>5930</v>
      </c>
      <c r="C140" s="832" t="s">
        <v>4945</v>
      </c>
      <c r="D140" s="832" t="s">
        <v>6087</v>
      </c>
      <c r="E140" s="832" t="s">
        <v>6088</v>
      </c>
      <c r="F140" s="849"/>
      <c r="G140" s="849"/>
      <c r="H140" s="849"/>
      <c r="I140" s="849"/>
      <c r="J140" s="849">
        <v>4</v>
      </c>
      <c r="K140" s="849">
        <v>2352</v>
      </c>
      <c r="L140" s="849">
        <v>1</v>
      </c>
      <c r="M140" s="849">
        <v>588</v>
      </c>
      <c r="N140" s="849">
        <v>3</v>
      </c>
      <c r="O140" s="849">
        <v>1767</v>
      </c>
      <c r="P140" s="837">
        <v>0.75127551020408168</v>
      </c>
      <c r="Q140" s="850">
        <v>589</v>
      </c>
    </row>
    <row r="141" spans="1:17" ht="14.45" customHeight="1" x14ac:dyDescent="0.2">
      <c r="A141" s="831" t="s">
        <v>5929</v>
      </c>
      <c r="B141" s="832" t="s">
        <v>5930</v>
      </c>
      <c r="C141" s="832" t="s">
        <v>4945</v>
      </c>
      <c r="D141" s="832" t="s">
        <v>6089</v>
      </c>
      <c r="E141" s="832" t="s">
        <v>6090</v>
      </c>
      <c r="F141" s="849">
        <v>1</v>
      </c>
      <c r="G141" s="849">
        <v>327</v>
      </c>
      <c r="H141" s="849"/>
      <c r="I141" s="849">
        <v>327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5929</v>
      </c>
      <c r="B142" s="832" t="s">
        <v>5930</v>
      </c>
      <c r="C142" s="832" t="s">
        <v>4945</v>
      </c>
      <c r="D142" s="832" t="s">
        <v>6091</v>
      </c>
      <c r="E142" s="832" t="s">
        <v>6092</v>
      </c>
      <c r="F142" s="849">
        <v>17</v>
      </c>
      <c r="G142" s="849">
        <v>5627</v>
      </c>
      <c r="H142" s="849">
        <v>2.8333333333333335</v>
      </c>
      <c r="I142" s="849">
        <v>331</v>
      </c>
      <c r="J142" s="849">
        <v>6</v>
      </c>
      <c r="K142" s="849">
        <v>1986</v>
      </c>
      <c r="L142" s="849">
        <v>1</v>
      </c>
      <c r="M142" s="849">
        <v>331</v>
      </c>
      <c r="N142" s="849">
        <v>7</v>
      </c>
      <c r="O142" s="849">
        <v>2317</v>
      </c>
      <c r="P142" s="837">
        <v>1.1666666666666667</v>
      </c>
      <c r="Q142" s="850">
        <v>331</v>
      </c>
    </row>
    <row r="143" spans="1:17" ht="14.45" customHeight="1" x14ac:dyDescent="0.2">
      <c r="A143" s="831" t="s">
        <v>5929</v>
      </c>
      <c r="B143" s="832" t="s">
        <v>5930</v>
      </c>
      <c r="C143" s="832" t="s">
        <v>4945</v>
      </c>
      <c r="D143" s="832" t="s">
        <v>6093</v>
      </c>
      <c r="E143" s="832" t="s">
        <v>6094</v>
      </c>
      <c r="F143" s="849"/>
      <c r="G143" s="849"/>
      <c r="H143" s="849"/>
      <c r="I143" s="849"/>
      <c r="J143" s="849">
        <v>1</v>
      </c>
      <c r="K143" s="849">
        <v>277</v>
      </c>
      <c r="L143" s="849">
        <v>1</v>
      </c>
      <c r="M143" s="849">
        <v>277</v>
      </c>
      <c r="N143" s="849"/>
      <c r="O143" s="849"/>
      <c r="P143" s="837"/>
      <c r="Q143" s="850"/>
    </row>
    <row r="144" spans="1:17" ht="14.45" customHeight="1" x14ac:dyDescent="0.2">
      <c r="A144" s="831" t="s">
        <v>5929</v>
      </c>
      <c r="B144" s="832" t="s">
        <v>5930</v>
      </c>
      <c r="C144" s="832" t="s">
        <v>4945</v>
      </c>
      <c r="D144" s="832" t="s">
        <v>6095</v>
      </c>
      <c r="E144" s="832" t="s">
        <v>6096</v>
      </c>
      <c r="F144" s="849">
        <v>20</v>
      </c>
      <c r="G144" s="849">
        <v>580</v>
      </c>
      <c r="H144" s="849">
        <v>2</v>
      </c>
      <c r="I144" s="849">
        <v>29</v>
      </c>
      <c r="J144" s="849">
        <v>10</v>
      </c>
      <c r="K144" s="849">
        <v>290</v>
      </c>
      <c r="L144" s="849">
        <v>1</v>
      </c>
      <c r="M144" s="849">
        <v>29</v>
      </c>
      <c r="N144" s="849">
        <v>4</v>
      </c>
      <c r="O144" s="849">
        <v>116</v>
      </c>
      <c r="P144" s="837">
        <v>0.4</v>
      </c>
      <c r="Q144" s="850">
        <v>29</v>
      </c>
    </row>
    <row r="145" spans="1:17" ht="14.45" customHeight="1" x14ac:dyDescent="0.2">
      <c r="A145" s="831" t="s">
        <v>5929</v>
      </c>
      <c r="B145" s="832" t="s">
        <v>5930</v>
      </c>
      <c r="C145" s="832" t="s">
        <v>4945</v>
      </c>
      <c r="D145" s="832" t="s">
        <v>6097</v>
      </c>
      <c r="E145" s="832" t="s">
        <v>6098</v>
      </c>
      <c r="F145" s="849">
        <v>177</v>
      </c>
      <c r="G145" s="849">
        <v>31506</v>
      </c>
      <c r="H145" s="849">
        <v>6.3214285714285712</v>
      </c>
      <c r="I145" s="849">
        <v>178</v>
      </c>
      <c r="J145" s="849">
        <v>28</v>
      </c>
      <c r="K145" s="849">
        <v>4984</v>
      </c>
      <c r="L145" s="849">
        <v>1</v>
      </c>
      <c r="M145" s="849">
        <v>178</v>
      </c>
      <c r="N145" s="849">
        <v>102</v>
      </c>
      <c r="O145" s="849">
        <v>18258</v>
      </c>
      <c r="P145" s="837">
        <v>3.663322632423756</v>
      </c>
      <c r="Q145" s="850">
        <v>179</v>
      </c>
    </row>
    <row r="146" spans="1:17" ht="14.45" customHeight="1" x14ac:dyDescent="0.2">
      <c r="A146" s="831" t="s">
        <v>5929</v>
      </c>
      <c r="B146" s="832" t="s">
        <v>5930</v>
      </c>
      <c r="C146" s="832" t="s">
        <v>4945</v>
      </c>
      <c r="D146" s="832" t="s">
        <v>6099</v>
      </c>
      <c r="E146" s="832" t="s">
        <v>6100</v>
      </c>
      <c r="F146" s="849">
        <v>5</v>
      </c>
      <c r="G146" s="849">
        <v>995</v>
      </c>
      <c r="H146" s="849"/>
      <c r="I146" s="849">
        <v>199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5929</v>
      </c>
      <c r="B147" s="832" t="s">
        <v>5930</v>
      </c>
      <c r="C147" s="832" t="s">
        <v>4945</v>
      </c>
      <c r="D147" s="832" t="s">
        <v>6101</v>
      </c>
      <c r="E147" s="832" t="s">
        <v>6102</v>
      </c>
      <c r="F147" s="849">
        <v>7</v>
      </c>
      <c r="G147" s="849">
        <v>105</v>
      </c>
      <c r="H147" s="849">
        <v>7</v>
      </c>
      <c r="I147" s="849">
        <v>15</v>
      </c>
      <c r="J147" s="849">
        <v>1</v>
      </c>
      <c r="K147" s="849">
        <v>15</v>
      </c>
      <c r="L147" s="849">
        <v>1</v>
      </c>
      <c r="M147" s="849">
        <v>15</v>
      </c>
      <c r="N147" s="849">
        <v>1</v>
      </c>
      <c r="O147" s="849">
        <v>16</v>
      </c>
      <c r="P147" s="837">
        <v>1.0666666666666667</v>
      </c>
      <c r="Q147" s="850">
        <v>16</v>
      </c>
    </row>
    <row r="148" spans="1:17" ht="14.45" customHeight="1" x14ac:dyDescent="0.2">
      <c r="A148" s="831" t="s">
        <v>5929</v>
      </c>
      <c r="B148" s="832" t="s">
        <v>5930</v>
      </c>
      <c r="C148" s="832" t="s">
        <v>4945</v>
      </c>
      <c r="D148" s="832" t="s">
        <v>6103</v>
      </c>
      <c r="E148" s="832" t="s">
        <v>6104</v>
      </c>
      <c r="F148" s="849">
        <v>275</v>
      </c>
      <c r="G148" s="849">
        <v>5225</v>
      </c>
      <c r="H148" s="849">
        <v>1.0953878406708595</v>
      </c>
      <c r="I148" s="849">
        <v>19</v>
      </c>
      <c r="J148" s="849">
        <v>250</v>
      </c>
      <c r="K148" s="849">
        <v>4770</v>
      </c>
      <c r="L148" s="849">
        <v>1</v>
      </c>
      <c r="M148" s="849">
        <v>19.079999999999998</v>
      </c>
      <c r="N148" s="849">
        <v>199</v>
      </c>
      <c r="O148" s="849">
        <v>3980</v>
      </c>
      <c r="P148" s="837">
        <v>0.83438155136268344</v>
      </c>
      <c r="Q148" s="850">
        <v>20</v>
      </c>
    </row>
    <row r="149" spans="1:17" ht="14.45" customHeight="1" x14ac:dyDescent="0.2">
      <c r="A149" s="831" t="s">
        <v>5929</v>
      </c>
      <c r="B149" s="832" t="s">
        <v>5930</v>
      </c>
      <c r="C149" s="832" t="s">
        <v>4945</v>
      </c>
      <c r="D149" s="832" t="s">
        <v>6105</v>
      </c>
      <c r="E149" s="832" t="s">
        <v>3881</v>
      </c>
      <c r="F149" s="849">
        <v>391</v>
      </c>
      <c r="G149" s="849">
        <v>7820</v>
      </c>
      <c r="H149" s="849">
        <v>1.52734375</v>
      </c>
      <c r="I149" s="849">
        <v>20</v>
      </c>
      <c r="J149" s="849">
        <v>256</v>
      </c>
      <c r="K149" s="849">
        <v>5120</v>
      </c>
      <c r="L149" s="849">
        <v>1</v>
      </c>
      <c r="M149" s="849">
        <v>20</v>
      </c>
      <c r="N149" s="849">
        <v>110</v>
      </c>
      <c r="O149" s="849">
        <v>2200</v>
      </c>
      <c r="P149" s="837">
        <v>0.4296875</v>
      </c>
      <c r="Q149" s="850">
        <v>20</v>
      </c>
    </row>
    <row r="150" spans="1:17" ht="14.45" customHeight="1" x14ac:dyDescent="0.2">
      <c r="A150" s="831" t="s">
        <v>5929</v>
      </c>
      <c r="B150" s="832" t="s">
        <v>5930</v>
      </c>
      <c r="C150" s="832" t="s">
        <v>4945</v>
      </c>
      <c r="D150" s="832" t="s">
        <v>6106</v>
      </c>
      <c r="E150" s="832" t="s">
        <v>6107</v>
      </c>
      <c r="F150" s="849">
        <v>7</v>
      </c>
      <c r="G150" s="849">
        <v>1302</v>
      </c>
      <c r="H150" s="849">
        <v>7</v>
      </c>
      <c r="I150" s="849">
        <v>186</v>
      </c>
      <c r="J150" s="849">
        <v>1</v>
      </c>
      <c r="K150" s="849">
        <v>186</v>
      </c>
      <c r="L150" s="849">
        <v>1</v>
      </c>
      <c r="M150" s="849">
        <v>186</v>
      </c>
      <c r="N150" s="849">
        <v>1</v>
      </c>
      <c r="O150" s="849">
        <v>187</v>
      </c>
      <c r="P150" s="837">
        <v>1.0053763440860215</v>
      </c>
      <c r="Q150" s="850">
        <v>187</v>
      </c>
    </row>
    <row r="151" spans="1:17" ht="14.45" customHeight="1" x14ac:dyDescent="0.2">
      <c r="A151" s="831" t="s">
        <v>5929</v>
      </c>
      <c r="B151" s="832" t="s">
        <v>5930</v>
      </c>
      <c r="C151" s="832" t="s">
        <v>4945</v>
      </c>
      <c r="D151" s="832" t="s">
        <v>6108</v>
      </c>
      <c r="E151" s="832" t="s">
        <v>6109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269</v>
      </c>
      <c r="P151" s="837"/>
      <c r="Q151" s="850">
        <v>269</v>
      </c>
    </row>
    <row r="152" spans="1:17" ht="14.45" customHeight="1" x14ac:dyDescent="0.2">
      <c r="A152" s="831" t="s">
        <v>5929</v>
      </c>
      <c r="B152" s="832" t="s">
        <v>5930</v>
      </c>
      <c r="C152" s="832" t="s">
        <v>4945</v>
      </c>
      <c r="D152" s="832" t="s">
        <v>6110</v>
      </c>
      <c r="E152" s="832" t="s">
        <v>6111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163</v>
      </c>
      <c r="P152" s="837"/>
      <c r="Q152" s="850">
        <v>163</v>
      </c>
    </row>
    <row r="153" spans="1:17" ht="14.45" customHeight="1" x14ac:dyDescent="0.2">
      <c r="A153" s="831" t="s">
        <v>5929</v>
      </c>
      <c r="B153" s="832" t="s">
        <v>5930</v>
      </c>
      <c r="C153" s="832" t="s">
        <v>4945</v>
      </c>
      <c r="D153" s="832" t="s">
        <v>6112</v>
      </c>
      <c r="E153" s="832" t="s">
        <v>6113</v>
      </c>
      <c r="F153" s="849">
        <v>2</v>
      </c>
      <c r="G153" s="849">
        <v>348</v>
      </c>
      <c r="H153" s="849">
        <v>2.0115606936416186</v>
      </c>
      <c r="I153" s="849">
        <v>174</v>
      </c>
      <c r="J153" s="849">
        <v>1</v>
      </c>
      <c r="K153" s="849">
        <v>173</v>
      </c>
      <c r="L153" s="849">
        <v>1</v>
      </c>
      <c r="M153" s="849">
        <v>173</v>
      </c>
      <c r="N153" s="849">
        <v>1</v>
      </c>
      <c r="O153" s="849">
        <v>174</v>
      </c>
      <c r="P153" s="837">
        <v>1.0057803468208093</v>
      </c>
      <c r="Q153" s="850">
        <v>174</v>
      </c>
    </row>
    <row r="154" spans="1:17" ht="14.45" customHeight="1" x14ac:dyDescent="0.2">
      <c r="A154" s="831" t="s">
        <v>5929</v>
      </c>
      <c r="B154" s="832" t="s">
        <v>5930</v>
      </c>
      <c r="C154" s="832" t="s">
        <v>4945</v>
      </c>
      <c r="D154" s="832" t="s">
        <v>6114</v>
      </c>
      <c r="E154" s="832" t="s">
        <v>6115</v>
      </c>
      <c r="F154" s="849">
        <v>35</v>
      </c>
      <c r="G154" s="849">
        <v>2940</v>
      </c>
      <c r="H154" s="849">
        <v>0.64814814814814814</v>
      </c>
      <c r="I154" s="849">
        <v>84</v>
      </c>
      <c r="J154" s="849">
        <v>54</v>
      </c>
      <c r="K154" s="849">
        <v>4536</v>
      </c>
      <c r="L154" s="849">
        <v>1</v>
      </c>
      <c r="M154" s="849">
        <v>84</v>
      </c>
      <c r="N154" s="849">
        <v>29</v>
      </c>
      <c r="O154" s="849">
        <v>2436</v>
      </c>
      <c r="P154" s="837">
        <v>0.53703703703703709</v>
      </c>
      <c r="Q154" s="850">
        <v>84</v>
      </c>
    </row>
    <row r="155" spans="1:17" ht="14.45" customHeight="1" x14ac:dyDescent="0.2">
      <c r="A155" s="831" t="s">
        <v>5929</v>
      </c>
      <c r="B155" s="832" t="s">
        <v>5930</v>
      </c>
      <c r="C155" s="832" t="s">
        <v>4945</v>
      </c>
      <c r="D155" s="832" t="s">
        <v>6116</v>
      </c>
      <c r="E155" s="832" t="s">
        <v>6117</v>
      </c>
      <c r="F155" s="849"/>
      <c r="G155" s="849"/>
      <c r="H155" s="849"/>
      <c r="I155" s="849"/>
      <c r="J155" s="849">
        <v>3</v>
      </c>
      <c r="K155" s="849">
        <v>795</v>
      </c>
      <c r="L155" s="849">
        <v>1</v>
      </c>
      <c r="M155" s="849">
        <v>265</v>
      </c>
      <c r="N155" s="849">
        <v>1</v>
      </c>
      <c r="O155" s="849">
        <v>266</v>
      </c>
      <c r="P155" s="837">
        <v>0.33459119496855344</v>
      </c>
      <c r="Q155" s="850">
        <v>266</v>
      </c>
    </row>
    <row r="156" spans="1:17" ht="14.45" customHeight="1" x14ac:dyDescent="0.2">
      <c r="A156" s="831" t="s">
        <v>5929</v>
      </c>
      <c r="B156" s="832" t="s">
        <v>5930</v>
      </c>
      <c r="C156" s="832" t="s">
        <v>4945</v>
      </c>
      <c r="D156" s="832" t="s">
        <v>6118</v>
      </c>
      <c r="E156" s="832" t="s">
        <v>6119</v>
      </c>
      <c r="F156" s="849"/>
      <c r="G156" s="849"/>
      <c r="H156" s="849"/>
      <c r="I156" s="849"/>
      <c r="J156" s="849">
        <v>1</v>
      </c>
      <c r="K156" s="849">
        <v>956</v>
      </c>
      <c r="L156" s="849">
        <v>1</v>
      </c>
      <c r="M156" s="849">
        <v>956</v>
      </c>
      <c r="N156" s="849"/>
      <c r="O156" s="849"/>
      <c r="P156" s="837"/>
      <c r="Q156" s="850"/>
    </row>
    <row r="157" spans="1:17" ht="14.45" customHeight="1" x14ac:dyDescent="0.2">
      <c r="A157" s="831" t="s">
        <v>5929</v>
      </c>
      <c r="B157" s="832" t="s">
        <v>5930</v>
      </c>
      <c r="C157" s="832" t="s">
        <v>4945</v>
      </c>
      <c r="D157" s="832" t="s">
        <v>6120</v>
      </c>
      <c r="E157" s="832" t="s">
        <v>6121</v>
      </c>
      <c r="F157" s="849">
        <v>8</v>
      </c>
      <c r="G157" s="849">
        <v>624</v>
      </c>
      <c r="H157" s="849">
        <v>0.21606648199445982</v>
      </c>
      <c r="I157" s="849">
        <v>78</v>
      </c>
      <c r="J157" s="849">
        <v>37</v>
      </c>
      <c r="K157" s="849">
        <v>2888</v>
      </c>
      <c r="L157" s="849">
        <v>1</v>
      </c>
      <c r="M157" s="849">
        <v>78.054054054054049</v>
      </c>
      <c r="N157" s="849">
        <v>25</v>
      </c>
      <c r="O157" s="849">
        <v>1975</v>
      </c>
      <c r="P157" s="837">
        <v>0.68386426592797789</v>
      </c>
      <c r="Q157" s="850">
        <v>79</v>
      </c>
    </row>
    <row r="158" spans="1:17" ht="14.45" customHeight="1" x14ac:dyDescent="0.2">
      <c r="A158" s="831" t="s">
        <v>5929</v>
      </c>
      <c r="B158" s="832" t="s">
        <v>5930</v>
      </c>
      <c r="C158" s="832" t="s">
        <v>4945</v>
      </c>
      <c r="D158" s="832" t="s">
        <v>6122</v>
      </c>
      <c r="E158" s="832" t="s">
        <v>6123</v>
      </c>
      <c r="F158" s="849">
        <v>1</v>
      </c>
      <c r="G158" s="849">
        <v>301</v>
      </c>
      <c r="H158" s="849">
        <v>0.5</v>
      </c>
      <c r="I158" s="849">
        <v>301</v>
      </c>
      <c r="J158" s="849">
        <v>2</v>
      </c>
      <c r="K158" s="849">
        <v>602</v>
      </c>
      <c r="L158" s="849">
        <v>1</v>
      </c>
      <c r="M158" s="849">
        <v>301</v>
      </c>
      <c r="N158" s="849">
        <v>2</v>
      </c>
      <c r="O158" s="849">
        <v>604</v>
      </c>
      <c r="P158" s="837">
        <v>1.0033222591362125</v>
      </c>
      <c r="Q158" s="850">
        <v>302</v>
      </c>
    </row>
    <row r="159" spans="1:17" ht="14.45" customHeight="1" x14ac:dyDescent="0.2">
      <c r="A159" s="831" t="s">
        <v>5929</v>
      </c>
      <c r="B159" s="832" t="s">
        <v>5930</v>
      </c>
      <c r="C159" s="832" t="s">
        <v>4945</v>
      </c>
      <c r="D159" s="832" t="s">
        <v>6124</v>
      </c>
      <c r="E159" s="832" t="s">
        <v>6125</v>
      </c>
      <c r="F159" s="849">
        <v>6</v>
      </c>
      <c r="G159" s="849">
        <v>126</v>
      </c>
      <c r="H159" s="849">
        <v>1.5</v>
      </c>
      <c r="I159" s="849">
        <v>21</v>
      </c>
      <c r="J159" s="849">
        <v>4</v>
      </c>
      <c r="K159" s="849">
        <v>84</v>
      </c>
      <c r="L159" s="849">
        <v>1</v>
      </c>
      <c r="M159" s="849">
        <v>21</v>
      </c>
      <c r="N159" s="849">
        <v>5</v>
      </c>
      <c r="O159" s="849">
        <v>110</v>
      </c>
      <c r="P159" s="837">
        <v>1.3095238095238095</v>
      </c>
      <c r="Q159" s="850">
        <v>22</v>
      </c>
    </row>
    <row r="160" spans="1:17" ht="14.45" customHeight="1" x14ac:dyDescent="0.2">
      <c r="A160" s="831" t="s">
        <v>5929</v>
      </c>
      <c r="B160" s="832" t="s">
        <v>5930</v>
      </c>
      <c r="C160" s="832" t="s">
        <v>4945</v>
      </c>
      <c r="D160" s="832" t="s">
        <v>6126</v>
      </c>
      <c r="E160" s="832" t="s">
        <v>6127</v>
      </c>
      <c r="F160" s="849">
        <v>19</v>
      </c>
      <c r="G160" s="849">
        <v>418</v>
      </c>
      <c r="H160" s="849">
        <v>3.8</v>
      </c>
      <c r="I160" s="849">
        <v>22</v>
      </c>
      <c r="J160" s="849">
        <v>5</v>
      </c>
      <c r="K160" s="849">
        <v>110</v>
      </c>
      <c r="L160" s="849">
        <v>1</v>
      </c>
      <c r="M160" s="849">
        <v>22</v>
      </c>
      <c r="N160" s="849">
        <v>9</v>
      </c>
      <c r="O160" s="849">
        <v>198</v>
      </c>
      <c r="P160" s="837">
        <v>1.8</v>
      </c>
      <c r="Q160" s="850">
        <v>22</v>
      </c>
    </row>
    <row r="161" spans="1:17" ht="14.45" customHeight="1" x14ac:dyDescent="0.2">
      <c r="A161" s="831" t="s">
        <v>5929</v>
      </c>
      <c r="B161" s="832" t="s">
        <v>5930</v>
      </c>
      <c r="C161" s="832" t="s">
        <v>4945</v>
      </c>
      <c r="D161" s="832" t="s">
        <v>6128</v>
      </c>
      <c r="E161" s="832" t="s">
        <v>6129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571</v>
      </c>
      <c r="P161" s="837"/>
      <c r="Q161" s="850">
        <v>571</v>
      </c>
    </row>
    <row r="162" spans="1:17" ht="14.45" customHeight="1" x14ac:dyDescent="0.2">
      <c r="A162" s="831" t="s">
        <v>5929</v>
      </c>
      <c r="B162" s="832" t="s">
        <v>5930</v>
      </c>
      <c r="C162" s="832" t="s">
        <v>4945</v>
      </c>
      <c r="D162" s="832" t="s">
        <v>6130</v>
      </c>
      <c r="E162" s="832" t="s">
        <v>6131</v>
      </c>
      <c r="F162" s="849">
        <v>1</v>
      </c>
      <c r="G162" s="849">
        <v>172</v>
      </c>
      <c r="H162" s="849"/>
      <c r="I162" s="849">
        <v>172</v>
      </c>
      <c r="J162" s="849"/>
      <c r="K162" s="849"/>
      <c r="L162" s="849"/>
      <c r="M162" s="849"/>
      <c r="N162" s="849">
        <v>3</v>
      </c>
      <c r="O162" s="849">
        <v>519</v>
      </c>
      <c r="P162" s="837"/>
      <c r="Q162" s="850">
        <v>173</v>
      </c>
    </row>
    <row r="163" spans="1:17" ht="14.45" customHeight="1" x14ac:dyDescent="0.2">
      <c r="A163" s="831" t="s">
        <v>5929</v>
      </c>
      <c r="B163" s="832" t="s">
        <v>5930</v>
      </c>
      <c r="C163" s="832" t="s">
        <v>4945</v>
      </c>
      <c r="D163" s="832" t="s">
        <v>6132</v>
      </c>
      <c r="E163" s="832" t="s">
        <v>6133</v>
      </c>
      <c r="F163" s="849">
        <v>25</v>
      </c>
      <c r="G163" s="849">
        <v>12375</v>
      </c>
      <c r="H163" s="849">
        <v>3.125</v>
      </c>
      <c r="I163" s="849">
        <v>495</v>
      </c>
      <c r="J163" s="849">
        <v>8</v>
      </c>
      <c r="K163" s="849">
        <v>3960</v>
      </c>
      <c r="L163" s="849">
        <v>1</v>
      </c>
      <c r="M163" s="849">
        <v>495</v>
      </c>
      <c r="N163" s="849">
        <v>10</v>
      </c>
      <c r="O163" s="849">
        <v>4950</v>
      </c>
      <c r="P163" s="837">
        <v>1.25</v>
      </c>
      <c r="Q163" s="850">
        <v>495</v>
      </c>
    </row>
    <row r="164" spans="1:17" ht="14.45" customHeight="1" x14ac:dyDescent="0.2">
      <c r="A164" s="831" t="s">
        <v>5929</v>
      </c>
      <c r="B164" s="832" t="s">
        <v>5930</v>
      </c>
      <c r="C164" s="832" t="s">
        <v>4945</v>
      </c>
      <c r="D164" s="832" t="s">
        <v>6134</v>
      </c>
      <c r="E164" s="832" t="s">
        <v>6135</v>
      </c>
      <c r="F164" s="849">
        <v>3</v>
      </c>
      <c r="G164" s="849">
        <v>1737</v>
      </c>
      <c r="H164" s="849"/>
      <c r="I164" s="849">
        <v>579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5929</v>
      </c>
      <c r="B165" s="832" t="s">
        <v>5930</v>
      </c>
      <c r="C165" s="832" t="s">
        <v>4945</v>
      </c>
      <c r="D165" s="832" t="s">
        <v>6136</v>
      </c>
      <c r="E165" s="832" t="s">
        <v>6137</v>
      </c>
      <c r="F165" s="849">
        <v>3</v>
      </c>
      <c r="G165" s="849">
        <v>576</v>
      </c>
      <c r="H165" s="849">
        <v>1.5</v>
      </c>
      <c r="I165" s="849">
        <v>192</v>
      </c>
      <c r="J165" s="849">
        <v>2</v>
      </c>
      <c r="K165" s="849">
        <v>384</v>
      </c>
      <c r="L165" s="849">
        <v>1</v>
      </c>
      <c r="M165" s="849">
        <v>192</v>
      </c>
      <c r="N165" s="849"/>
      <c r="O165" s="849"/>
      <c r="P165" s="837"/>
      <c r="Q165" s="850"/>
    </row>
    <row r="166" spans="1:17" ht="14.45" customHeight="1" x14ac:dyDescent="0.2">
      <c r="A166" s="831" t="s">
        <v>5929</v>
      </c>
      <c r="B166" s="832" t="s">
        <v>5930</v>
      </c>
      <c r="C166" s="832" t="s">
        <v>4945</v>
      </c>
      <c r="D166" s="832" t="s">
        <v>6138</v>
      </c>
      <c r="E166" s="832" t="s">
        <v>6139</v>
      </c>
      <c r="F166" s="849"/>
      <c r="G166" s="849"/>
      <c r="H166" s="849"/>
      <c r="I166" s="849"/>
      <c r="J166" s="849">
        <v>1</v>
      </c>
      <c r="K166" s="849">
        <v>168</v>
      </c>
      <c r="L166" s="849">
        <v>1</v>
      </c>
      <c r="M166" s="849">
        <v>168</v>
      </c>
      <c r="N166" s="849"/>
      <c r="O166" s="849"/>
      <c r="P166" s="837"/>
      <c r="Q166" s="850"/>
    </row>
    <row r="167" spans="1:17" ht="14.45" customHeight="1" x14ac:dyDescent="0.2">
      <c r="A167" s="831" t="s">
        <v>5929</v>
      </c>
      <c r="B167" s="832" t="s">
        <v>5930</v>
      </c>
      <c r="C167" s="832" t="s">
        <v>4945</v>
      </c>
      <c r="D167" s="832" t="s">
        <v>6140</v>
      </c>
      <c r="E167" s="832" t="s">
        <v>6141</v>
      </c>
      <c r="F167" s="849">
        <v>3</v>
      </c>
      <c r="G167" s="849">
        <v>5067</v>
      </c>
      <c r="H167" s="849"/>
      <c r="I167" s="849">
        <v>1689</v>
      </c>
      <c r="J167" s="849"/>
      <c r="K167" s="849"/>
      <c r="L167" s="849"/>
      <c r="M167" s="849"/>
      <c r="N167" s="849">
        <v>3</v>
      </c>
      <c r="O167" s="849">
        <v>5094</v>
      </c>
      <c r="P167" s="837"/>
      <c r="Q167" s="850">
        <v>1698</v>
      </c>
    </row>
    <row r="168" spans="1:17" ht="14.45" customHeight="1" x14ac:dyDescent="0.2">
      <c r="A168" s="831" t="s">
        <v>5929</v>
      </c>
      <c r="B168" s="832" t="s">
        <v>5930</v>
      </c>
      <c r="C168" s="832" t="s">
        <v>4945</v>
      </c>
      <c r="D168" s="832" t="s">
        <v>6142</v>
      </c>
      <c r="E168" s="832" t="s">
        <v>6143</v>
      </c>
      <c r="F168" s="849"/>
      <c r="G168" s="849"/>
      <c r="H168" s="849"/>
      <c r="I168" s="849"/>
      <c r="J168" s="849">
        <v>1</v>
      </c>
      <c r="K168" s="849">
        <v>266</v>
      </c>
      <c r="L168" s="849">
        <v>1</v>
      </c>
      <c r="M168" s="849">
        <v>266</v>
      </c>
      <c r="N168" s="849"/>
      <c r="O168" s="849"/>
      <c r="P168" s="837"/>
      <c r="Q168" s="850"/>
    </row>
    <row r="169" spans="1:17" ht="14.45" customHeight="1" x14ac:dyDescent="0.2">
      <c r="A169" s="831" t="s">
        <v>5929</v>
      </c>
      <c r="B169" s="832" t="s">
        <v>5930</v>
      </c>
      <c r="C169" s="832" t="s">
        <v>4945</v>
      </c>
      <c r="D169" s="832" t="s">
        <v>6144</v>
      </c>
      <c r="E169" s="832" t="s">
        <v>6145</v>
      </c>
      <c r="F169" s="849"/>
      <c r="G169" s="849"/>
      <c r="H169" s="849"/>
      <c r="I169" s="849"/>
      <c r="J169" s="849">
        <v>3</v>
      </c>
      <c r="K169" s="849">
        <v>381</v>
      </c>
      <c r="L169" s="849">
        <v>1</v>
      </c>
      <c r="M169" s="849">
        <v>127</v>
      </c>
      <c r="N169" s="849">
        <v>1</v>
      </c>
      <c r="O169" s="849">
        <v>127</v>
      </c>
      <c r="P169" s="837">
        <v>0.33333333333333331</v>
      </c>
      <c r="Q169" s="850">
        <v>127</v>
      </c>
    </row>
    <row r="170" spans="1:17" ht="14.45" customHeight="1" x14ac:dyDescent="0.2">
      <c r="A170" s="831" t="s">
        <v>5929</v>
      </c>
      <c r="B170" s="832" t="s">
        <v>5930</v>
      </c>
      <c r="C170" s="832" t="s">
        <v>4945</v>
      </c>
      <c r="D170" s="832" t="s">
        <v>6146</v>
      </c>
      <c r="E170" s="832" t="s">
        <v>6147</v>
      </c>
      <c r="F170" s="849">
        <v>2</v>
      </c>
      <c r="G170" s="849">
        <v>620</v>
      </c>
      <c r="H170" s="849"/>
      <c r="I170" s="849">
        <v>310</v>
      </c>
      <c r="J170" s="849"/>
      <c r="K170" s="849"/>
      <c r="L170" s="849"/>
      <c r="M170" s="849"/>
      <c r="N170" s="849">
        <v>1</v>
      </c>
      <c r="O170" s="849">
        <v>310</v>
      </c>
      <c r="P170" s="837"/>
      <c r="Q170" s="850">
        <v>310</v>
      </c>
    </row>
    <row r="171" spans="1:17" ht="14.45" customHeight="1" x14ac:dyDescent="0.2">
      <c r="A171" s="831" t="s">
        <v>5929</v>
      </c>
      <c r="B171" s="832" t="s">
        <v>5930</v>
      </c>
      <c r="C171" s="832" t="s">
        <v>4945</v>
      </c>
      <c r="D171" s="832" t="s">
        <v>6148</v>
      </c>
      <c r="E171" s="832" t="s">
        <v>6149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23</v>
      </c>
      <c r="P171" s="837"/>
      <c r="Q171" s="850">
        <v>23</v>
      </c>
    </row>
    <row r="172" spans="1:17" ht="14.45" customHeight="1" x14ac:dyDescent="0.2">
      <c r="A172" s="831" t="s">
        <v>5929</v>
      </c>
      <c r="B172" s="832" t="s">
        <v>5930</v>
      </c>
      <c r="C172" s="832" t="s">
        <v>4945</v>
      </c>
      <c r="D172" s="832" t="s">
        <v>6150</v>
      </c>
      <c r="E172" s="832" t="s">
        <v>6151</v>
      </c>
      <c r="F172" s="849">
        <v>1</v>
      </c>
      <c r="G172" s="849">
        <v>133</v>
      </c>
      <c r="H172" s="849"/>
      <c r="I172" s="849">
        <v>133</v>
      </c>
      <c r="J172" s="849"/>
      <c r="K172" s="849"/>
      <c r="L172" s="849"/>
      <c r="M172" s="849"/>
      <c r="N172" s="849">
        <v>1</v>
      </c>
      <c r="O172" s="849">
        <v>134</v>
      </c>
      <c r="P172" s="837"/>
      <c r="Q172" s="850">
        <v>134</v>
      </c>
    </row>
    <row r="173" spans="1:17" ht="14.45" customHeight="1" x14ac:dyDescent="0.2">
      <c r="A173" s="831" t="s">
        <v>5929</v>
      </c>
      <c r="B173" s="832" t="s">
        <v>5930</v>
      </c>
      <c r="C173" s="832" t="s">
        <v>4945</v>
      </c>
      <c r="D173" s="832" t="s">
        <v>6152</v>
      </c>
      <c r="E173" s="832" t="s">
        <v>6153</v>
      </c>
      <c r="F173" s="849">
        <v>3</v>
      </c>
      <c r="G173" s="849">
        <v>1953</v>
      </c>
      <c r="H173" s="849">
        <v>3</v>
      </c>
      <c r="I173" s="849">
        <v>651</v>
      </c>
      <c r="J173" s="849">
        <v>1</v>
      </c>
      <c r="K173" s="849">
        <v>651</v>
      </c>
      <c r="L173" s="849">
        <v>1</v>
      </c>
      <c r="M173" s="849">
        <v>651</v>
      </c>
      <c r="N173" s="849">
        <v>2</v>
      </c>
      <c r="O173" s="849">
        <v>1304</v>
      </c>
      <c r="P173" s="837">
        <v>2.0030721966205838</v>
      </c>
      <c r="Q173" s="850">
        <v>652</v>
      </c>
    </row>
    <row r="174" spans="1:17" ht="14.45" customHeight="1" x14ac:dyDescent="0.2">
      <c r="A174" s="831" t="s">
        <v>5929</v>
      </c>
      <c r="B174" s="832" t="s">
        <v>5930</v>
      </c>
      <c r="C174" s="832" t="s">
        <v>4945</v>
      </c>
      <c r="D174" s="832" t="s">
        <v>6154</v>
      </c>
      <c r="E174" s="832" t="s">
        <v>6155</v>
      </c>
      <c r="F174" s="849">
        <v>1</v>
      </c>
      <c r="G174" s="849">
        <v>444</v>
      </c>
      <c r="H174" s="849"/>
      <c r="I174" s="849">
        <v>444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5929</v>
      </c>
      <c r="B175" s="832" t="s">
        <v>5930</v>
      </c>
      <c r="C175" s="832" t="s">
        <v>4945</v>
      </c>
      <c r="D175" s="832" t="s">
        <v>6156</v>
      </c>
      <c r="E175" s="832" t="s">
        <v>6157</v>
      </c>
      <c r="F175" s="849">
        <v>19</v>
      </c>
      <c r="G175" s="849">
        <v>5586</v>
      </c>
      <c r="H175" s="849">
        <v>1.1138584247258225</v>
      </c>
      <c r="I175" s="849">
        <v>294</v>
      </c>
      <c r="J175" s="849">
        <v>17</v>
      </c>
      <c r="K175" s="849">
        <v>5015</v>
      </c>
      <c r="L175" s="849">
        <v>1</v>
      </c>
      <c r="M175" s="849">
        <v>295</v>
      </c>
      <c r="N175" s="849">
        <v>11</v>
      </c>
      <c r="O175" s="849">
        <v>3256</v>
      </c>
      <c r="P175" s="837">
        <v>0.64925224327018938</v>
      </c>
      <c r="Q175" s="850">
        <v>296</v>
      </c>
    </row>
    <row r="176" spans="1:17" ht="14.45" customHeight="1" x14ac:dyDescent="0.2">
      <c r="A176" s="831" t="s">
        <v>5929</v>
      </c>
      <c r="B176" s="832" t="s">
        <v>5930</v>
      </c>
      <c r="C176" s="832" t="s">
        <v>4945</v>
      </c>
      <c r="D176" s="832" t="s">
        <v>6158</v>
      </c>
      <c r="E176" s="832" t="s">
        <v>6159</v>
      </c>
      <c r="F176" s="849"/>
      <c r="G176" s="849"/>
      <c r="H176" s="849"/>
      <c r="I176" s="849"/>
      <c r="J176" s="849">
        <v>1</v>
      </c>
      <c r="K176" s="849">
        <v>28</v>
      </c>
      <c r="L176" s="849">
        <v>1</v>
      </c>
      <c r="M176" s="849">
        <v>28</v>
      </c>
      <c r="N176" s="849"/>
      <c r="O176" s="849"/>
      <c r="P176" s="837"/>
      <c r="Q176" s="850"/>
    </row>
    <row r="177" spans="1:17" ht="14.45" customHeight="1" x14ac:dyDescent="0.2">
      <c r="A177" s="831" t="s">
        <v>5929</v>
      </c>
      <c r="B177" s="832" t="s">
        <v>5930</v>
      </c>
      <c r="C177" s="832" t="s">
        <v>4945</v>
      </c>
      <c r="D177" s="832" t="s">
        <v>6160</v>
      </c>
      <c r="E177" s="832" t="s">
        <v>6161</v>
      </c>
      <c r="F177" s="849">
        <v>1</v>
      </c>
      <c r="G177" s="849">
        <v>374</v>
      </c>
      <c r="H177" s="849"/>
      <c r="I177" s="849">
        <v>374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5929</v>
      </c>
      <c r="B178" s="832" t="s">
        <v>5930</v>
      </c>
      <c r="C178" s="832" t="s">
        <v>4945</v>
      </c>
      <c r="D178" s="832" t="s">
        <v>6162</v>
      </c>
      <c r="E178" s="832" t="s">
        <v>6163</v>
      </c>
      <c r="F178" s="849">
        <v>3</v>
      </c>
      <c r="G178" s="849">
        <v>135</v>
      </c>
      <c r="H178" s="849"/>
      <c r="I178" s="849">
        <v>45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5929</v>
      </c>
      <c r="B179" s="832" t="s">
        <v>5930</v>
      </c>
      <c r="C179" s="832" t="s">
        <v>4945</v>
      </c>
      <c r="D179" s="832" t="s">
        <v>6164</v>
      </c>
      <c r="E179" s="832" t="s">
        <v>6165</v>
      </c>
      <c r="F179" s="849">
        <v>2</v>
      </c>
      <c r="G179" s="849">
        <v>2208</v>
      </c>
      <c r="H179" s="849"/>
      <c r="I179" s="849">
        <v>1104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5929</v>
      </c>
      <c r="B180" s="832" t="s">
        <v>5930</v>
      </c>
      <c r="C180" s="832" t="s">
        <v>4945</v>
      </c>
      <c r="D180" s="832" t="s">
        <v>6166</v>
      </c>
      <c r="E180" s="832" t="s">
        <v>6167</v>
      </c>
      <c r="F180" s="849"/>
      <c r="G180" s="849"/>
      <c r="H180" s="849"/>
      <c r="I180" s="849"/>
      <c r="J180" s="849">
        <v>1</v>
      </c>
      <c r="K180" s="849">
        <v>310</v>
      </c>
      <c r="L180" s="849">
        <v>1</v>
      </c>
      <c r="M180" s="849">
        <v>310</v>
      </c>
      <c r="N180" s="849">
        <v>3</v>
      </c>
      <c r="O180" s="849">
        <v>930</v>
      </c>
      <c r="P180" s="837">
        <v>3</v>
      </c>
      <c r="Q180" s="850">
        <v>310</v>
      </c>
    </row>
    <row r="181" spans="1:17" ht="14.45" customHeight="1" x14ac:dyDescent="0.2">
      <c r="A181" s="831" t="s">
        <v>5929</v>
      </c>
      <c r="B181" s="832" t="s">
        <v>5930</v>
      </c>
      <c r="C181" s="832" t="s">
        <v>4945</v>
      </c>
      <c r="D181" s="832" t="s">
        <v>6168</v>
      </c>
      <c r="E181" s="832" t="s">
        <v>6169</v>
      </c>
      <c r="F181" s="849">
        <v>2</v>
      </c>
      <c r="G181" s="849">
        <v>1056</v>
      </c>
      <c r="H181" s="849"/>
      <c r="I181" s="849">
        <v>528</v>
      </c>
      <c r="J181" s="849"/>
      <c r="K181" s="849"/>
      <c r="L181" s="849"/>
      <c r="M181" s="849"/>
      <c r="N181" s="849">
        <v>1</v>
      </c>
      <c r="O181" s="849">
        <v>529</v>
      </c>
      <c r="P181" s="837"/>
      <c r="Q181" s="850">
        <v>529</v>
      </c>
    </row>
    <row r="182" spans="1:17" ht="14.45" customHeight="1" x14ac:dyDescent="0.2">
      <c r="A182" s="831" t="s">
        <v>5929</v>
      </c>
      <c r="B182" s="832" t="s">
        <v>5930</v>
      </c>
      <c r="C182" s="832" t="s">
        <v>4945</v>
      </c>
      <c r="D182" s="832" t="s">
        <v>6170</v>
      </c>
      <c r="E182" s="832" t="s">
        <v>6171</v>
      </c>
      <c r="F182" s="849">
        <v>1</v>
      </c>
      <c r="G182" s="849">
        <v>31</v>
      </c>
      <c r="H182" s="849"/>
      <c r="I182" s="849">
        <v>31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5929</v>
      </c>
      <c r="B183" s="832" t="s">
        <v>5930</v>
      </c>
      <c r="C183" s="832" t="s">
        <v>4945</v>
      </c>
      <c r="D183" s="832" t="s">
        <v>6172</v>
      </c>
      <c r="E183" s="832" t="s">
        <v>6173</v>
      </c>
      <c r="F183" s="849"/>
      <c r="G183" s="849"/>
      <c r="H183" s="849"/>
      <c r="I183" s="849"/>
      <c r="J183" s="849">
        <v>1</v>
      </c>
      <c r="K183" s="849">
        <v>355</v>
      </c>
      <c r="L183" s="849">
        <v>1</v>
      </c>
      <c r="M183" s="849">
        <v>355</v>
      </c>
      <c r="N183" s="849">
        <v>1</v>
      </c>
      <c r="O183" s="849">
        <v>356</v>
      </c>
      <c r="P183" s="837">
        <v>1.0028169014084507</v>
      </c>
      <c r="Q183" s="850">
        <v>356</v>
      </c>
    </row>
    <row r="184" spans="1:17" ht="14.45" customHeight="1" x14ac:dyDescent="0.2">
      <c r="A184" s="831" t="s">
        <v>5929</v>
      </c>
      <c r="B184" s="832" t="s">
        <v>5930</v>
      </c>
      <c r="C184" s="832" t="s">
        <v>4945</v>
      </c>
      <c r="D184" s="832" t="s">
        <v>6174</v>
      </c>
      <c r="E184" s="832" t="s">
        <v>6175</v>
      </c>
      <c r="F184" s="849">
        <v>1</v>
      </c>
      <c r="G184" s="849">
        <v>355</v>
      </c>
      <c r="H184" s="849"/>
      <c r="I184" s="849">
        <v>355</v>
      </c>
      <c r="J184" s="849"/>
      <c r="K184" s="849"/>
      <c r="L184" s="849"/>
      <c r="M184" s="849"/>
      <c r="N184" s="849">
        <v>2</v>
      </c>
      <c r="O184" s="849">
        <v>714</v>
      </c>
      <c r="P184" s="837"/>
      <c r="Q184" s="850">
        <v>357</v>
      </c>
    </row>
    <row r="185" spans="1:17" ht="14.45" customHeight="1" x14ac:dyDescent="0.2">
      <c r="A185" s="831" t="s">
        <v>5929</v>
      </c>
      <c r="B185" s="832" t="s">
        <v>5930</v>
      </c>
      <c r="C185" s="832" t="s">
        <v>4945</v>
      </c>
      <c r="D185" s="832" t="s">
        <v>6176</v>
      </c>
      <c r="E185" s="832" t="s">
        <v>6177</v>
      </c>
      <c r="F185" s="849">
        <v>1</v>
      </c>
      <c r="G185" s="849">
        <v>1768</v>
      </c>
      <c r="H185" s="849"/>
      <c r="I185" s="849">
        <v>1768</v>
      </c>
      <c r="J185" s="849"/>
      <c r="K185" s="849"/>
      <c r="L185" s="849"/>
      <c r="M185" s="849"/>
      <c r="N185" s="849">
        <v>1</v>
      </c>
      <c r="O185" s="849">
        <v>1775</v>
      </c>
      <c r="P185" s="837"/>
      <c r="Q185" s="850">
        <v>1775</v>
      </c>
    </row>
    <row r="186" spans="1:17" ht="14.45" customHeight="1" x14ac:dyDescent="0.2">
      <c r="A186" s="831" t="s">
        <v>5929</v>
      </c>
      <c r="B186" s="832" t="s">
        <v>5930</v>
      </c>
      <c r="C186" s="832" t="s">
        <v>4945</v>
      </c>
      <c r="D186" s="832" t="s">
        <v>6178</v>
      </c>
      <c r="E186" s="832" t="s">
        <v>6179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86</v>
      </c>
      <c r="P186" s="837"/>
      <c r="Q186" s="850">
        <v>86</v>
      </c>
    </row>
    <row r="187" spans="1:17" ht="14.45" customHeight="1" x14ac:dyDescent="0.2">
      <c r="A187" s="831" t="s">
        <v>5929</v>
      </c>
      <c r="B187" s="832" t="s">
        <v>5930</v>
      </c>
      <c r="C187" s="832" t="s">
        <v>4945</v>
      </c>
      <c r="D187" s="832" t="s">
        <v>6180</v>
      </c>
      <c r="E187" s="832" t="s">
        <v>6181</v>
      </c>
      <c r="F187" s="849">
        <v>1</v>
      </c>
      <c r="G187" s="849">
        <v>407</v>
      </c>
      <c r="H187" s="849"/>
      <c r="I187" s="849">
        <v>407</v>
      </c>
      <c r="J187" s="849"/>
      <c r="K187" s="849"/>
      <c r="L187" s="849"/>
      <c r="M187" s="849"/>
      <c r="N187" s="849">
        <v>2</v>
      </c>
      <c r="O187" s="849">
        <v>816</v>
      </c>
      <c r="P187" s="837"/>
      <c r="Q187" s="850">
        <v>408</v>
      </c>
    </row>
    <row r="188" spans="1:17" ht="14.45" customHeight="1" x14ac:dyDescent="0.2">
      <c r="A188" s="831" t="s">
        <v>5929</v>
      </c>
      <c r="B188" s="832" t="s">
        <v>5930</v>
      </c>
      <c r="C188" s="832" t="s">
        <v>4945</v>
      </c>
      <c r="D188" s="832" t="s">
        <v>6182</v>
      </c>
      <c r="E188" s="832" t="s">
        <v>6183</v>
      </c>
      <c r="F188" s="849">
        <v>1</v>
      </c>
      <c r="G188" s="849">
        <v>516</v>
      </c>
      <c r="H188" s="849"/>
      <c r="I188" s="849">
        <v>516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5" customHeight="1" x14ac:dyDescent="0.2">
      <c r="A189" s="831" t="s">
        <v>5929</v>
      </c>
      <c r="B189" s="832" t="s">
        <v>5930</v>
      </c>
      <c r="C189" s="832" t="s">
        <v>4945</v>
      </c>
      <c r="D189" s="832" t="s">
        <v>6184</v>
      </c>
      <c r="E189" s="832" t="s">
        <v>6185</v>
      </c>
      <c r="F189" s="849">
        <v>1</v>
      </c>
      <c r="G189" s="849">
        <v>190</v>
      </c>
      <c r="H189" s="849">
        <v>0.5</v>
      </c>
      <c r="I189" s="849">
        <v>190</v>
      </c>
      <c r="J189" s="849">
        <v>2</v>
      </c>
      <c r="K189" s="849">
        <v>380</v>
      </c>
      <c r="L189" s="849">
        <v>1</v>
      </c>
      <c r="M189" s="849">
        <v>190</v>
      </c>
      <c r="N189" s="849"/>
      <c r="O189" s="849"/>
      <c r="P189" s="837"/>
      <c r="Q189" s="850"/>
    </row>
    <row r="190" spans="1:17" ht="14.45" customHeight="1" x14ac:dyDescent="0.2">
      <c r="A190" s="831" t="s">
        <v>5929</v>
      </c>
      <c r="B190" s="832" t="s">
        <v>5930</v>
      </c>
      <c r="C190" s="832" t="s">
        <v>4945</v>
      </c>
      <c r="D190" s="832" t="s">
        <v>6186</v>
      </c>
      <c r="E190" s="832" t="s">
        <v>6187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548</v>
      </c>
      <c r="P190" s="837"/>
      <c r="Q190" s="850">
        <v>274</v>
      </c>
    </row>
    <row r="191" spans="1:17" ht="14.45" customHeight="1" x14ac:dyDescent="0.2">
      <c r="A191" s="831" t="s">
        <v>5929</v>
      </c>
      <c r="B191" s="832" t="s">
        <v>5930</v>
      </c>
      <c r="C191" s="832" t="s">
        <v>4945</v>
      </c>
      <c r="D191" s="832" t="s">
        <v>6188</v>
      </c>
      <c r="E191" s="832" t="s">
        <v>6189</v>
      </c>
      <c r="F191" s="849">
        <v>2</v>
      </c>
      <c r="G191" s="849">
        <v>266</v>
      </c>
      <c r="H191" s="849">
        <v>0.4</v>
      </c>
      <c r="I191" s="849">
        <v>133</v>
      </c>
      <c r="J191" s="849">
        <v>5</v>
      </c>
      <c r="K191" s="849">
        <v>665</v>
      </c>
      <c r="L191" s="849">
        <v>1</v>
      </c>
      <c r="M191" s="849">
        <v>133</v>
      </c>
      <c r="N191" s="849">
        <v>1</v>
      </c>
      <c r="O191" s="849">
        <v>133</v>
      </c>
      <c r="P191" s="837">
        <v>0.2</v>
      </c>
      <c r="Q191" s="850">
        <v>133</v>
      </c>
    </row>
    <row r="192" spans="1:17" ht="14.45" customHeight="1" x14ac:dyDescent="0.2">
      <c r="A192" s="831" t="s">
        <v>5929</v>
      </c>
      <c r="B192" s="832" t="s">
        <v>5930</v>
      </c>
      <c r="C192" s="832" t="s">
        <v>4945</v>
      </c>
      <c r="D192" s="832" t="s">
        <v>6190</v>
      </c>
      <c r="E192" s="832" t="s">
        <v>6191</v>
      </c>
      <c r="F192" s="849">
        <v>1186</v>
      </c>
      <c r="G192" s="849">
        <v>43882</v>
      </c>
      <c r="H192" s="849">
        <v>1.2752688172043012</v>
      </c>
      <c r="I192" s="849">
        <v>37</v>
      </c>
      <c r="J192" s="849">
        <v>930</v>
      </c>
      <c r="K192" s="849">
        <v>34410</v>
      </c>
      <c r="L192" s="849">
        <v>1</v>
      </c>
      <c r="M192" s="849">
        <v>37</v>
      </c>
      <c r="N192" s="849">
        <v>640</v>
      </c>
      <c r="O192" s="849">
        <v>23680</v>
      </c>
      <c r="P192" s="837">
        <v>0.68817204301075274</v>
      </c>
      <c r="Q192" s="850">
        <v>37</v>
      </c>
    </row>
    <row r="193" spans="1:17" ht="14.45" customHeight="1" x14ac:dyDescent="0.2">
      <c r="A193" s="831" t="s">
        <v>5929</v>
      </c>
      <c r="B193" s="832" t="s">
        <v>5930</v>
      </c>
      <c r="C193" s="832" t="s">
        <v>4945</v>
      </c>
      <c r="D193" s="832" t="s">
        <v>6192</v>
      </c>
      <c r="E193" s="832" t="s">
        <v>6193</v>
      </c>
      <c r="F193" s="849"/>
      <c r="G193" s="849"/>
      <c r="H193" s="849"/>
      <c r="I193" s="849"/>
      <c r="J193" s="849">
        <v>3</v>
      </c>
      <c r="K193" s="849">
        <v>513</v>
      </c>
      <c r="L193" s="849">
        <v>1</v>
      </c>
      <c r="M193" s="849">
        <v>171</v>
      </c>
      <c r="N193" s="849"/>
      <c r="O193" s="849"/>
      <c r="P193" s="837"/>
      <c r="Q193" s="850"/>
    </row>
    <row r="194" spans="1:17" ht="14.45" customHeight="1" x14ac:dyDescent="0.2">
      <c r="A194" s="831" t="s">
        <v>5929</v>
      </c>
      <c r="B194" s="832" t="s">
        <v>5930</v>
      </c>
      <c r="C194" s="832" t="s">
        <v>4945</v>
      </c>
      <c r="D194" s="832" t="s">
        <v>6194</v>
      </c>
      <c r="E194" s="832" t="s">
        <v>6195</v>
      </c>
      <c r="F194" s="849">
        <v>2</v>
      </c>
      <c r="G194" s="849">
        <v>464</v>
      </c>
      <c r="H194" s="849"/>
      <c r="I194" s="849">
        <v>232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5929</v>
      </c>
      <c r="B195" s="832" t="s">
        <v>5930</v>
      </c>
      <c r="C195" s="832" t="s">
        <v>4945</v>
      </c>
      <c r="D195" s="832" t="s">
        <v>6196</v>
      </c>
      <c r="E195" s="832" t="s">
        <v>6197</v>
      </c>
      <c r="F195" s="849">
        <v>60</v>
      </c>
      <c r="G195" s="849">
        <v>5580</v>
      </c>
      <c r="H195" s="849">
        <v>8.5714285714285712</v>
      </c>
      <c r="I195" s="849">
        <v>93</v>
      </c>
      <c r="J195" s="849">
        <v>7</v>
      </c>
      <c r="K195" s="849">
        <v>651</v>
      </c>
      <c r="L195" s="849">
        <v>1</v>
      </c>
      <c r="M195" s="849">
        <v>93</v>
      </c>
      <c r="N195" s="849">
        <v>26</v>
      </c>
      <c r="O195" s="849">
        <v>2444</v>
      </c>
      <c r="P195" s="837">
        <v>3.7542242703533026</v>
      </c>
      <c r="Q195" s="850">
        <v>94</v>
      </c>
    </row>
    <row r="196" spans="1:17" ht="14.45" customHeight="1" x14ac:dyDescent="0.2">
      <c r="A196" s="831" t="s">
        <v>5929</v>
      </c>
      <c r="B196" s="832" t="s">
        <v>5930</v>
      </c>
      <c r="C196" s="832" t="s">
        <v>4945</v>
      </c>
      <c r="D196" s="832" t="s">
        <v>6198</v>
      </c>
      <c r="E196" s="832" t="s">
        <v>6199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396</v>
      </c>
      <c r="P196" s="837"/>
      <c r="Q196" s="850">
        <v>396</v>
      </c>
    </row>
    <row r="197" spans="1:17" ht="14.45" customHeight="1" x14ac:dyDescent="0.2">
      <c r="A197" s="831" t="s">
        <v>5929</v>
      </c>
      <c r="B197" s="832" t="s">
        <v>5930</v>
      </c>
      <c r="C197" s="832" t="s">
        <v>4945</v>
      </c>
      <c r="D197" s="832" t="s">
        <v>6200</v>
      </c>
      <c r="E197" s="832" t="s">
        <v>6201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103</v>
      </c>
      <c r="P197" s="837"/>
      <c r="Q197" s="850">
        <v>103</v>
      </c>
    </row>
    <row r="198" spans="1:17" ht="14.45" customHeight="1" x14ac:dyDescent="0.2">
      <c r="A198" s="831" t="s">
        <v>5929</v>
      </c>
      <c r="B198" s="832" t="s">
        <v>6202</v>
      </c>
      <c r="C198" s="832" t="s">
        <v>4945</v>
      </c>
      <c r="D198" s="832" t="s">
        <v>6203</v>
      </c>
      <c r="E198" s="832" t="s">
        <v>6204</v>
      </c>
      <c r="F198" s="849">
        <v>3</v>
      </c>
      <c r="G198" s="849">
        <v>3114</v>
      </c>
      <c r="H198" s="849">
        <v>0.6</v>
      </c>
      <c r="I198" s="849">
        <v>1038</v>
      </c>
      <c r="J198" s="849">
        <v>5</v>
      </c>
      <c r="K198" s="849">
        <v>5190</v>
      </c>
      <c r="L198" s="849">
        <v>1</v>
      </c>
      <c r="M198" s="849">
        <v>1038</v>
      </c>
      <c r="N198" s="849">
        <v>5</v>
      </c>
      <c r="O198" s="849">
        <v>5195</v>
      </c>
      <c r="P198" s="837">
        <v>1.0009633911368014</v>
      </c>
      <c r="Q198" s="850">
        <v>1039</v>
      </c>
    </row>
    <row r="199" spans="1:17" ht="14.45" customHeight="1" x14ac:dyDescent="0.2">
      <c r="A199" s="831" t="s">
        <v>6205</v>
      </c>
      <c r="B199" s="832" t="s">
        <v>6206</v>
      </c>
      <c r="C199" s="832" t="s">
        <v>4950</v>
      </c>
      <c r="D199" s="832" t="s">
        <v>6207</v>
      </c>
      <c r="E199" s="832" t="s">
        <v>6208</v>
      </c>
      <c r="F199" s="849">
        <v>1</v>
      </c>
      <c r="G199" s="849">
        <v>1711.27</v>
      </c>
      <c r="H199" s="849"/>
      <c r="I199" s="849">
        <v>1711.27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6205</v>
      </c>
      <c r="B200" s="832" t="s">
        <v>6206</v>
      </c>
      <c r="C200" s="832" t="s">
        <v>4950</v>
      </c>
      <c r="D200" s="832" t="s">
        <v>6209</v>
      </c>
      <c r="E200" s="832" t="s">
        <v>6210</v>
      </c>
      <c r="F200" s="849">
        <v>0.67</v>
      </c>
      <c r="G200" s="849">
        <v>1814.38</v>
      </c>
      <c r="H200" s="849">
        <v>0.52268026387808597</v>
      </c>
      <c r="I200" s="849">
        <v>2708.0298507462685</v>
      </c>
      <c r="J200" s="849">
        <v>1.34</v>
      </c>
      <c r="K200" s="849">
        <v>3471.3</v>
      </c>
      <c r="L200" s="849">
        <v>1</v>
      </c>
      <c r="M200" s="849">
        <v>2590.5223880597014</v>
      </c>
      <c r="N200" s="849"/>
      <c r="O200" s="849"/>
      <c r="P200" s="837"/>
      <c r="Q200" s="850"/>
    </row>
    <row r="201" spans="1:17" ht="14.45" customHeight="1" x14ac:dyDescent="0.2">
      <c r="A201" s="831" t="s">
        <v>6205</v>
      </c>
      <c r="B201" s="832" t="s">
        <v>6206</v>
      </c>
      <c r="C201" s="832" t="s">
        <v>4950</v>
      </c>
      <c r="D201" s="832" t="s">
        <v>6211</v>
      </c>
      <c r="E201" s="832" t="s">
        <v>6210</v>
      </c>
      <c r="F201" s="849">
        <v>0.60000000000000009</v>
      </c>
      <c r="G201" s="849">
        <v>4062.06</v>
      </c>
      <c r="H201" s="849">
        <v>0.44801325270243292</v>
      </c>
      <c r="I201" s="849">
        <v>6770.0999999999985</v>
      </c>
      <c r="J201" s="849">
        <v>1.4</v>
      </c>
      <c r="K201" s="849">
        <v>9066.83</v>
      </c>
      <c r="L201" s="849">
        <v>1</v>
      </c>
      <c r="M201" s="849">
        <v>6476.3071428571429</v>
      </c>
      <c r="N201" s="849"/>
      <c r="O201" s="849"/>
      <c r="P201" s="837"/>
      <c r="Q201" s="850"/>
    </row>
    <row r="202" spans="1:17" ht="14.45" customHeight="1" x14ac:dyDescent="0.2">
      <c r="A202" s="831" t="s">
        <v>6205</v>
      </c>
      <c r="B202" s="832" t="s">
        <v>6206</v>
      </c>
      <c r="C202" s="832" t="s">
        <v>4950</v>
      </c>
      <c r="D202" s="832" t="s">
        <v>6212</v>
      </c>
      <c r="E202" s="832" t="s">
        <v>5827</v>
      </c>
      <c r="F202" s="849">
        <v>1.9</v>
      </c>
      <c r="G202" s="849">
        <v>1909.17</v>
      </c>
      <c r="H202" s="849"/>
      <c r="I202" s="849">
        <v>1004.8263157894738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6205</v>
      </c>
      <c r="B203" s="832" t="s">
        <v>6206</v>
      </c>
      <c r="C203" s="832" t="s">
        <v>4950</v>
      </c>
      <c r="D203" s="832" t="s">
        <v>6213</v>
      </c>
      <c r="E203" s="832" t="s">
        <v>6214</v>
      </c>
      <c r="F203" s="849">
        <v>0.17</v>
      </c>
      <c r="G203" s="849">
        <v>1680.9299999999998</v>
      </c>
      <c r="H203" s="849">
        <v>0.97564557226520543</v>
      </c>
      <c r="I203" s="849">
        <v>9887.8235294117621</v>
      </c>
      <c r="J203" s="849">
        <v>0.18</v>
      </c>
      <c r="K203" s="849">
        <v>1722.89</v>
      </c>
      <c r="L203" s="849">
        <v>1</v>
      </c>
      <c r="M203" s="849">
        <v>9571.6111111111113</v>
      </c>
      <c r="N203" s="849">
        <v>0.35000000000000003</v>
      </c>
      <c r="O203" s="849">
        <v>3062.2200000000003</v>
      </c>
      <c r="P203" s="837">
        <v>1.7773740633470507</v>
      </c>
      <c r="Q203" s="850">
        <v>8749.2000000000007</v>
      </c>
    </row>
    <row r="204" spans="1:17" ht="14.45" customHeight="1" x14ac:dyDescent="0.2">
      <c r="A204" s="831" t="s">
        <v>6205</v>
      </c>
      <c r="B204" s="832" t="s">
        <v>6206</v>
      </c>
      <c r="C204" s="832" t="s">
        <v>4950</v>
      </c>
      <c r="D204" s="832" t="s">
        <v>6215</v>
      </c>
      <c r="E204" s="832" t="s">
        <v>6216</v>
      </c>
      <c r="F204" s="849">
        <v>1</v>
      </c>
      <c r="G204" s="849">
        <v>843.46</v>
      </c>
      <c r="H204" s="849">
        <v>1</v>
      </c>
      <c r="I204" s="849">
        <v>843.46</v>
      </c>
      <c r="J204" s="849">
        <v>1</v>
      </c>
      <c r="K204" s="849">
        <v>843.46</v>
      </c>
      <c r="L204" s="849">
        <v>1</v>
      </c>
      <c r="M204" s="849">
        <v>843.46</v>
      </c>
      <c r="N204" s="849"/>
      <c r="O204" s="849"/>
      <c r="P204" s="837"/>
      <c r="Q204" s="850"/>
    </row>
    <row r="205" spans="1:17" ht="14.45" customHeight="1" x14ac:dyDescent="0.2">
      <c r="A205" s="831" t="s">
        <v>6205</v>
      </c>
      <c r="B205" s="832" t="s">
        <v>6206</v>
      </c>
      <c r="C205" s="832" t="s">
        <v>4950</v>
      </c>
      <c r="D205" s="832" t="s">
        <v>6217</v>
      </c>
      <c r="E205" s="832" t="s">
        <v>5829</v>
      </c>
      <c r="F205" s="849">
        <v>0.2</v>
      </c>
      <c r="G205" s="849">
        <v>1819.03</v>
      </c>
      <c r="H205" s="849"/>
      <c r="I205" s="849">
        <v>9095.15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6205</v>
      </c>
      <c r="B206" s="832" t="s">
        <v>6206</v>
      </c>
      <c r="C206" s="832" t="s">
        <v>4950</v>
      </c>
      <c r="D206" s="832" t="s">
        <v>6218</v>
      </c>
      <c r="E206" s="832" t="s">
        <v>6219</v>
      </c>
      <c r="F206" s="849">
        <v>0.30000000000000004</v>
      </c>
      <c r="G206" s="849">
        <v>584.79</v>
      </c>
      <c r="H206" s="849"/>
      <c r="I206" s="849">
        <v>1949.2999999999995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6205</v>
      </c>
      <c r="B207" s="832" t="s">
        <v>6206</v>
      </c>
      <c r="C207" s="832" t="s">
        <v>4950</v>
      </c>
      <c r="D207" s="832" t="s">
        <v>5828</v>
      </c>
      <c r="E207" s="832" t="s">
        <v>5829</v>
      </c>
      <c r="F207" s="849">
        <v>2.0499999999999998</v>
      </c>
      <c r="G207" s="849">
        <v>3729.0199999999995</v>
      </c>
      <c r="H207" s="849">
        <v>1.5665979086933324</v>
      </c>
      <c r="I207" s="849">
        <v>1819.0341463414634</v>
      </c>
      <c r="J207" s="849">
        <v>2.2999999999999998</v>
      </c>
      <c r="K207" s="849">
        <v>2380.33</v>
      </c>
      <c r="L207" s="849">
        <v>1</v>
      </c>
      <c r="M207" s="849">
        <v>1034.9260869565219</v>
      </c>
      <c r="N207" s="849"/>
      <c r="O207" s="849"/>
      <c r="P207" s="837"/>
      <c r="Q207" s="850"/>
    </row>
    <row r="208" spans="1:17" ht="14.45" customHeight="1" x14ac:dyDescent="0.2">
      <c r="A208" s="831" t="s">
        <v>6205</v>
      </c>
      <c r="B208" s="832" t="s">
        <v>6206</v>
      </c>
      <c r="C208" s="832" t="s">
        <v>4950</v>
      </c>
      <c r="D208" s="832" t="s">
        <v>6220</v>
      </c>
      <c r="E208" s="832" t="s">
        <v>6221</v>
      </c>
      <c r="F208" s="849">
        <v>0.15</v>
      </c>
      <c r="G208" s="849">
        <v>77.64</v>
      </c>
      <c r="H208" s="849"/>
      <c r="I208" s="849">
        <v>517.6</v>
      </c>
      <c r="J208" s="849"/>
      <c r="K208" s="849"/>
      <c r="L208" s="849"/>
      <c r="M208" s="849"/>
      <c r="N208" s="849">
        <v>0.15</v>
      </c>
      <c r="O208" s="849">
        <v>70.400000000000006</v>
      </c>
      <c r="P208" s="837"/>
      <c r="Q208" s="850">
        <v>469.33333333333337</v>
      </c>
    </row>
    <row r="209" spans="1:17" ht="14.45" customHeight="1" x14ac:dyDescent="0.2">
      <c r="A209" s="831" t="s">
        <v>6205</v>
      </c>
      <c r="B209" s="832" t="s">
        <v>6206</v>
      </c>
      <c r="C209" s="832" t="s">
        <v>4950</v>
      </c>
      <c r="D209" s="832" t="s">
        <v>5830</v>
      </c>
      <c r="E209" s="832" t="s">
        <v>5831</v>
      </c>
      <c r="F209" s="849">
        <v>0.2</v>
      </c>
      <c r="G209" s="849">
        <v>180.76</v>
      </c>
      <c r="H209" s="849">
        <v>1.1813606953793869</v>
      </c>
      <c r="I209" s="849">
        <v>903.8</v>
      </c>
      <c r="J209" s="849">
        <v>0.2</v>
      </c>
      <c r="K209" s="849">
        <v>153.01</v>
      </c>
      <c r="L209" s="849">
        <v>1</v>
      </c>
      <c r="M209" s="849">
        <v>765.05</v>
      </c>
      <c r="N209" s="849">
        <v>0.1</v>
      </c>
      <c r="O209" s="849">
        <v>71.88</v>
      </c>
      <c r="P209" s="837">
        <v>0.46977321743676886</v>
      </c>
      <c r="Q209" s="850">
        <v>718.8</v>
      </c>
    </row>
    <row r="210" spans="1:17" ht="14.45" customHeight="1" x14ac:dyDescent="0.2">
      <c r="A210" s="831" t="s">
        <v>6205</v>
      </c>
      <c r="B210" s="832" t="s">
        <v>6206</v>
      </c>
      <c r="C210" s="832" t="s">
        <v>4950</v>
      </c>
      <c r="D210" s="832" t="s">
        <v>6222</v>
      </c>
      <c r="E210" s="832" t="s">
        <v>5829</v>
      </c>
      <c r="F210" s="849">
        <v>0.1</v>
      </c>
      <c r="G210" s="849">
        <v>3274.25</v>
      </c>
      <c r="H210" s="849">
        <v>1.216212200566829</v>
      </c>
      <c r="I210" s="849">
        <v>32742.5</v>
      </c>
      <c r="J210" s="849">
        <v>0.08</v>
      </c>
      <c r="K210" s="849">
        <v>2692.17</v>
      </c>
      <c r="L210" s="849">
        <v>1</v>
      </c>
      <c r="M210" s="849">
        <v>33652.125</v>
      </c>
      <c r="N210" s="849"/>
      <c r="O210" s="849"/>
      <c r="P210" s="837"/>
      <c r="Q210" s="850"/>
    </row>
    <row r="211" spans="1:17" ht="14.45" customHeight="1" x14ac:dyDescent="0.2">
      <c r="A211" s="831" t="s">
        <v>6205</v>
      </c>
      <c r="B211" s="832" t="s">
        <v>6206</v>
      </c>
      <c r="C211" s="832" t="s">
        <v>4950</v>
      </c>
      <c r="D211" s="832" t="s">
        <v>6223</v>
      </c>
      <c r="E211" s="832" t="s">
        <v>5829</v>
      </c>
      <c r="F211" s="849"/>
      <c r="G211" s="849"/>
      <c r="H211" s="849"/>
      <c r="I211" s="849"/>
      <c r="J211" s="849"/>
      <c r="K211" s="849"/>
      <c r="L211" s="849"/>
      <c r="M211" s="849"/>
      <c r="N211" s="849">
        <v>2.4500000000000002</v>
      </c>
      <c r="O211" s="849">
        <v>1606.0100000000002</v>
      </c>
      <c r="P211" s="837"/>
      <c r="Q211" s="850">
        <v>655.51428571428573</v>
      </c>
    </row>
    <row r="212" spans="1:17" ht="14.45" customHeight="1" x14ac:dyDescent="0.2">
      <c r="A212" s="831" t="s">
        <v>6205</v>
      </c>
      <c r="B212" s="832" t="s">
        <v>6206</v>
      </c>
      <c r="C212" s="832" t="s">
        <v>4950</v>
      </c>
      <c r="D212" s="832" t="s">
        <v>6224</v>
      </c>
      <c r="E212" s="832" t="s">
        <v>5829</v>
      </c>
      <c r="F212" s="849"/>
      <c r="G212" s="849"/>
      <c r="H212" s="849"/>
      <c r="I212" s="849"/>
      <c r="J212" s="849">
        <v>0.02</v>
      </c>
      <c r="K212" s="849">
        <v>236.01</v>
      </c>
      <c r="L212" s="849">
        <v>1</v>
      </c>
      <c r="M212" s="849">
        <v>11800.5</v>
      </c>
      <c r="N212" s="849">
        <v>0.04</v>
      </c>
      <c r="O212" s="849">
        <v>472.02</v>
      </c>
      <c r="P212" s="837">
        <v>2</v>
      </c>
      <c r="Q212" s="850">
        <v>11800.5</v>
      </c>
    </row>
    <row r="213" spans="1:17" ht="14.45" customHeight="1" x14ac:dyDescent="0.2">
      <c r="A213" s="831" t="s">
        <v>6205</v>
      </c>
      <c r="B213" s="832" t="s">
        <v>6206</v>
      </c>
      <c r="C213" s="832" t="s">
        <v>4950</v>
      </c>
      <c r="D213" s="832" t="s">
        <v>6225</v>
      </c>
      <c r="E213" s="832" t="s">
        <v>6210</v>
      </c>
      <c r="F213" s="849"/>
      <c r="G213" s="849"/>
      <c r="H213" s="849"/>
      <c r="I213" s="849"/>
      <c r="J213" s="849"/>
      <c r="K213" s="849"/>
      <c r="L213" s="849"/>
      <c r="M213" s="849"/>
      <c r="N213" s="849">
        <v>4</v>
      </c>
      <c r="O213" s="849">
        <v>5826.32</v>
      </c>
      <c r="P213" s="837"/>
      <c r="Q213" s="850">
        <v>1456.58</v>
      </c>
    </row>
    <row r="214" spans="1:17" ht="14.45" customHeight="1" x14ac:dyDescent="0.2">
      <c r="A214" s="831" t="s">
        <v>6205</v>
      </c>
      <c r="B214" s="832" t="s">
        <v>6206</v>
      </c>
      <c r="C214" s="832" t="s">
        <v>4950</v>
      </c>
      <c r="D214" s="832" t="s">
        <v>6226</v>
      </c>
      <c r="E214" s="832" t="s">
        <v>6210</v>
      </c>
      <c r="F214" s="849"/>
      <c r="G214" s="849"/>
      <c r="H214" s="849"/>
      <c r="I214" s="849"/>
      <c r="J214" s="849"/>
      <c r="K214" s="849"/>
      <c r="L214" s="849"/>
      <c r="M214" s="849"/>
      <c r="N214" s="849">
        <v>1.4</v>
      </c>
      <c r="O214" s="849">
        <v>6231.57</v>
      </c>
      <c r="P214" s="837"/>
      <c r="Q214" s="850">
        <v>4451.1214285714286</v>
      </c>
    </row>
    <row r="215" spans="1:17" ht="14.45" customHeight="1" x14ac:dyDescent="0.2">
      <c r="A215" s="831" t="s">
        <v>6205</v>
      </c>
      <c r="B215" s="832" t="s">
        <v>6206</v>
      </c>
      <c r="C215" s="832" t="s">
        <v>4950</v>
      </c>
      <c r="D215" s="832" t="s">
        <v>6227</v>
      </c>
      <c r="E215" s="832" t="s">
        <v>6219</v>
      </c>
      <c r="F215" s="849"/>
      <c r="G215" s="849"/>
      <c r="H215" s="849"/>
      <c r="I215" s="849"/>
      <c r="J215" s="849"/>
      <c r="K215" s="849"/>
      <c r="L215" s="849"/>
      <c r="M215" s="849"/>
      <c r="N215" s="849">
        <v>0.1</v>
      </c>
      <c r="O215" s="849">
        <v>53.23</v>
      </c>
      <c r="P215" s="837"/>
      <c r="Q215" s="850">
        <v>532.29999999999995</v>
      </c>
    </row>
    <row r="216" spans="1:17" ht="14.45" customHeight="1" x14ac:dyDescent="0.2">
      <c r="A216" s="831" t="s">
        <v>6205</v>
      </c>
      <c r="B216" s="832" t="s">
        <v>6206</v>
      </c>
      <c r="C216" s="832" t="s">
        <v>4950</v>
      </c>
      <c r="D216" s="832" t="s">
        <v>6228</v>
      </c>
      <c r="E216" s="832" t="s">
        <v>5829</v>
      </c>
      <c r="F216" s="849"/>
      <c r="G216" s="849"/>
      <c r="H216" s="849"/>
      <c r="I216" s="849"/>
      <c r="J216" s="849"/>
      <c r="K216" s="849"/>
      <c r="L216" s="849"/>
      <c r="M216" s="849"/>
      <c r="N216" s="849">
        <v>0.05</v>
      </c>
      <c r="O216" s="849">
        <v>163.80000000000001</v>
      </c>
      <c r="P216" s="837"/>
      <c r="Q216" s="850">
        <v>3276</v>
      </c>
    </row>
    <row r="217" spans="1:17" ht="14.45" customHeight="1" x14ac:dyDescent="0.2">
      <c r="A217" s="831" t="s">
        <v>6205</v>
      </c>
      <c r="B217" s="832" t="s">
        <v>6206</v>
      </c>
      <c r="C217" s="832" t="s">
        <v>5148</v>
      </c>
      <c r="D217" s="832" t="s">
        <v>6229</v>
      </c>
      <c r="E217" s="832" t="s">
        <v>6230</v>
      </c>
      <c r="F217" s="849"/>
      <c r="G217" s="849"/>
      <c r="H217" s="849"/>
      <c r="I217" s="849"/>
      <c r="J217" s="849">
        <v>1</v>
      </c>
      <c r="K217" s="849">
        <v>1952.7</v>
      </c>
      <c r="L217" s="849">
        <v>1</v>
      </c>
      <c r="M217" s="849">
        <v>1952.7</v>
      </c>
      <c r="N217" s="849">
        <v>2</v>
      </c>
      <c r="O217" s="849">
        <v>2621.66</v>
      </c>
      <c r="P217" s="837">
        <v>1.3425820658575305</v>
      </c>
      <c r="Q217" s="850">
        <v>1310.83</v>
      </c>
    </row>
    <row r="218" spans="1:17" ht="14.45" customHeight="1" x14ac:dyDescent="0.2">
      <c r="A218" s="831" t="s">
        <v>6205</v>
      </c>
      <c r="B218" s="832" t="s">
        <v>6206</v>
      </c>
      <c r="C218" s="832" t="s">
        <v>5148</v>
      </c>
      <c r="D218" s="832" t="s">
        <v>6231</v>
      </c>
      <c r="E218" s="832" t="s">
        <v>6232</v>
      </c>
      <c r="F218" s="849"/>
      <c r="G218" s="849"/>
      <c r="H218" s="849"/>
      <c r="I218" s="849"/>
      <c r="J218" s="849">
        <v>1</v>
      </c>
      <c r="K218" s="849">
        <v>2031.2</v>
      </c>
      <c r="L218" s="849">
        <v>1</v>
      </c>
      <c r="M218" s="849">
        <v>2031.2</v>
      </c>
      <c r="N218" s="849">
        <v>2</v>
      </c>
      <c r="O218" s="849">
        <v>1996.5</v>
      </c>
      <c r="P218" s="837">
        <v>0.98291650256006302</v>
      </c>
      <c r="Q218" s="850">
        <v>998.25</v>
      </c>
    </row>
    <row r="219" spans="1:17" ht="14.45" customHeight="1" x14ac:dyDescent="0.2">
      <c r="A219" s="831" t="s">
        <v>6205</v>
      </c>
      <c r="B219" s="832" t="s">
        <v>6206</v>
      </c>
      <c r="C219" s="832" t="s">
        <v>5148</v>
      </c>
      <c r="D219" s="832" t="s">
        <v>6233</v>
      </c>
      <c r="E219" s="832" t="s">
        <v>6234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2236.5</v>
      </c>
      <c r="P219" s="837"/>
      <c r="Q219" s="850">
        <v>2236.5</v>
      </c>
    </row>
    <row r="220" spans="1:17" ht="14.45" customHeight="1" x14ac:dyDescent="0.2">
      <c r="A220" s="831" t="s">
        <v>6205</v>
      </c>
      <c r="B220" s="832" t="s">
        <v>6206</v>
      </c>
      <c r="C220" s="832" t="s">
        <v>5148</v>
      </c>
      <c r="D220" s="832" t="s">
        <v>6235</v>
      </c>
      <c r="E220" s="832" t="s">
        <v>6236</v>
      </c>
      <c r="F220" s="849"/>
      <c r="G220" s="849"/>
      <c r="H220" s="849"/>
      <c r="I220" s="849"/>
      <c r="J220" s="849"/>
      <c r="K220" s="849"/>
      <c r="L220" s="849"/>
      <c r="M220" s="849"/>
      <c r="N220" s="849">
        <v>3</v>
      </c>
      <c r="O220" s="849">
        <v>2686.2</v>
      </c>
      <c r="P220" s="837"/>
      <c r="Q220" s="850">
        <v>895.4</v>
      </c>
    </row>
    <row r="221" spans="1:17" ht="14.45" customHeight="1" x14ac:dyDescent="0.2">
      <c r="A221" s="831" t="s">
        <v>6205</v>
      </c>
      <c r="B221" s="832" t="s">
        <v>6206</v>
      </c>
      <c r="C221" s="832" t="s">
        <v>5148</v>
      </c>
      <c r="D221" s="832" t="s">
        <v>6237</v>
      </c>
      <c r="E221" s="832" t="s">
        <v>6238</v>
      </c>
      <c r="F221" s="849"/>
      <c r="G221" s="849"/>
      <c r="H221" s="849"/>
      <c r="I221" s="849"/>
      <c r="J221" s="849">
        <v>2</v>
      </c>
      <c r="K221" s="849">
        <v>15300</v>
      </c>
      <c r="L221" s="849">
        <v>1</v>
      </c>
      <c r="M221" s="849">
        <v>7650</v>
      </c>
      <c r="N221" s="849">
        <v>1</v>
      </c>
      <c r="O221" s="849">
        <v>4946.4799999999996</v>
      </c>
      <c r="P221" s="837">
        <v>0.32329934640522873</v>
      </c>
      <c r="Q221" s="850">
        <v>4946.4799999999996</v>
      </c>
    </row>
    <row r="222" spans="1:17" ht="14.45" customHeight="1" x14ac:dyDescent="0.2">
      <c r="A222" s="831" t="s">
        <v>6205</v>
      </c>
      <c r="B222" s="832" t="s">
        <v>6206</v>
      </c>
      <c r="C222" s="832" t="s">
        <v>5148</v>
      </c>
      <c r="D222" s="832" t="s">
        <v>6239</v>
      </c>
      <c r="E222" s="832" t="s">
        <v>6240</v>
      </c>
      <c r="F222" s="849"/>
      <c r="G222" s="849"/>
      <c r="H222" s="849"/>
      <c r="I222" s="849"/>
      <c r="J222" s="849">
        <v>1</v>
      </c>
      <c r="K222" s="849">
        <v>11833.06</v>
      </c>
      <c r="L222" s="849">
        <v>1</v>
      </c>
      <c r="M222" s="849">
        <v>11833.06</v>
      </c>
      <c r="N222" s="849">
        <v>2</v>
      </c>
      <c r="O222" s="849">
        <v>5828.74</v>
      </c>
      <c r="P222" s="837">
        <v>0.49258095539108226</v>
      </c>
      <c r="Q222" s="850">
        <v>2914.37</v>
      </c>
    </row>
    <row r="223" spans="1:17" ht="14.45" customHeight="1" x14ac:dyDescent="0.2">
      <c r="A223" s="831" t="s">
        <v>6205</v>
      </c>
      <c r="B223" s="832" t="s">
        <v>6206</v>
      </c>
      <c r="C223" s="832" t="s">
        <v>5148</v>
      </c>
      <c r="D223" s="832" t="s">
        <v>6241</v>
      </c>
      <c r="E223" s="832" t="s">
        <v>6242</v>
      </c>
      <c r="F223" s="849"/>
      <c r="G223" s="849"/>
      <c r="H223" s="849"/>
      <c r="I223" s="849"/>
      <c r="J223" s="849">
        <v>1</v>
      </c>
      <c r="K223" s="849">
        <v>750.76</v>
      </c>
      <c r="L223" s="849">
        <v>1</v>
      </c>
      <c r="M223" s="849">
        <v>750.76</v>
      </c>
      <c r="N223" s="849">
        <v>1</v>
      </c>
      <c r="O223" s="849">
        <v>750.76</v>
      </c>
      <c r="P223" s="837">
        <v>1</v>
      </c>
      <c r="Q223" s="850">
        <v>750.76</v>
      </c>
    </row>
    <row r="224" spans="1:17" ht="14.45" customHeight="1" x14ac:dyDescent="0.2">
      <c r="A224" s="831" t="s">
        <v>6205</v>
      </c>
      <c r="B224" s="832" t="s">
        <v>6206</v>
      </c>
      <c r="C224" s="832" t="s">
        <v>5148</v>
      </c>
      <c r="D224" s="832" t="s">
        <v>6243</v>
      </c>
      <c r="E224" s="832" t="s">
        <v>6244</v>
      </c>
      <c r="F224" s="849"/>
      <c r="G224" s="849"/>
      <c r="H224" s="849"/>
      <c r="I224" s="849"/>
      <c r="J224" s="849">
        <v>1</v>
      </c>
      <c r="K224" s="849">
        <v>858.52</v>
      </c>
      <c r="L224" s="849">
        <v>1</v>
      </c>
      <c r="M224" s="849">
        <v>858.52</v>
      </c>
      <c r="N224" s="849"/>
      <c r="O224" s="849"/>
      <c r="P224" s="837"/>
      <c r="Q224" s="850"/>
    </row>
    <row r="225" spans="1:17" ht="14.45" customHeight="1" x14ac:dyDescent="0.2">
      <c r="A225" s="831" t="s">
        <v>6205</v>
      </c>
      <c r="B225" s="832" t="s">
        <v>6206</v>
      </c>
      <c r="C225" s="832" t="s">
        <v>5148</v>
      </c>
      <c r="D225" s="832" t="s">
        <v>6245</v>
      </c>
      <c r="E225" s="832" t="s">
        <v>6246</v>
      </c>
      <c r="F225" s="849"/>
      <c r="G225" s="849"/>
      <c r="H225" s="849"/>
      <c r="I225" s="849"/>
      <c r="J225" s="849">
        <v>2</v>
      </c>
      <c r="K225" s="849">
        <v>2172.34</v>
      </c>
      <c r="L225" s="849">
        <v>1</v>
      </c>
      <c r="M225" s="849">
        <v>1086.17</v>
      </c>
      <c r="N225" s="849">
        <v>2</v>
      </c>
      <c r="O225" s="849">
        <v>2172.34</v>
      </c>
      <c r="P225" s="837">
        <v>1</v>
      </c>
      <c r="Q225" s="850">
        <v>1086.17</v>
      </c>
    </row>
    <row r="226" spans="1:17" ht="14.45" customHeight="1" x14ac:dyDescent="0.2">
      <c r="A226" s="831" t="s">
        <v>6205</v>
      </c>
      <c r="B226" s="832" t="s">
        <v>6206</v>
      </c>
      <c r="C226" s="832" t="s">
        <v>5148</v>
      </c>
      <c r="D226" s="832" t="s">
        <v>6247</v>
      </c>
      <c r="E226" s="832" t="s">
        <v>6248</v>
      </c>
      <c r="F226" s="849"/>
      <c r="G226" s="849"/>
      <c r="H226" s="849"/>
      <c r="I226" s="849"/>
      <c r="J226" s="849">
        <v>1</v>
      </c>
      <c r="K226" s="849">
        <v>359.1</v>
      </c>
      <c r="L226" s="849">
        <v>1</v>
      </c>
      <c r="M226" s="849">
        <v>359.1</v>
      </c>
      <c r="N226" s="849">
        <v>2</v>
      </c>
      <c r="O226" s="849">
        <v>718.2</v>
      </c>
      <c r="P226" s="837">
        <v>2</v>
      </c>
      <c r="Q226" s="850">
        <v>359.1</v>
      </c>
    </row>
    <row r="227" spans="1:17" ht="14.45" customHeight="1" x14ac:dyDescent="0.2">
      <c r="A227" s="831" t="s">
        <v>6205</v>
      </c>
      <c r="B227" s="832" t="s">
        <v>6206</v>
      </c>
      <c r="C227" s="832" t="s">
        <v>5148</v>
      </c>
      <c r="D227" s="832" t="s">
        <v>6249</v>
      </c>
      <c r="E227" s="832" t="s">
        <v>6250</v>
      </c>
      <c r="F227" s="849"/>
      <c r="G227" s="849"/>
      <c r="H227" s="849"/>
      <c r="I227" s="849"/>
      <c r="J227" s="849">
        <v>2</v>
      </c>
      <c r="K227" s="849">
        <v>12190.78</v>
      </c>
      <c r="L227" s="849">
        <v>1</v>
      </c>
      <c r="M227" s="849">
        <v>6095.39</v>
      </c>
      <c r="N227" s="849">
        <v>2</v>
      </c>
      <c r="O227" s="849">
        <v>7011.65</v>
      </c>
      <c r="P227" s="837">
        <v>0.57516007999488128</v>
      </c>
      <c r="Q227" s="850">
        <v>3505.8249999999998</v>
      </c>
    </row>
    <row r="228" spans="1:17" ht="14.45" customHeight="1" x14ac:dyDescent="0.2">
      <c r="A228" s="831" t="s">
        <v>6205</v>
      </c>
      <c r="B228" s="832" t="s">
        <v>6206</v>
      </c>
      <c r="C228" s="832" t="s">
        <v>5148</v>
      </c>
      <c r="D228" s="832" t="s">
        <v>6251</v>
      </c>
      <c r="E228" s="832" t="s">
        <v>6252</v>
      </c>
      <c r="F228" s="849"/>
      <c r="G228" s="849"/>
      <c r="H228" s="849"/>
      <c r="I228" s="849"/>
      <c r="J228" s="849">
        <v>1</v>
      </c>
      <c r="K228" s="849">
        <v>380.86</v>
      </c>
      <c r="L228" s="849">
        <v>1</v>
      </c>
      <c r="M228" s="849">
        <v>380.86</v>
      </c>
      <c r="N228" s="849"/>
      <c r="O228" s="849"/>
      <c r="P228" s="837"/>
      <c r="Q228" s="850"/>
    </row>
    <row r="229" spans="1:17" ht="14.45" customHeight="1" x14ac:dyDescent="0.2">
      <c r="A229" s="831" t="s">
        <v>6205</v>
      </c>
      <c r="B229" s="832" t="s">
        <v>6206</v>
      </c>
      <c r="C229" s="832" t="s">
        <v>5148</v>
      </c>
      <c r="D229" s="832" t="s">
        <v>6253</v>
      </c>
      <c r="E229" s="832" t="s">
        <v>6254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310</v>
      </c>
      <c r="P229" s="837"/>
      <c r="Q229" s="850">
        <v>310</v>
      </c>
    </row>
    <row r="230" spans="1:17" ht="14.45" customHeight="1" x14ac:dyDescent="0.2">
      <c r="A230" s="831" t="s">
        <v>6205</v>
      </c>
      <c r="B230" s="832" t="s">
        <v>6206</v>
      </c>
      <c r="C230" s="832" t="s">
        <v>5148</v>
      </c>
      <c r="D230" s="832" t="s">
        <v>6255</v>
      </c>
      <c r="E230" s="832" t="s">
        <v>6256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4066.69</v>
      </c>
      <c r="P230" s="837"/>
      <c r="Q230" s="850">
        <v>4066.69</v>
      </c>
    </row>
    <row r="231" spans="1:17" ht="14.45" customHeight="1" x14ac:dyDescent="0.2">
      <c r="A231" s="831" t="s">
        <v>6205</v>
      </c>
      <c r="B231" s="832" t="s">
        <v>6206</v>
      </c>
      <c r="C231" s="832" t="s">
        <v>5148</v>
      </c>
      <c r="D231" s="832" t="s">
        <v>6257</v>
      </c>
      <c r="E231" s="832" t="s">
        <v>6258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2964.5</v>
      </c>
      <c r="P231" s="837"/>
      <c r="Q231" s="850">
        <v>2964.5</v>
      </c>
    </row>
    <row r="232" spans="1:17" ht="14.45" customHeight="1" x14ac:dyDescent="0.2">
      <c r="A232" s="831" t="s">
        <v>6205</v>
      </c>
      <c r="B232" s="832" t="s">
        <v>6206</v>
      </c>
      <c r="C232" s="832" t="s">
        <v>5148</v>
      </c>
      <c r="D232" s="832" t="s">
        <v>6259</v>
      </c>
      <c r="E232" s="832" t="s">
        <v>6260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6632.73</v>
      </c>
      <c r="P232" s="837"/>
      <c r="Q232" s="850">
        <v>6632.73</v>
      </c>
    </row>
    <row r="233" spans="1:17" ht="14.45" customHeight="1" x14ac:dyDescent="0.2">
      <c r="A233" s="831" t="s">
        <v>6205</v>
      </c>
      <c r="B233" s="832" t="s">
        <v>6206</v>
      </c>
      <c r="C233" s="832" t="s">
        <v>4945</v>
      </c>
      <c r="D233" s="832" t="s">
        <v>6261</v>
      </c>
      <c r="E233" s="832" t="s">
        <v>6262</v>
      </c>
      <c r="F233" s="849"/>
      <c r="G233" s="849"/>
      <c r="H233" s="849"/>
      <c r="I233" s="849"/>
      <c r="J233" s="849">
        <v>1</v>
      </c>
      <c r="K233" s="849">
        <v>214</v>
      </c>
      <c r="L233" s="849">
        <v>1</v>
      </c>
      <c r="M233" s="849">
        <v>214</v>
      </c>
      <c r="N233" s="849">
        <v>1</v>
      </c>
      <c r="O233" s="849">
        <v>215</v>
      </c>
      <c r="P233" s="837">
        <v>1.0046728971962617</v>
      </c>
      <c r="Q233" s="850">
        <v>215</v>
      </c>
    </row>
    <row r="234" spans="1:17" ht="14.45" customHeight="1" x14ac:dyDescent="0.2">
      <c r="A234" s="831" t="s">
        <v>6205</v>
      </c>
      <c r="B234" s="832" t="s">
        <v>6206</v>
      </c>
      <c r="C234" s="832" t="s">
        <v>4945</v>
      </c>
      <c r="D234" s="832" t="s">
        <v>6263</v>
      </c>
      <c r="E234" s="832" t="s">
        <v>6264</v>
      </c>
      <c r="F234" s="849">
        <v>7</v>
      </c>
      <c r="G234" s="849">
        <v>1085</v>
      </c>
      <c r="H234" s="849">
        <v>1.75</v>
      </c>
      <c r="I234" s="849">
        <v>155</v>
      </c>
      <c r="J234" s="849">
        <v>4</v>
      </c>
      <c r="K234" s="849">
        <v>620</v>
      </c>
      <c r="L234" s="849">
        <v>1</v>
      </c>
      <c r="M234" s="849">
        <v>155</v>
      </c>
      <c r="N234" s="849">
        <v>3</v>
      </c>
      <c r="O234" s="849">
        <v>468</v>
      </c>
      <c r="P234" s="837">
        <v>0.75483870967741939</v>
      </c>
      <c r="Q234" s="850">
        <v>156</v>
      </c>
    </row>
    <row r="235" spans="1:17" ht="14.45" customHeight="1" x14ac:dyDescent="0.2">
      <c r="A235" s="831" t="s">
        <v>6205</v>
      </c>
      <c r="B235" s="832" t="s">
        <v>6206</v>
      </c>
      <c r="C235" s="832" t="s">
        <v>4945</v>
      </c>
      <c r="D235" s="832" t="s">
        <v>6265</v>
      </c>
      <c r="E235" s="832" t="s">
        <v>6266</v>
      </c>
      <c r="F235" s="849">
        <v>14</v>
      </c>
      <c r="G235" s="849">
        <v>2618</v>
      </c>
      <c r="H235" s="849">
        <v>0.82352941176470584</v>
      </c>
      <c r="I235" s="849">
        <v>187</v>
      </c>
      <c r="J235" s="849">
        <v>17</v>
      </c>
      <c r="K235" s="849">
        <v>3179</v>
      </c>
      <c r="L235" s="849">
        <v>1</v>
      </c>
      <c r="M235" s="849">
        <v>187</v>
      </c>
      <c r="N235" s="849">
        <v>23</v>
      </c>
      <c r="O235" s="849">
        <v>4324</v>
      </c>
      <c r="P235" s="837">
        <v>1.360176156023907</v>
      </c>
      <c r="Q235" s="850">
        <v>188</v>
      </c>
    </row>
    <row r="236" spans="1:17" ht="14.45" customHeight="1" x14ac:dyDescent="0.2">
      <c r="A236" s="831" t="s">
        <v>6205</v>
      </c>
      <c r="B236" s="832" t="s">
        <v>6206</v>
      </c>
      <c r="C236" s="832" t="s">
        <v>4945</v>
      </c>
      <c r="D236" s="832" t="s">
        <v>6267</v>
      </c>
      <c r="E236" s="832" t="s">
        <v>6268</v>
      </c>
      <c r="F236" s="849">
        <v>74</v>
      </c>
      <c r="G236" s="849">
        <v>9472</v>
      </c>
      <c r="H236" s="849">
        <v>1.1935483870967742</v>
      </c>
      <c r="I236" s="849">
        <v>128</v>
      </c>
      <c r="J236" s="849">
        <v>62</v>
      </c>
      <c r="K236" s="849">
        <v>7936</v>
      </c>
      <c r="L236" s="849">
        <v>1</v>
      </c>
      <c r="M236" s="849">
        <v>128</v>
      </c>
      <c r="N236" s="849">
        <v>52</v>
      </c>
      <c r="O236" s="849">
        <v>6708</v>
      </c>
      <c r="P236" s="837">
        <v>0.84526209677419351</v>
      </c>
      <c r="Q236" s="850">
        <v>129</v>
      </c>
    </row>
    <row r="237" spans="1:17" ht="14.45" customHeight="1" x14ac:dyDescent="0.2">
      <c r="A237" s="831" t="s">
        <v>6205</v>
      </c>
      <c r="B237" s="832" t="s">
        <v>6206</v>
      </c>
      <c r="C237" s="832" t="s">
        <v>4945</v>
      </c>
      <c r="D237" s="832" t="s">
        <v>6269</v>
      </c>
      <c r="E237" s="832" t="s">
        <v>6270</v>
      </c>
      <c r="F237" s="849">
        <v>67</v>
      </c>
      <c r="G237" s="849">
        <v>14941</v>
      </c>
      <c r="H237" s="849">
        <v>1.2352017195767195</v>
      </c>
      <c r="I237" s="849">
        <v>223</v>
      </c>
      <c r="J237" s="849">
        <v>54</v>
      </c>
      <c r="K237" s="849">
        <v>12096</v>
      </c>
      <c r="L237" s="849">
        <v>1</v>
      </c>
      <c r="M237" s="849">
        <v>224</v>
      </c>
      <c r="N237" s="849">
        <v>44</v>
      </c>
      <c r="O237" s="849">
        <v>9900</v>
      </c>
      <c r="P237" s="837">
        <v>0.81845238095238093</v>
      </c>
      <c r="Q237" s="850">
        <v>225</v>
      </c>
    </row>
    <row r="238" spans="1:17" ht="14.45" customHeight="1" x14ac:dyDescent="0.2">
      <c r="A238" s="831" t="s">
        <v>6205</v>
      </c>
      <c r="B238" s="832" t="s">
        <v>6206</v>
      </c>
      <c r="C238" s="832" t="s">
        <v>4945</v>
      </c>
      <c r="D238" s="832" t="s">
        <v>6271</v>
      </c>
      <c r="E238" s="832" t="s">
        <v>6272</v>
      </c>
      <c r="F238" s="849"/>
      <c r="G238" s="849"/>
      <c r="H238" s="849"/>
      <c r="I238" s="849"/>
      <c r="J238" s="849">
        <v>4</v>
      </c>
      <c r="K238" s="849">
        <v>896</v>
      </c>
      <c r="L238" s="849">
        <v>1</v>
      </c>
      <c r="M238" s="849">
        <v>224</v>
      </c>
      <c r="N238" s="849">
        <v>4</v>
      </c>
      <c r="O238" s="849">
        <v>900</v>
      </c>
      <c r="P238" s="837">
        <v>1.0044642857142858</v>
      </c>
      <c r="Q238" s="850">
        <v>225</v>
      </c>
    </row>
    <row r="239" spans="1:17" ht="14.45" customHeight="1" x14ac:dyDescent="0.2">
      <c r="A239" s="831" t="s">
        <v>6205</v>
      </c>
      <c r="B239" s="832" t="s">
        <v>6206</v>
      </c>
      <c r="C239" s="832" t="s">
        <v>4945</v>
      </c>
      <c r="D239" s="832" t="s">
        <v>6273</v>
      </c>
      <c r="E239" s="832" t="s">
        <v>6274</v>
      </c>
      <c r="F239" s="849">
        <v>31</v>
      </c>
      <c r="G239" s="849">
        <v>6975</v>
      </c>
      <c r="H239" s="849">
        <v>1.1870319945541183</v>
      </c>
      <c r="I239" s="849">
        <v>225</v>
      </c>
      <c r="J239" s="849">
        <v>26</v>
      </c>
      <c r="K239" s="849">
        <v>5876</v>
      </c>
      <c r="L239" s="849">
        <v>1</v>
      </c>
      <c r="M239" s="849">
        <v>226</v>
      </c>
      <c r="N239" s="849">
        <v>19</v>
      </c>
      <c r="O239" s="849">
        <v>4313</v>
      </c>
      <c r="P239" s="837">
        <v>0.73400272294077606</v>
      </c>
      <c r="Q239" s="850">
        <v>227</v>
      </c>
    </row>
    <row r="240" spans="1:17" ht="14.45" customHeight="1" x14ac:dyDescent="0.2">
      <c r="A240" s="831" t="s">
        <v>6205</v>
      </c>
      <c r="B240" s="832" t="s">
        <v>6206</v>
      </c>
      <c r="C240" s="832" t="s">
        <v>4945</v>
      </c>
      <c r="D240" s="832" t="s">
        <v>6275</v>
      </c>
      <c r="E240" s="832" t="s">
        <v>6276</v>
      </c>
      <c r="F240" s="849">
        <v>3</v>
      </c>
      <c r="G240" s="849">
        <v>1050</v>
      </c>
      <c r="H240" s="849">
        <v>1</v>
      </c>
      <c r="I240" s="849">
        <v>350</v>
      </c>
      <c r="J240" s="849">
        <v>3</v>
      </c>
      <c r="K240" s="849">
        <v>1050</v>
      </c>
      <c r="L240" s="849">
        <v>1</v>
      </c>
      <c r="M240" s="849">
        <v>350</v>
      </c>
      <c r="N240" s="849">
        <v>3</v>
      </c>
      <c r="O240" s="849">
        <v>1062</v>
      </c>
      <c r="P240" s="837">
        <v>1.0114285714285713</v>
      </c>
      <c r="Q240" s="850">
        <v>354</v>
      </c>
    </row>
    <row r="241" spans="1:17" ht="14.45" customHeight="1" x14ac:dyDescent="0.2">
      <c r="A241" s="831" t="s">
        <v>6205</v>
      </c>
      <c r="B241" s="832" t="s">
        <v>6206</v>
      </c>
      <c r="C241" s="832" t="s">
        <v>4945</v>
      </c>
      <c r="D241" s="832" t="s">
        <v>6277</v>
      </c>
      <c r="E241" s="832" t="s">
        <v>6278</v>
      </c>
      <c r="F241" s="849"/>
      <c r="G241" s="849"/>
      <c r="H241" s="849"/>
      <c r="I241" s="849"/>
      <c r="J241" s="849">
        <v>2</v>
      </c>
      <c r="K241" s="849">
        <v>8332</v>
      </c>
      <c r="L241" s="849">
        <v>1</v>
      </c>
      <c r="M241" s="849">
        <v>4166</v>
      </c>
      <c r="N241" s="849">
        <v>1</v>
      </c>
      <c r="O241" s="849">
        <v>4173</v>
      </c>
      <c r="P241" s="837">
        <v>0.50084013442150743</v>
      </c>
      <c r="Q241" s="850">
        <v>4173</v>
      </c>
    </row>
    <row r="242" spans="1:17" ht="14.45" customHeight="1" x14ac:dyDescent="0.2">
      <c r="A242" s="831" t="s">
        <v>6205</v>
      </c>
      <c r="B242" s="832" t="s">
        <v>6206</v>
      </c>
      <c r="C242" s="832" t="s">
        <v>4945</v>
      </c>
      <c r="D242" s="832" t="s">
        <v>6279</v>
      </c>
      <c r="E242" s="832" t="s">
        <v>6280</v>
      </c>
      <c r="F242" s="849"/>
      <c r="G242" s="849"/>
      <c r="H242" s="849"/>
      <c r="I242" s="849"/>
      <c r="J242" s="849">
        <v>3</v>
      </c>
      <c r="K242" s="849">
        <v>11586</v>
      </c>
      <c r="L242" s="849">
        <v>1</v>
      </c>
      <c r="M242" s="849">
        <v>3862</v>
      </c>
      <c r="N242" s="849">
        <v>4</v>
      </c>
      <c r="O242" s="849">
        <v>15468</v>
      </c>
      <c r="P242" s="837">
        <v>1.3350595546349042</v>
      </c>
      <c r="Q242" s="850">
        <v>3867</v>
      </c>
    </row>
    <row r="243" spans="1:17" ht="14.45" customHeight="1" x14ac:dyDescent="0.2">
      <c r="A243" s="831" t="s">
        <v>6205</v>
      </c>
      <c r="B243" s="832" t="s">
        <v>6206</v>
      </c>
      <c r="C243" s="832" t="s">
        <v>4945</v>
      </c>
      <c r="D243" s="832" t="s">
        <v>6281</v>
      </c>
      <c r="E243" s="832" t="s">
        <v>6282</v>
      </c>
      <c r="F243" s="849"/>
      <c r="G243" s="849"/>
      <c r="H243" s="849"/>
      <c r="I243" s="849"/>
      <c r="J243" s="849">
        <v>3</v>
      </c>
      <c r="K243" s="849">
        <v>23784</v>
      </c>
      <c r="L243" s="849">
        <v>1</v>
      </c>
      <c r="M243" s="849">
        <v>7928</v>
      </c>
      <c r="N243" s="849">
        <v>5</v>
      </c>
      <c r="O243" s="849">
        <v>39690</v>
      </c>
      <c r="P243" s="837">
        <v>1.6687689202825429</v>
      </c>
      <c r="Q243" s="850">
        <v>7938</v>
      </c>
    </row>
    <row r="244" spans="1:17" ht="14.45" customHeight="1" x14ac:dyDescent="0.2">
      <c r="A244" s="831" t="s">
        <v>6205</v>
      </c>
      <c r="B244" s="832" t="s">
        <v>6206</v>
      </c>
      <c r="C244" s="832" t="s">
        <v>4945</v>
      </c>
      <c r="D244" s="832" t="s">
        <v>6283</v>
      </c>
      <c r="E244" s="832" t="s">
        <v>6284</v>
      </c>
      <c r="F244" s="849">
        <v>7</v>
      </c>
      <c r="G244" s="849">
        <v>9058</v>
      </c>
      <c r="H244" s="849">
        <v>1</v>
      </c>
      <c r="I244" s="849">
        <v>1294</v>
      </c>
      <c r="J244" s="849">
        <v>7</v>
      </c>
      <c r="K244" s="849">
        <v>9058</v>
      </c>
      <c r="L244" s="849">
        <v>1</v>
      </c>
      <c r="M244" s="849">
        <v>1294</v>
      </c>
      <c r="N244" s="849">
        <v>6</v>
      </c>
      <c r="O244" s="849">
        <v>7782</v>
      </c>
      <c r="P244" s="837">
        <v>0.85913005078383753</v>
      </c>
      <c r="Q244" s="850">
        <v>1297</v>
      </c>
    </row>
    <row r="245" spans="1:17" ht="14.45" customHeight="1" x14ac:dyDescent="0.2">
      <c r="A245" s="831" t="s">
        <v>6205</v>
      </c>
      <c r="B245" s="832" t="s">
        <v>6206</v>
      </c>
      <c r="C245" s="832" t="s">
        <v>4945</v>
      </c>
      <c r="D245" s="832" t="s">
        <v>6285</v>
      </c>
      <c r="E245" s="832" t="s">
        <v>6286</v>
      </c>
      <c r="F245" s="849">
        <v>9</v>
      </c>
      <c r="G245" s="849">
        <v>10602</v>
      </c>
      <c r="H245" s="849">
        <v>1.5</v>
      </c>
      <c r="I245" s="849">
        <v>1178</v>
      </c>
      <c r="J245" s="849">
        <v>6</v>
      </c>
      <c r="K245" s="849">
        <v>7068</v>
      </c>
      <c r="L245" s="849">
        <v>1</v>
      </c>
      <c r="M245" s="849">
        <v>1178</v>
      </c>
      <c r="N245" s="849">
        <v>3</v>
      </c>
      <c r="O245" s="849">
        <v>3540</v>
      </c>
      <c r="P245" s="837">
        <v>0.50084889643463493</v>
      </c>
      <c r="Q245" s="850">
        <v>1180</v>
      </c>
    </row>
    <row r="246" spans="1:17" ht="14.45" customHeight="1" x14ac:dyDescent="0.2">
      <c r="A246" s="831" t="s">
        <v>6205</v>
      </c>
      <c r="B246" s="832" t="s">
        <v>6206</v>
      </c>
      <c r="C246" s="832" t="s">
        <v>4945</v>
      </c>
      <c r="D246" s="832" t="s">
        <v>6287</v>
      </c>
      <c r="E246" s="832" t="s">
        <v>6288</v>
      </c>
      <c r="F246" s="849">
        <v>20</v>
      </c>
      <c r="G246" s="849">
        <v>103140</v>
      </c>
      <c r="H246" s="849">
        <v>1.8178293207374248</v>
      </c>
      <c r="I246" s="849">
        <v>5157</v>
      </c>
      <c r="J246" s="849">
        <v>11</v>
      </c>
      <c r="K246" s="849">
        <v>56738</v>
      </c>
      <c r="L246" s="849">
        <v>1</v>
      </c>
      <c r="M246" s="849">
        <v>5158</v>
      </c>
      <c r="N246" s="849">
        <v>17</v>
      </c>
      <c r="O246" s="849">
        <v>87754</v>
      </c>
      <c r="P246" s="837">
        <v>1.5466530367654834</v>
      </c>
      <c r="Q246" s="850">
        <v>5162</v>
      </c>
    </row>
    <row r="247" spans="1:17" ht="14.45" customHeight="1" x14ac:dyDescent="0.2">
      <c r="A247" s="831" t="s">
        <v>6205</v>
      </c>
      <c r="B247" s="832" t="s">
        <v>6206</v>
      </c>
      <c r="C247" s="832" t="s">
        <v>4945</v>
      </c>
      <c r="D247" s="832" t="s">
        <v>6289</v>
      </c>
      <c r="E247" s="832" t="s">
        <v>6290</v>
      </c>
      <c r="F247" s="849"/>
      <c r="G247" s="849"/>
      <c r="H247" s="849"/>
      <c r="I247" s="849"/>
      <c r="J247" s="849">
        <v>1</v>
      </c>
      <c r="K247" s="849">
        <v>7809</v>
      </c>
      <c r="L247" s="849">
        <v>1</v>
      </c>
      <c r="M247" s="849">
        <v>7809</v>
      </c>
      <c r="N247" s="849"/>
      <c r="O247" s="849"/>
      <c r="P247" s="837"/>
      <c r="Q247" s="850"/>
    </row>
    <row r="248" spans="1:17" ht="14.45" customHeight="1" x14ac:dyDescent="0.2">
      <c r="A248" s="831" t="s">
        <v>6205</v>
      </c>
      <c r="B248" s="832" t="s">
        <v>6206</v>
      </c>
      <c r="C248" s="832" t="s">
        <v>4945</v>
      </c>
      <c r="D248" s="832" t="s">
        <v>6291</v>
      </c>
      <c r="E248" s="832" t="s">
        <v>6292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5626</v>
      </c>
      <c r="P248" s="837"/>
      <c r="Q248" s="850">
        <v>5626</v>
      </c>
    </row>
    <row r="249" spans="1:17" ht="14.45" customHeight="1" x14ac:dyDescent="0.2">
      <c r="A249" s="831" t="s">
        <v>6205</v>
      </c>
      <c r="B249" s="832" t="s">
        <v>6206</v>
      </c>
      <c r="C249" s="832" t="s">
        <v>4945</v>
      </c>
      <c r="D249" s="832" t="s">
        <v>6293</v>
      </c>
      <c r="E249" s="832" t="s">
        <v>6294</v>
      </c>
      <c r="F249" s="849">
        <v>234</v>
      </c>
      <c r="G249" s="849">
        <v>41418</v>
      </c>
      <c r="H249" s="849">
        <v>1.5616469346203152</v>
      </c>
      <c r="I249" s="849">
        <v>177</v>
      </c>
      <c r="J249" s="849">
        <v>149</v>
      </c>
      <c r="K249" s="849">
        <v>26522</v>
      </c>
      <c r="L249" s="849">
        <v>1</v>
      </c>
      <c r="M249" s="849">
        <v>178</v>
      </c>
      <c r="N249" s="849">
        <v>124</v>
      </c>
      <c r="O249" s="849">
        <v>22196</v>
      </c>
      <c r="P249" s="837">
        <v>0.83689012894955128</v>
      </c>
      <c r="Q249" s="850">
        <v>179</v>
      </c>
    </row>
    <row r="250" spans="1:17" ht="14.45" customHeight="1" x14ac:dyDescent="0.2">
      <c r="A250" s="831" t="s">
        <v>6205</v>
      </c>
      <c r="B250" s="832" t="s">
        <v>6206</v>
      </c>
      <c r="C250" s="832" t="s">
        <v>4945</v>
      </c>
      <c r="D250" s="832" t="s">
        <v>6295</v>
      </c>
      <c r="E250" s="832" t="s">
        <v>6296</v>
      </c>
      <c r="F250" s="849">
        <v>48</v>
      </c>
      <c r="G250" s="849">
        <v>98352</v>
      </c>
      <c r="H250" s="849">
        <v>0.90521859180855957</v>
      </c>
      <c r="I250" s="849">
        <v>2049</v>
      </c>
      <c r="J250" s="849">
        <v>53</v>
      </c>
      <c r="K250" s="849">
        <v>108650</v>
      </c>
      <c r="L250" s="849">
        <v>1</v>
      </c>
      <c r="M250" s="849">
        <v>2050</v>
      </c>
      <c r="N250" s="849">
        <v>40</v>
      </c>
      <c r="O250" s="849">
        <v>82120</v>
      </c>
      <c r="P250" s="837">
        <v>0.75582144500690285</v>
      </c>
      <c r="Q250" s="850">
        <v>2053</v>
      </c>
    </row>
    <row r="251" spans="1:17" ht="14.45" customHeight="1" x14ac:dyDescent="0.2">
      <c r="A251" s="831" t="s">
        <v>6205</v>
      </c>
      <c r="B251" s="832" t="s">
        <v>6206</v>
      </c>
      <c r="C251" s="832" t="s">
        <v>4945</v>
      </c>
      <c r="D251" s="832" t="s">
        <v>6297</v>
      </c>
      <c r="E251" s="832" t="s">
        <v>6298</v>
      </c>
      <c r="F251" s="849">
        <v>6</v>
      </c>
      <c r="G251" s="849">
        <v>16422</v>
      </c>
      <c r="H251" s="849">
        <v>1</v>
      </c>
      <c r="I251" s="849">
        <v>2737</v>
      </c>
      <c r="J251" s="849">
        <v>6</v>
      </c>
      <c r="K251" s="849">
        <v>16422</v>
      </c>
      <c r="L251" s="849">
        <v>1</v>
      </c>
      <c r="M251" s="849">
        <v>2737</v>
      </c>
      <c r="N251" s="849">
        <v>11</v>
      </c>
      <c r="O251" s="849">
        <v>30140</v>
      </c>
      <c r="P251" s="837">
        <v>1.8353428327852881</v>
      </c>
      <c r="Q251" s="850">
        <v>2740</v>
      </c>
    </row>
    <row r="252" spans="1:17" ht="14.45" customHeight="1" x14ac:dyDescent="0.2">
      <c r="A252" s="831" t="s">
        <v>6205</v>
      </c>
      <c r="B252" s="832" t="s">
        <v>6206</v>
      </c>
      <c r="C252" s="832" t="s">
        <v>4945</v>
      </c>
      <c r="D252" s="832" t="s">
        <v>6299</v>
      </c>
      <c r="E252" s="832" t="s">
        <v>6300</v>
      </c>
      <c r="F252" s="849">
        <v>1</v>
      </c>
      <c r="G252" s="849">
        <v>5269</v>
      </c>
      <c r="H252" s="849"/>
      <c r="I252" s="849">
        <v>5269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6205</v>
      </c>
      <c r="B253" s="832" t="s">
        <v>6206</v>
      </c>
      <c r="C253" s="832" t="s">
        <v>4945</v>
      </c>
      <c r="D253" s="832" t="s">
        <v>6301</v>
      </c>
      <c r="E253" s="832" t="s">
        <v>6302</v>
      </c>
      <c r="F253" s="849">
        <v>3</v>
      </c>
      <c r="G253" s="849">
        <v>465</v>
      </c>
      <c r="H253" s="849">
        <v>0.3</v>
      </c>
      <c r="I253" s="849">
        <v>155</v>
      </c>
      <c r="J253" s="849">
        <v>10</v>
      </c>
      <c r="K253" s="849">
        <v>1550</v>
      </c>
      <c r="L253" s="849">
        <v>1</v>
      </c>
      <c r="M253" s="849">
        <v>155</v>
      </c>
      <c r="N253" s="849">
        <v>3</v>
      </c>
      <c r="O253" s="849">
        <v>468</v>
      </c>
      <c r="P253" s="837">
        <v>0.30193548387096775</v>
      </c>
      <c r="Q253" s="850">
        <v>156</v>
      </c>
    </row>
    <row r="254" spans="1:17" ht="14.45" customHeight="1" x14ac:dyDescent="0.2">
      <c r="A254" s="831" t="s">
        <v>6205</v>
      </c>
      <c r="B254" s="832" t="s">
        <v>6206</v>
      </c>
      <c r="C254" s="832" t="s">
        <v>4945</v>
      </c>
      <c r="D254" s="832" t="s">
        <v>6303</v>
      </c>
      <c r="E254" s="832" t="s">
        <v>6304</v>
      </c>
      <c r="F254" s="849">
        <v>19</v>
      </c>
      <c r="G254" s="849">
        <v>3781</v>
      </c>
      <c r="H254" s="849">
        <v>2.3631250000000001</v>
      </c>
      <c r="I254" s="849">
        <v>199</v>
      </c>
      <c r="J254" s="849">
        <v>8</v>
      </c>
      <c r="K254" s="849">
        <v>1600</v>
      </c>
      <c r="L254" s="849">
        <v>1</v>
      </c>
      <c r="M254" s="849">
        <v>200</v>
      </c>
      <c r="N254" s="849">
        <v>13</v>
      </c>
      <c r="O254" s="849">
        <v>2613</v>
      </c>
      <c r="P254" s="837">
        <v>1.6331249999999999</v>
      </c>
      <c r="Q254" s="850">
        <v>201</v>
      </c>
    </row>
    <row r="255" spans="1:17" ht="14.45" customHeight="1" x14ac:dyDescent="0.2">
      <c r="A255" s="831" t="s">
        <v>6205</v>
      </c>
      <c r="B255" s="832" t="s">
        <v>6206</v>
      </c>
      <c r="C255" s="832" t="s">
        <v>4945</v>
      </c>
      <c r="D255" s="832" t="s">
        <v>6305</v>
      </c>
      <c r="E255" s="832" t="s">
        <v>6306</v>
      </c>
      <c r="F255" s="849"/>
      <c r="G255" s="849"/>
      <c r="H255" s="849"/>
      <c r="I255" s="849"/>
      <c r="J255" s="849">
        <v>3</v>
      </c>
      <c r="K255" s="849">
        <v>615</v>
      </c>
      <c r="L255" s="849">
        <v>1</v>
      </c>
      <c r="M255" s="849">
        <v>205</v>
      </c>
      <c r="N255" s="849"/>
      <c r="O255" s="849"/>
      <c r="P255" s="837"/>
      <c r="Q255" s="850"/>
    </row>
    <row r="256" spans="1:17" ht="14.45" customHeight="1" x14ac:dyDescent="0.2">
      <c r="A256" s="831" t="s">
        <v>6205</v>
      </c>
      <c r="B256" s="832" t="s">
        <v>6206</v>
      </c>
      <c r="C256" s="832" t="s">
        <v>4945</v>
      </c>
      <c r="D256" s="832" t="s">
        <v>6307</v>
      </c>
      <c r="E256" s="832" t="s">
        <v>6308</v>
      </c>
      <c r="F256" s="849">
        <v>1</v>
      </c>
      <c r="G256" s="849">
        <v>426</v>
      </c>
      <c r="H256" s="849"/>
      <c r="I256" s="849">
        <v>426</v>
      </c>
      <c r="J256" s="849"/>
      <c r="K256" s="849"/>
      <c r="L256" s="849"/>
      <c r="M256" s="849"/>
      <c r="N256" s="849">
        <v>2</v>
      </c>
      <c r="O256" s="849">
        <v>856</v>
      </c>
      <c r="P256" s="837"/>
      <c r="Q256" s="850">
        <v>428</v>
      </c>
    </row>
    <row r="257" spans="1:17" ht="14.45" customHeight="1" x14ac:dyDescent="0.2">
      <c r="A257" s="831" t="s">
        <v>6205</v>
      </c>
      <c r="B257" s="832" t="s">
        <v>6206</v>
      </c>
      <c r="C257" s="832" t="s">
        <v>4945</v>
      </c>
      <c r="D257" s="832" t="s">
        <v>6309</v>
      </c>
      <c r="E257" s="832" t="s">
        <v>6310</v>
      </c>
      <c r="F257" s="849">
        <v>3</v>
      </c>
      <c r="G257" s="849">
        <v>489</v>
      </c>
      <c r="H257" s="849">
        <v>0.6</v>
      </c>
      <c r="I257" s="849">
        <v>163</v>
      </c>
      <c r="J257" s="849">
        <v>5</v>
      </c>
      <c r="K257" s="849">
        <v>815</v>
      </c>
      <c r="L257" s="849">
        <v>1</v>
      </c>
      <c r="M257" s="849">
        <v>163</v>
      </c>
      <c r="N257" s="849">
        <v>2</v>
      </c>
      <c r="O257" s="849">
        <v>328</v>
      </c>
      <c r="P257" s="837">
        <v>0.40245398773006136</v>
      </c>
      <c r="Q257" s="850">
        <v>164</v>
      </c>
    </row>
    <row r="258" spans="1:17" ht="14.45" customHeight="1" x14ac:dyDescent="0.2">
      <c r="A258" s="831" t="s">
        <v>6205</v>
      </c>
      <c r="B258" s="832" t="s">
        <v>6206</v>
      </c>
      <c r="C258" s="832" t="s">
        <v>4945</v>
      </c>
      <c r="D258" s="832" t="s">
        <v>6311</v>
      </c>
      <c r="E258" s="832" t="s">
        <v>6312</v>
      </c>
      <c r="F258" s="849">
        <v>23</v>
      </c>
      <c r="G258" s="849">
        <v>49565</v>
      </c>
      <c r="H258" s="849">
        <v>2.8736665120593692</v>
      </c>
      <c r="I258" s="849">
        <v>2155</v>
      </c>
      <c r="J258" s="849">
        <v>8</v>
      </c>
      <c r="K258" s="849">
        <v>17248</v>
      </c>
      <c r="L258" s="849">
        <v>1</v>
      </c>
      <c r="M258" s="849">
        <v>2156</v>
      </c>
      <c r="N258" s="849">
        <v>4</v>
      </c>
      <c r="O258" s="849">
        <v>8636</v>
      </c>
      <c r="P258" s="837">
        <v>0.50069573283859004</v>
      </c>
      <c r="Q258" s="850">
        <v>2159</v>
      </c>
    </row>
    <row r="259" spans="1:17" ht="14.45" customHeight="1" x14ac:dyDescent="0.2">
      <c r="A259" s="831" t="s">
        <v>6205</v>
      </c>
      <c r="B259" s="832" t="s">
        <v>6206</v>
      </c>
      <c r="C259" s="832" t="s">
        <v>4945</v>
      </c>
      <c r="D259" s="832" t="s">
        <v>6313</v>
      </c>
      <c r="E259" s="832" t="s">
        <v>6280</v>
      </c>
      <c r="F259" s="849"/>
      <c r="G259" s="849"/>
      <c r="H259" s="849"/>
      <c r="I259" s="849"/>
      <c r="J259" s="849">
        <v>4</v>
      </c>
      <c r="K259" s="849">
        <v>7556</v>
      </c>
      <c r="L259" s="849">
        <v>1</v>
      </c>
      <c r="M259" s="849">
        <v>1889</v>
      </c>
      <c r="N259" s="849">
        <v>4</v>
      </c>
      <c r="O259" s="849">
        <v>7568</v>
      </c>
      <c r="P259" s="837">
        <v>1.0015881418740074</v>
      </c>
      <c r="Q259" s="850">
        <v>1892</v>
      </c>
    </row>
    <row r="260" spans="1:17" ht="14.45" customHeight="1" x14ac:dyDescent="0.2">
      <c r="A260" s="831" t="s">
        <v>6205</v>
      </c>
      <c r="B260" s="832" t="s">
        <v>6206</v>
      </c>
      <c r="C260" s="832" t="s">
        <v>4945</v>
      </c>
      <c r="D260" s="832" t="s">
        <v>6314</v>
      </c>
      <c r="E260" s="832" t="s">
        <v>6315</v>
      </c>
      <c r="F260" s="849"/>
      <c r="G260" s="849"/>
      <c r="H260" s="849"/>
      <c r="I260" s="849"/>
      <c r="J260" s="849">
        <v>1</v>
      </c>
      <c r="K260" s="849">
        <v>163</v>
      </c>
      <c r="L260" s="849">
        <v>1</v>
      </c>
      <c r="M260" s="849">
        <v>163</v>
      </c>
      <c r="N260" s="849">
        <v>2</v>
      </c>
      <c r="O260" s="849">
        <v>328</v>
      </c>
      <c r="P260" s="837">
        <v>2.0122699386503067</v>
      </c>
      <c r="Q260" s="850">
        <v>164</v>
      </c>
    </row>
    <row r="261" spans="1:17" ht="14.45" customHeight="1" x14ac:dyDescent="0.2">
      <c r="A261" s="831" t="s">
        <v>6205</v>
      </c>
      <c r="B261" s="832" t="s">
        <v>6206</v>
      </c>
      <c r="C261" s="832" t="s">
        <v>4945</v>
      </c>
      <c r="D261" s="832" t="s">
        <v>6316</v>
      </c>
      <c r="E261" s="832" t="s">
        <v>6317</v>
      </c>
      <c r="F261" s="849">
        <v>1</v>
      </c>
      <c r="G261" s="849">
        <v>8460</v>
      </c>
      <c r="H261" s="849">
        <v>0.49988182462774755</v>
      </c>
      <c r="I261" s="849">
        <v>8460</v>
      </c>
      <c r="J261" s="849">
        <v>2</v>
      </c>
      <c r="K261" s="849">
        <v>16924</v>
      </c>
      <c r="L261" s="849">
        <v>1</v>
      </c>
      <c r="M261" s="849">
        <v>8462</v>
      </c>
      <c r="N261" s="849">
        <v>2</v>
      </c>
      <c r="O261" s="849">
        <v>16940</v>
      </c>
      <c r="P261" s="837">
        <v>1.0009454029780194</v>
      </c>
      <c r="Q261" s="850">
        <v>8470</v>
      </c>
    </row>
    <row r="262" spans="1:17" ht="14.45" customHeight="1" x14ac:dyDescent="0.2">
      <c r="A262" s="831" t="s">
        <v>6205</v>
      </c>
      <c r="B262" s="832" t="s">
        <v>6206</v>
      </c>
      <c r="C262" s="832" t="s">
        <v>4945</v>
      </c>
      <c r="D262" s="832" t="s">
        <v>6318</v>
      </c>
      <c r="E262" s="832" t="s">
        <v>6319</v>
      </c>
      <c r="F262" s="849"/>
      <c r="G262" s="849"/>
      <c r="H262" s="849"/>
      <c r="I262" s="849"/>
      <c r="J262" s="849">
        <v>2</v>
      </c>
      <c r="K262" s="849">
        <v>706</v>
      </c>
      <c r="L262" s="849">
        <v>1</v>
      </c>
      <c r="M262" s="849">
        <v>353</v>
      </c>
      <c r="N262" s="849"/>
      <c r="O262" s="849"/>
      <c r="P262" s="837"/>
      <c r="Q262" s="850"/>
    </row>
    <row r="263" spans="1:17" ht="14.45" customHeight="1" x14ac:dyDescent="0.2">
      <c r="A263" s="831" t="s">
        <v>6320</v>
      </c>
      <c r="B263" s="832" t="s">
        <v>6321</v>
      </c>
      <c r="C263" s="832" t="s">
        <v>4945</v>
      </c>
      <c r="D263" s="832" t="s">
        <v>6322</v>
      </c>
      <c r="E263" s="832" t="s">
        <v>6323</v>
      </c>
      <c r="F263" s="849">
        <v>14</v>
      </c>
      <c r="G263" s="849">
        <v>2954</v>
      </c>
      <c r="H263" s="849">
        <v>2.3223270440251573</v>
      </c>
      <c r="I263" s="849">
        <v>211</v>
      </c>
      <c r="J263" s="849">
        <v>6</v>
      </c>
      <c r="K263" s="849">
        <v>1272</v>
      </c>
      <c r="L263" s="849">
        <v>1</v>
      </c>
      <c r="M263" s="849">
        <v>212</v>
      </c>
      <c r="N263" s="849">
        <v>3</v>
      </c>
      <c r="O263" s="849">
        <v>639</v>
      </c>
      <c r="P263" s="837">
        <v>0.50235849056603776</v>
      </c>
      <c r="Q263" s="850">
        <v>213</v>
      </c>
    </row>
    <row r="264" spans="1:17" ht="14.45" customHeight="1" x14ac:dyDescent="0.2">
      <c r="A264" s="831" t="s">
        <v>6320</v>
      </c>
      <c r="B264" s="832" t="s">
        <v>6321</v>
      </c>
      <c r="C264" s="832" t="s">
        <v>4945</v>
      </c>
      <c r="D264" s="832" t="s">
        <v>6324</v>
      </c>
      <c r="E264" s="832" t="s">
        <v>6325</v>
      </c>
      <c r="F264" s="849">
        <v>44</v>
      </c>
      <c r="G264" s="849">
        <v>13244</v>
      </c>
      <c r="H264" s="849">
        <v>0.50407246707771947</v>
      </c>
      <c r="I264" s="849">
        <v>301</v>
      </c>
      <c r="J264" s="849">
        <v>87</v>
      </c>
      <c r="K264" s="849">
        <v>26274</v>
      </c>
      <c r="L264" s="849">
        <v>1</v>
      </c>
      <c r="M264" s="849">
        <v>302</v>
      </c>
      <c r="N264" s="849">
        <v>147</v>
      </c>
      <c r="O264" s="849">
        <v>44541</v>
      </c>
      <c r="P264" s="837">
        <v>1.6952500570906599</v>
      </c>
      <c r="Q264" s="850">
        <v>303</v>
      </c>
    </row>
    <row r="265" spans="1:17" ht="14.45" customHeight="1" x14ac:dyDescent="0.2">
      <c r="A265" s="831" t="s">
        <v>6320</v>
      </c>
      <c r="B265" s="832" t="s">
        <v>6321</v>
      </c>
      <c r="C265" s="832" t="s">
        <v>4945</v>
      </c>
      <c r="D265" s="832" t="s">
        <v>6326</v>
      </c>
      <c r="E265" s="832" t="s">
        <v>6327</v>
      </c>
      <c r="F265" s="849"/>
      <c r="G265" s="849"/>
      <c r="H265" s="849"/>
      <c r="I265" s="849"/>
      <c r="J265" s="849">
        <v>6</v>
      </c>
      <c r="K265" s="849">
        <v>600</v>
      </c>
      <c r="L265" s="849">
        <v>1</v>
      </c>
      <c r="M265" s="849">
        <v>100</v>
      </c>
      <c r="N265" s="849">
        <v>6</v>
      </c>
      <c r="O265" s="849">
        <v>600</v>
      </c>
      <c r="P265" s="837">
        <v>1</v>
      </c>
      <c r="Q265" s="850">
        <v>100</v>
      </c>
    </row>
    <row r="266" spans="1:17" ht="14.45" customHeight="1" x14ac:dyDescent="0.2">
      <c r="A266" s="831" t="s">
        <v>6320</v>
      </c>
      <c r="B266" s="832" t="s">
        <v>6321</v>
      </c>
      <c r="C266" s="832" t="s">
        <v>4945</v>
      </c>
      <c r="D266" s="832" t="s">
        <v>6328</v>
      </c>
      <c r="E266" s="832" t="s">
        <v>6329</v>
      </c>
      <c r="F266" s="849">
        <v>30</v>
      </c>
      <c r="G266" s="849">
        <v>4110</v>
      </c>
      <c r="H266" s="849">
        <v>1</v>
      </c>
      <c r="I266" s="849">
        <v>137</v>
      </c>
      <c r="J266" s="849">
        <v>30</v>
      </c>
      <c r="K266" s="849">
        <v>4110</v>
      </c>
      <c r="L266" s="849">
        <v>1</v>
      </c>
      <c r="M266" s="849">
        <v>137</v>
      </c>
      <c r="N266" s="849">
        <v>22</v>
      </c>
      <c r="O266" s="849">
        <v>3036</v>
      </c>
      <c r="P266" s="837">
        <v>0.73868613138686134</v>
      </c>
      <c r="Q266" s="850">
        <v>138</v>
      </c>
    </row>
    <row r="267" spans="1:17" ht="14.45" customHeight="1" x14ac:dyDescent="0.2">
      <c r="A267" s="831" t="s">
        <v>6320</v>
      </c>
      <c r="B267" s="832" t="s">
        <v>6321</v>
      </c>
      <c r="C267" s="832" t="s">
        <v>4945</v>
      </c>
      <c r="D267" s="832" t="s">
        <v>6330</v>
      </c>
      <c r="E267" s="832" t="s">
        <v>6331</v>
      </c>
      <c r="F267" s="849"/>
      <c r="G267" s="849"/>
      <c r="H267" s="849"/>
      <c r="I267" s="849"/>
      <c r="J267" s="849">
        <v>1</v>
      </c>
      <c r="K267" s="849">
        <v>640</v>
      </c>
      <c r="L267" s="849">
        <v>1</v>
      </c>
      <c r="M267" s="849">
        <v>640</v>
      </c>
      <c r="N267" s="849"/>
      <c r="O267" s="849"/>
      <c r="P267" s="837"/>
      <c r="Q267" s="850"/>
    </row>
    <row r="268" spans="1:17" ht="14.45" customHeight="1" x14ac:dyDescent="0.2">
      <c r="A268" s="831" t="s">
        <v>6320</v>
      </c>
      <c r="B268" s="832" t="s">
        <v>6321</v>
      </c>
      <c r="C268" s="832" t="s">
        <v>4945</v>
      </c>
      <c r="D268" s="832" t="s">
        <v>6332</v>
      </c>
      <c r="E268" s="832" t="s">
        <v>6333</v>
      </c>
      <c r="F268" s="849">
        <v>2</v>
      </c>
      <c r="G268" s="849">
        <v>346</v>
      </c>
      <c r="H268" s="849">
        <v>0.39770114942528734</v>
      </c>
      <c r="I268" s="849">
        <v>173</v>
      </c>
      <c r="J268" s="849">
        <v>5</v>
      </c>
      <c r="K268" s="849">
        <v>870</v>
      </c>
      <c r="L268" s="849">
        <v>1</v>
      </c>
      <c r="M268" s="849">
        <v>174</v>
      </c>
      <c r="N268" s="849">
        <v>6</v>
      </c>
      <c r="O268" s="849">
        <v>1050</v>
      </c>
      <c r="P268" s="837">
        <v>1.2068965517241379</v>
      </c>
      <c r="Q268" s="850">
        <v>175</v>
      </c>
    </row>
    <row r="269" spans="1:17" ht="14.45" customHeight="1" x14ac:dyDescent="0.2">
      <c r="A269" s="831" t="s">
        <v>6320</v>
      </c>
      <c r="B269" s="832" t="s">
        <v>6321</v>
      </c>
      <c r="C269" s="832" t="s">
        <v>4945</v>
      </c>
      <c r="D269" s="832" t="s">
        <v>6334</v>
      </c>
      <c r="E269" s="832" t="s">
        <v>6335</v>
      </c>
      <c r="F269" s="849">
        <v>1</v>
      </c>
      <c r="G269" s="849">
        <v>274</v>
      </c>
      <c r="H269" s="849">
        <v>0.33333333333333331</v>
      </c>
      <c r="I269" s="849">
        <v>274</v>
      </c>
      <c r="J269" s="849">
        <v>3</v>
      </c>
      <c r="K269" s="849">
        <v>822</v>
      </c>
      <c r="L269" s="849">
        <v>1</v>
      </c>
      <c r="M269" s="849">
        <v>274</v>
      </c>
      <c r="N269" s="849">
        <v>2</v>
      </c>
      <c r="O269" s="849">
        <v>554</v>
      </c>
      <c r="P269" s="837">
        <v>0.67396593673965932</v>
      </c>
      <c r="Q269" s="850">
        <v>277</v>
      </c>
    </row>
    <row r="270" spans="1:17" ht="14.45" customHeight="1" x14ac:dyDescent="0.2">
      <c r="A270" s="831" t="s">
        <v>6320</v>
      </c>
      <c r="B270" s="832" t="s">
        <v>6321</v>
      </c>
      <c r="C270" s="832" t="s">
        <v>4945</v>
      </c>
      <c r="D270" s="832" t="s">
        <v>6336</v>
      </c>
      <c r="E270" s="832" t="s">
        <v>6337</v>
      </c>
      <c r="F270" s="849">
        <v>3</v>
      </c>
      <c r="G270" s="849">
        <v>426</v>
      </c>
      <c r="H270" s="849">
        <v>1</v>
      </c>
      <c r="I270" s="849">
        <v>142</v>
      </c>
      <c r="J270" s="849">
        <v>3</v>
      </c>
      <c r="K270" s="849">
        <v>426</v>
      </c>
      <c r="L270" s="849">
        <v>1</v>
      </c>
      <c r="M270" s="849">
        <v>142</v>
      </c>
      <c r="N270" s="849">
        <v>2</v>
      </c>
      <c r="O270" s="849">
        <v>282</v>
      </c>
      <c r="P270" s="837">
        <v>0.6619718309859155</v>
      </c>
      <c r="Q270" s="850">
        <v>141</v>
      </c>
    </row>
    <row r="271" spans="1:17" ht="14.45" customHeight="1" x14ac:dyDescent="0.2">
      <c r="A271" s="831" t="s">
        <v>6320</v>
      </c>
      <c r="B271" s="832" t="s">
        <v>6321</v>
      </c>
      <c r="C271" s="832" t="s">
        <v>4945</v>
      </c>
      <c r="D271" s="832" t="s">
        <v>6338</v>
      </c>
      <c r="E271" s="832" t="s">
        <v>6337</v>
      </c>
      <c r="F271" s="849">
        <v>30</v>
      </c>
      <c r="G271" s="849">
        <v>2340</v>
      </c>
      <c r="H271" s="849">
        <v>1</v>
      </c>
      <c r="I271" s="849">
        <v>78</v>
      </c>
      <c r="J271" s="849">
        <v>30</v>
      </c>
      <c r="K271" s="849">
        <v>2340</v>
      </c>
      <c r="L271" s="849">
        <v>1</v>
      </c>
      <c r="M271" s="849">
        <v>78</v>
      </c>
      <c r="N271" s="849">
        <v>22</v>
      </c>
      <c r="O271" s="849">
        <v>1738</v>
      </c>
      <c r="P271" s="837">
        <v>0.74273504273504276</v>
      </c>
      <c r="Q271" s="850">
        <v>79</v>
      </c>
    </row>
    <row r="272" spans="1:17" ht="14.45" customHeight="1" x14ac:dyDescent="0.2">
      <c r="A272" s="831" t="s">
        <v>6320</v>
      </c>
      <c r="B272" s="832" t="s">
        <v>6321</v>
      </c>
      <c r="C272" s="832" t="s">
        <v>4945</v>
      </c>
      <c r="D272" s="832" t="s">
        <v>6339</v>
      </c>
      <c r="E272" s="832" t="s">
        <v>6340</v>
      </c>
      <c r="F272" s="849">
        <v>3</v>
      </c>
      <c r="G272" s="849">
        <v>942</v>
      </c>
      <c r="H272" s="849">
        <v>1</v>
      </c>
      <c r="I272" s="849">
        <v>314</v>
      </c>
      <c r="J272" s="849">
        <v>3</v>
      </c>
      <c r="K272" s="849">
        <v>942</v>
      </c>
      <c r="L272" s="849">
        <v>1</v>
      </c>
      <c r="M272" s="849">
        <v>314</v>
      </c>
      <c r="N272" s="849">
        <v>2</v>
      </c>
      <c r="O272" s="849">
        <v>632</v>
      </c>
      <c r="P272" s="837">
        <v>0.6709129511677282</v>
      </c>
      <c r="Q272" s="850">
        <v>316</v>
      </c>
    </row>
    <row r="273" spans="1:17" ht="14.45" customHeight="1" x14ac:dyDescent="0.2">
      <c r="A273" s="831" t="s">
        <v>6320</v>
      </c>
      <c r="B273" s="832" t="s">
        <v>6321</v>
      </c>
      <c r="C273" s="832" t="s">
        <v>4945</v>
      </c>
      <c r="D273" s="832" t="s">
        <v>6341</v>
      </c>
      <c r="E273" s="832" t="s">
        <v>6342</v>
      </c>
      <c r="F273" s="849">
        <v>23</v>
      </c>
      <c r="G273" s="849">
        <v>3749</v>
      </c>
      <c r="H273" s="849">
        <v>0.76650991617256181</v>
      </c>
      <c r="I273" s="849">
        <v>163</v>
      </c>
      <c r="J273" s="849">
        <v>30</v>
      </c>
      <c r="K273" s="849">
        <v>4891</v>
      </c>
      <c r="L273" s="849">
        <v>1</v>
      </c>
      <c r="M273" s="849">
        <v>163.03333333333333</v>
      </c>
      <c r="N273" s="849">
        <v>11</v>
      </c>
      <c r="O273" s="849">
        <v>1815</v>
      </c>
      <c r="P273" s="837">
        <v>0.37108975669597222</v>
      </c>
      <c r="Q273" s="850">
        <v>165</v>
      </c>
    </row>
    <row r="274" spans="1:17" ht="14.45" customHeight="1" x14ac:dyDescent="0.2">
      <c r="A274" s="831" t="s">
        <v>6320</v>
      </c>
      <c r="B274" s="832" t="s">
        <v>6321</v>
      </c>
      <c r="C274" s="832" t="s">
        <v>4945</v>
      </c>
      <c r="D274" s="832" t="s">
        <v>6343</v>
      </c>
      <c r="E274" s="832" t="s">
        <v>6323</v>
      </c>
      <c r="F274" s="849">
        <v>66</v>
      </c>
      <c r="G274" s="849">
        <v>4752</v>
      </c>
      <c r="H274" s="849">
        <v>0.88</v>
      </c>
      <c r="I274" s="849">
        <v>72</v>
      </c>
      <c r="J274" s="849">
        <v>75</v>
      </c>
      <c r="K274" s="849">
        <v>5400</v>
      </c>
      <c r="L274" s="849">
        <v>1</v>
      </c>
      <c r="M274" s="849">
        <v>72</v>
      </c>
      <c r="N274" s="849">
        <v>53</v>
      </c>
      <c r="O274" s="849">
        <v>3922</v>
      </c>
      <c r="P274" s="837">
        <v>0.72629629629629633</v>
      </c>
      <c r="Q274" s="850">
        <v>74</v>
      </c>
    </row>
    <row r="275" spans="1:17" ht="14.45" customHeight="1" x14ac:dyDescent="0.2">
      <c r="A275" s="831" t="s">
        <v>6320</v>
      </c>
      <c r="B275" s="832" t="s">
        <v>6321</v>
      </c>
      <c r="C275" s="832" t="s">
        <v>4945</v>
      </c>
      <c r="D275" s="832" t="s">
        <v>6344</v>
      </c>
      <c r="E275" s="832" t="s">
        <v>6345</v>
      </c>
      <c r="F275" s="849">
        <v>1</v>
      </c>
      <c r="G275" s="849">
        <v>1211</v>
      </c>
      <c r="H275" s="849">
        <v>9.9917491749174914E-2</v>
      </c>
      <c r="I275" s="849">
        <v>1211</v>
      </c>
      <c r="J275" s="849">
        <v>10</v>
      </c>
      <c r="K275" s="849">
        <v>12120</v>
      </c>
      <c r="L275" s="849">
        <v>1</v>
      </c>
      <c r="M275" s="849">
        <v>1212</v>
      </c>
      <c r="N275" s="849">
        <v>3</v>
      </c>
      <c r="O275" s="849">
        <v>3648</v>
      </c>
      <c r="P275" s="837">
        <v>0.30099009900990098</v>
      </c>
      <c r="Q275" s="850">
        <v>1216</v>
      </c>
    </row>
    <row r="276" spans="1:17" ht="14.45" customHeight="1" x14ac:dyDescent="0.2">
      <c r="A276" s="831" t="s">
        <v>6320</v>
      </c>
      <c r="B276" s="832" t="s">
        <v>6321</v>
      </c>
      <c r="C276" s="832" t="s">
        <v>4945</v>
      </c>
      <c r="D276" s="832" t="s">
        <v>6346</v>
      </c>
      <c r="E276" s="832" t="s">
        <v>6347</v>
      </c>
      <c r="F276" s="849">
        <v>1</v>
      </c>
      <c r="G276" s="849">
        <v>114</v>
      </c>
      <c r="H276" s="849">
        <v>0.24782608695652175</v>
      </c>
      <c r="I276" s="849">
        <v>114</v>
      </c>
      <c r="J276" s="849">
        <v>4</v>
      </c>
      <c r="K276" s="849">
        <v>460</v>
      </c>
      <c r="L276" s="849">
        <v>1</v>
      </c>
      <c r="M276" s="849">
        <v>115</v>
      </c>
      <c r="N276" s="849">
        <v>2</v>
      </c>
      <c r="O276" s="849">
        <v>232</v>
      </c>
      <c r="P276" s="837">
        <v>0.5043478260869565</v>
      </c>
      <c r="Q276" s="850">
        <v>116</v>
      </c>
    </row>
    <row r="277" spans="1:17" ht="14.45" customHeight="1" x14ac:dyDescent="0.2">
      <c r="A277" s="831" t="s">
        <v>6320</v>
      </c>
      <c r="B277" s="832" t="s">
        <v>6321</v>
      </c>
      <c r="C277" s="832" t="s">
        <v>4945</v>
      </c>
      <c r="D277" s="832" t="s">
        <v>6348</v>
      </c>
      <c r="E277" s="832" t="s">
        <v>6349</v>
      </c>
      <c r="F277" s="849"/>
      <c r="G277" s="849"/>
      <c r="H277" s="849"/>
      <c r="I277" s="849"/>
      <c r="J277" s="849">
        <v>1</v>
      </c>
      <c r="K277" s="849">
        <v>302</v>
      </c>
      <c r="L277" s="849">
        <v>1</v>
      </c>
      <c r="M277" s="849">
        <v>302</v>
      </c>
      <c r="N277" s="849"/>
      <c r="O277" s="849"/>
      <c r="P277" s="837"/>
      <c r="Q277" s="850"/>
    </row>
    <row r="278" spans="1:17" ht="14.45" customHeight="1" x14ac:dyDescent="0.2">
      <c r="A278" s="831" t="s">
        <v>6350</v>
      </c>
      <c r="B278" s="832" t="s">
        <v>6351</v>
      </c>
      <c r="C278" s="832" t="s">
        <v>4945</v>
      </c>
      <c r="D278" s="832" t="s">
        <v>6352</v>
      </c>
      <c r="E278" s="832" t="s">
        <v>6353</v>
      </c>
      <c r="F278" s="849"/>
      <c r="G278" s="849"/>
      <c r="H278" s="849"/>
      <c r="I278" s="849"/>
      <c r="J278" s="849">
        <v>8</v>
      </c>
      <c r="K278" s="849">
        <v>464</v>
      </c>
      <c r="L278" s="849">
        <v>1</v>
      </c>
      <c r="M278" s="849">
        <v>58</v>
      </c>
      <c r="N278" s="849"/>
      <c r="O278" s="849"/>
      <c r="P278" s="837"/>
      <c r="Q278" s="850"/>
    </row>
    <row r="279" spans="1:17" ht="14.45" customHeight="1" x14ac:dyDescent="0.2">
      <c r="A279" s="831" t="s">
        <v>6350</v>
      </c>
      <c r="B279" s="832" t="s">
        <v>6351</v>
      </c>
      <c r="C279" s="832" t="s">
        <v>4945</v>
      </c>
      <c r="D279" s="832" t="s">
        <v>6354</v>
      </c>
      <c r="E279" s="832" t="s">
        <v>6355</v>
      </c>
      <c r="F279" s="849"/>
      <c r="G279" s="849"/>
      <c r="H279" s="849"/>
      <c r="I279" s="849"/>
      <c r="J279" s="849">
        <v>1</v>
      </c>
      <c r="K279" s="849">
        <v>132</v>
      </c>
      <c r="L279" s="849">
        <v>1</v>
      </c>
      <c r="M279" s="849">
        <v>132</v>
      </c>
      <c r="N279" s="849"/>
      <c r="O279" s="849"/>
      <c r="P279" s="837"/>
      <c r="Q279" s="850"/>
    </row>
    <row r="280" spans="1:17" ht="14.45" customHeight="1" x14ac:dyDescent="0.2">
      <c r="A280" s="831" t="s">
        <v>6350</v>
      </c>
      <c r="B280" s="832" t="s">
        <v>6351</v>
      </c>
      <c r="C280" s="832" t="s">
        <v>4945</v>
      </c>
      <c r="D280" s="832" t="s">
        <v>6356</v>
      </c>
      <c r="E280" s="832" t="s">
        <v>6357</v>
      </c>
      <c r="F280" s="849">
        <v>1</v>
      </c>
      <c r="G280" s="849">
        <v>189</v>
      </c>
      <c r="H280" s="849"/>
      <c r="I280" s="849">
        <v>189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6350</v>
      </c>
      <c r="B281" s="832" t="s">
        <v>6351</v>
      </c>
      <c r="C281" s="832" t="s">
        <v>4945</v>
      </c>
      <c r="D281" s="832" t="s">
        <v>6358</v>
      </c>
      <c r="E281" s="832" t="s">
        <v>6359</v>
      </c>
      <c r="F281" s="849">
        <v>2</v>
      </c>
      <c r="G281" s="849">
        <v>360</v>
      </c>
      <c r="H281" s="849">
        <v>0.33333333333333331</v>
      </c>
      <c r="I281" s="849">
        <v>180</v>
      </c>
      <c r="J281" s="849">
        <v>6</v>
      </c>
      <c r="K281" s="849">
        <v>1080</v>
      </c>
      <c r="L281" s="849">
        <v>1</v>
      </c>
      <c r="M281" s="849">
        <v>180</v>
      </c>
      <c r="N281" s="849">
        <v>6</v>
      </c>
      <c r="O281" s="849">
        <v>1098</v>
      </c>
      <c r="P281" s="837">
        <v>1.0166666666666666</v>
      </c>
      <c r="Q281" s="850">
        <v>183</v>
      </c>
    </row>
    <row r="282" spans="1:17" ht="14.45" customHeight="1" x14ac:dyDescent="0.2">
      <c r="A282" s="831" t="s">
        <v>6350</v>
      </c>
      <c r="B282" s="832" t="s">
        <v>6351</v>
      </c>
      <c r="C282" s="832" t="s">
        <v>4945</v>
      </c>
      <c r="D282" s="832" t="s">
        <v>6360</v>
      </c>
      <c r="E282" s="832" t="s">
        <v>6361</v>
      </c>
      <c r="F282" s="849"/>
      <c r="G282" s="849"/>
      <c r="H282" s="849"/>
      <c r="I282" s="849"/>
      <c r="J282" s="849">
        <v>4</v>
      </c>
      <c r="K282" s="849">
        <v>1348</v>
      </c>
      <c r="L282" s="849">
        <v>1</v>
      </c>
      <c r="M282" s="849">
        <v>337</v>
      </c>
      <c r="N282" s="849">
        <v>5</v>
      </c>
      <c r="O282" s="849">
        <v>1705</v>
      </c>
      <c r="P282" s="837">
        <v>1.2648367952522255</v>
      </c>
      <c r="Q282" s="850">
        <v>341</v>
      </c>
    </row>
    <row r="283" spans="1:17" ht="14.45" customHeight="1" x14ac:dyDescent="0.2">
      <c r="A283" s="831" t="s">
        <v>6350</v>
      </c>
      <c r="B283" s="832" t="s">
        <v>6351</v>
      </c>
      <c r="C283" s="832" t="s">
        <v>4945</v>
      </c>
      <c r="D283" s="832" t="s">
        <v>6362</v>
      </c>
      <c r="E283" s="832" t="s">
        <v>6363</v>
      </c>
      <c r="F283" s="849"/>
      <c r="G283" s="849"/>
      <c r="H283" s="849"/>
      <c r="I283" s="849"/>
      <c r="J283" s="849">
        <v>1</v>
      </c>
      <c r="K283" s="849">
        <v>459</v>
      </c>
      <c r="L283" s="849">
        <v>1</v>
      </c>
      <c r="M283" s="849">
        <v>459</v>
      </c>
      <c r="N283" s="849"/>
      <c r="O283" s="849"/>
      <c r="P283" s="837"/>
      <c r="Q283" s="850"/>
    </row>
    <row r="284" spans="1:17" ht="14.45" customHeight="1" x14ac:dyDescent="0.2">
      <c r="A284" s="831" t="s">
        <v>6350</v>
      </c>
      <c r="B284" s="832" t="s">
        <v>6351</v>
      </c>
      <c r="C284" s="832" t="s">
        <v>4945</v>
      </c>
      <c r="D284" s="832" t="s">
        <v>6364</v>
      </c>
      <c r="E284" s="832" t="s">
        <v>6365</v>
      </c>
      <c r="F284" s="849">
        <v>2</v>
      </c>
      <c r="G284" s="849">
        <v>698</v>
      </c>
      <c r="H284" s="849">
        <v>0.24928571428571428</v>
      </c>
      <c r="I284" s="849">
        <v>349</v>
      </c>
      <c r="J284" s="849">
        <v>8</v>
      </c>
      <c r="K284" s="849">
        <v>2800</v>
      </c>
      <c r="L284" s="849">
        <v>1</v>
      </c>
      <c r="M284" s="849">
        <v>350</v>
      </c>
      <c r="N284" s="849">
        <v>5</v>
      </c>
      <c r="O284" s="849">
        <v>1755</v>
      </c>
      <c r="P284" s="837">
        <v>0.62678571428571428</v>
      </c>
      <c r="Q284" s="850">
        <v>351</v>
      </c>
    </row>
    <row r="285" spans="1:17" ht="14.45" customHeight="1" x14ac:dyDescent="0.2">
      <c r="A285" s="831" t="s">
        <v>6350</v>
      </c>
      <c r="B285" s="832" t="s">
        <v>6351</v>
      </c>
      <c r="C285" s="832" t="s">
        <v>4945</v>
      </c>
      <c r="D285" s="832" t="s">
        <v>5871</v>
      </c>
      <c r="E285" s="832" t="s">
        <v>5872</v>
      </c>
      <c r="F285" s="849"/>
      <c r="G285" s="849"/>
      <c r="H285" s="849"/>
      <c r="I285" s="849"/>
      <c r="J285" s="849">
        <v>1</v>
      </c>
      <c r="K285" s="849">
        <v>49</v>
      </c>
      <c r="L285" s="849">
        <v>1</v>
      </c>
      <c r="M285" s="849">
        <v>49</v>
      </c>
      <c r="N285" s="849"/>
      <c r="O285" s="849"/>
      <c r="P285" s="837"/>
      <c r="Q285" s="850"/>
    </row>
    <row r="286" spans="1:17" ht="14.45" customHeight="1" x14ac:dyDescent="0.2">
      <c r="A286" s="831" t="s">
        <v>6350</v>
      </c>
      <c r="B286" s="832" t="s">
        <v>6351</v>
      </c>
      <c r="C286" s="832" t="s">
        <v>4945</v>
      </c>
      <c r="D286" s="832" t="s">
        <v>6366</v>
      </c>
      <c r="E286" s="832" t="s">
        <v>6367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399</v>
      </c>
      <c r="P286" s="837"/>
      <c r="Q286" s="850">
        <v>399</v>
      </c>
    </row>
    <row r="287" spans="1:17" ht="14.45" customHeight="1" x14ac:dyDescent="0.2">
      <c r="A287" s="831" t="s">
        <v>6350</v>
      </c>
      <c r="B287" s="832" t="s">
        <v>6351</v>
      </c>
      <c r="C287" s="832" t="s">
        <v>4945</v>
      </c>
      <c r="D287" s="832" t="s">
        <v>5814</v>
      </c>
      <c r="E287" s="832" t="s">
        <v>5815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713</v>
      </c>
      <c r="P287" s="837"/>
      <c r="Q287" s="850">
        <v>713</v>
      </c>
    </row>
    <row r="288" spans="1:17" ht="14.45" customHeight="1" x14ac:dyDescent="0.2">
      <c r="A288" s="831" t="s">
        <v>6350</v>
      </c>
      <c r="B288" s="832" t="s">
        <v>6351</v>
      </c>
      <c r="C288" s="832" t="s">
        <v>4945</v>
      </c>
      <c r="D288" s="832" t="s">
        <v>6368</v>
      </c>
      <c r="E288" s="832" t="s">
        <v>6369</v>
      </c>
      <c r="F288" s="849">
        <v>1</v>
      </c>
      <c r="G288" s="849">
        <v>305</v>
      </c>
      <c r="H288" s="849">
        <v>1</v>
      </c>
      <c r="I288" s="849">
        <v>305</v>
      </c>
      <c r="J288" s="849">
        <v>1</v>
      </c>
      <c r="K288" s="849">
        <v>305</v>
      </c>
      <c r="L288" s="849">
        <v>1</v>
      </c>
      <c r="M288" s="849">
        <v>305</v>
      </c>
      <c r="N288" s="849"/>
      <c r="O288" s="849"/>
      <c r="P288" s="837"/>
      <c r="Q288" s="850"/>
    </row>
    <row r="289" spans="1:17" ht="14.45" customHeight="1" x14ac:dyDescent="0.2">
      <c r="A289" s="831" t="s">
        <v>6350</v>
      </c>
      <c r="B289" s="832" t="s">
        <v>6351</v>
      </c>
      <c r="C289" s="832" t="s">
        <v>4945</v>
      </c>
      <c r="D289" s="832" t="s">
        <v>6370</v>
      </c>
      <c r="E289" s="832" t="s">
        <v>6371</v>
      </c>
      <c r="F289" s="849">
        <v>3</v>
      </c>
      <c r="G289" s="849">
        <v>1482</v>
      </c>
      <c r="H289" s="849">
        <v>0.37424242424242427</v>
      </c>
      <c r="I289" s="849">
        <v>494</v>
      </c>
      <c r="J289" s="849">
        <v>8</v>
      </c>
      <c r="K289" s="849">
        <v>3960</v>
      </c>
      <c r="L289" s="849">
        <v>1</v>
      </c>
      <c r="M289" s="849">
        <v>495</v>
      </c>
      <c r="N289" s="849">
        <v>19</v>
      </c>
      <c r="O289" s="849">
        <v>9481</v>
      </c>
      <c r="P289" s="837">
        <v>2.3941919191919192</v>
      </c>
      <c r="Q289" s="850">
        <v>499</v>
      </c>
    </row>
    <row r="290" spans="1:17" ht="14.45" customHeight="1" x14ac:dyDescent="0.2">
      <c r="A290" s="831" t="s">
        <v>6350</v>
      </c>
      <c r="B290" s="832" t="s">
        <v>6351</v>
      </c>
      <c r="C290" s="832" t="s">
        <v>4945</v>
      </c>
      <c r="D290" s="832" t="s">
        <v>6372</v>
      </c>
      <c r="E290" s="832" t="s">
        <v>6373</v>
      </c>
      <c r="F290" s="849">
        <v>4</v>
      </c>
      <c r="G290" s="849">
        <v>1480</v>
      </c>
      <c r="H290" s="849">
        <v>0.39892183288409705</v>
      </c>
      <c r="I290" s="849">
        <v>370</v>
      </c>
      <c r="J290" s="849">
        <v>10</v>
      </c>
      <c r="K290" s="849">
        <v>3710</v>
      </c>
      <c r="L290" s="849">
        <v>1</v>
      </c>
      <c r="M290" s="849">
        <v>371</v>
      </c>
      <c r="N290" s="849">
        <v>12</v>
      </c>
      <c r="O290" s="849">
        <v>4512</v>
      </c>
      <c r="P290" s="837">
        <v>1.2161725067385445</v>
      </c>
      <c r="Q290" s="850">
        <v>376</v>
      </c>
    </row>
    <row r="291" spans="1:17" ht="14.45" customHeight="1" x14ac:dyDescent="0.2">
      <c r="A291" s="831" t="s">
        <v>6350</v>
      </c>
      <c r="B291" s="832" t="s">
        <v>6351</v>
      </c>
      <c r="C291" s="832" t="s">
        <v>4945</v>
      </c>
      <c r="D291" s="832" t="s">
        <v>6374</v>
      </c>
      <c r="E291" s="832" t="s">
        <v>6375</v>
      </c>
      <c r="F291" s="849">
        <v>2</v>
      </c>
      <c r="G291" s="849">
        <v>222</v>
      </c>
      <c r="H291" s="849">
        <v>0.33035714285714285</v>
      </c>
      <c r="I291" s="849">
        <v>111</v>
      </c>
      <c r="J291" s="849">
        <v>6</v>
      </c>
      <c r="K291" s="849">
        <v>672</v>
      </c>
      <c r="L291" s="849">
        <v>1</v>
      </c>
      <c r="M291" s="849">
        <v>112</v>
      </c>
      <c r="N291" s="849">
        <v>9</v>
      </c>
      <c r="O291" s="849">
        <v>1017</v>
      </c>
      <c r="P291" s="837">
        <v>1.5133928571428572</v>
      </c>
      <c r="Q291" s="850">
        <v>113</v>
      </c>
    </row>
    <row r="292" spans="1:17" ht="14.45" customHeight="1" x14ac:dyDescent="0.2">
      <c r="A292" s="831" t="s">
        <v>6350</v>
      </c>
      <c r="B292" s="832" t="s">
        <v>6351</v>
      </c>
      <c r="C292" s="832" t="s">
        <v>4945</v>
      </c>
      <c r="D292" s="832" t="s">
        <v>6376</v>
      </c>
      <c r="E292" s="832" t="s">
        <v>6377</v>
      </c>
      <c r="F292" s="849">
        <v>2</v>
      </c>
      <c r="G292" s="849">
        <v>912</v>
      </c>
      <c r="H292" s="849">
        <v>0.24890829694323144</v>
      </c>
      <c r="I292" s="849">
        <v>456</v>
      </c>
      <c r="J292" s="849">
        <v>8</v>
      </c>
      <c r="K292" s="849">
        <v>3664</v>
      </c>
      <c r="L292" s="849">
        <v>1</v>
      </c>
      <c r="M292" s="849">
        <v>458</v>
      </c>
      <c r="N292" s="849">
        <v>12</v>
      </c>
      <c r="O292" s="849">
        <v>5556</v>
      </c>
      <c r="P292" s="837">
        <v>1.5163755458515285</v>
      </c>
      <c r="Q292" s="850">
        <v>463</v>
      </c>
    </row>
    <row r="293" spans="1:17" ht="14.45" customHeight="1" x14ac:dyDescent="0.2">
      <c r="A293" s="831" t="s">
        <v>6350</v>
      </c>
      <c r="B293" s="832" t="s">
        <v>6351</v>
      </c>
      <c r="C293" s="832" t="s">
        <v>4945</v>
      </c>
      <c r="D293" s="832" t="s">
        <v>6378</v>
      </c>
      <c r="E293" s="832" t="s">
        <v>6379</v>
      </c>
      <c r="F293" s="849">
        <v>10</v>
      </c>
      <c r="G293" s="849">
        <v>580</v>
      </c>
      <c r="H293" s="849">
        <v>1</v>
      </c>
      <c r="I293" s="849">
        <v>58</v>
      </c>
      <c r="J293" s="849">
        <v>10</v>
      </c>
      <c r="K293" s="849">
        <v>580</v>
      </c>
      <c r="L293" s="849">
        <v>1</v>
      </c>
      <c r="M293" s="849">
        <v>58</v>
      </c>
      <c r="N293" s="849">
        <v>35</v>
      </c>
      <c r="O293" s="849">
        <v>2065</v>
      </c>
      <c r="P293" s="837">
        <v>3.5603448275862069</v>
      </c>
      <c r="Q293" s="850">
        <v>59</v>
      </c>
    </row>
    <row r="294" spans="1:17" ht="14.45" customHeight="1" x14ac:dyDescent="0.2">
      <c r="A294" s="831" t="s">
        <v>6350</v>
      </c>
      <c r="B294" s="832" t="s">
        <v>6351</v>
      </c>
      <c r="C294" s="832" t="s">
        <v>4945</v>
      </c>
      <c r="D294" s="832" t="s">
        <v>6380</v>
      </c>
      <c r="E294" s="832" t="s">
        <v>6381</v>
      </c>
      <c r="F294" s="849">
        <v>8</v>
      </c>
      <c r="G294" s="849">
        <v>1408</v>
      </c>
      <c r="H294" s="849">
        <v>0.23529411764705882</v>
      </c>
      <c r="I294" s="849">
        <v>176</v>
      </c>
      <c r="J294" s="849">
        <v>34</v>
      </c>
      <c r="K294" s="849">
        <v>5984</v>
      </c>
      <c r="L294" s="849">
        <v>1</v>
      </c>
      <c r="M294" s="849">
        <v>176</v>
      </c>
      <c r="N294" s="849">
        <v>15</v>
      </c>
      <c r="O294" s="849">
        <v>2685</v>
      </c>
      <c r="P294" s="837">
        <v>0.4486965240641711</v>
      </c>
      <c r="Q294" s="850">
        <v>179</v>
      </c>
    </row>
    <row r="295" spans="1:17" ht="14.45" customHeight="1" x14ac:dyDescent="0.2">
      <c r="A295" s="831" t="s">
        <v>6350</v>
      </c>
      <c r="B295" s="832" t="s">
        <v>6351</v>
      </c>
      <c r="C295" s="832" t="s">
        <v>4945</v>
      </c>
      <c r="D295" s="832" t="s">
        <v>5818</v>
      </c>
      <c r="E295" s="832" t="s">
        <v>5819</v>
      </c>
      <c r="F295" s="849"/>
      <c r="G295" s="849"/>
      <c r="H295" s="849"/>
      <c r="I295" s="849"/>
      <c r="J295" s="849">
        <v>12</v>
      </c>
      <c r="K295" s="849">
        <v>1032</v>
      </c>
      <c r="L295" s="849">
        <v>1</v>
      </c>
      <c r="M295" s="849">
        <v>86</v>
      </c>
      <c r="N295" s="849">
        <v>2</v>
      </c>
      <c r="O295" s="849">
        <v>174</v>
      </c>
      <c r="P295" s="837">
        <v>0.16860465116279069</v>
      </c>
      <c r="Q295" s="850">
        <v>87</v>
      </c>
    </row>
    <row r="296" spans="1:17" ht="14.45" customHeight="1" x14ac:dyDescent="0.2">
      <c r="A296" s="831" t="s">
        <v>6350</v>
      </c>
      <c r="B296" s="832" t="s">
        <v>6351</v>
      </c>
      <c r="C296" s="832" t="s">
        <v>4945</v>
      </c>
      <c r="D296" s="832" t="s">
        <v>6382</v>
      </c>
      <c r="E296" s="832" t="s">
        <v>6383</v>
      </c>
      <c r="F296" s="849">
        <v>1</v>
      </c>
      <c r="G296" s="849">
        <v>170</v>
      </c>
      <c r="H296" s="849">
        <v>1</v>
      </c>
      <c r="I296" s="849">
        <v>170</v>
      </c>
      <c r="J296" s="849">
        <v>1</v>
      </c>
      <c r="K296" s="849">
        <v>170</v>
      </c>
      <c r="L296" s="849">
        <v>1</v>
      </c>
      <c r="M296" s="849">
        <v>170</v>
      </c>
      <c r="N296" s="849"/>
      <c r="O296" s="849"/>
      <c r="P296" s="837"/>
      <c r="Q296" s="850"/>
    </row>
    <row r="297" spans="1:17" ht="14.45" customHeight="1" x14ac:dyDescent="0.2">
      <c r="A297" s="831" t="s">
        <v>6350</v>
      </c>
      <c r="B297" s="832" t="s">
        <v>6351</v>
      </c>
      <c r="C297" s="832" t="s">
        <v>4945</v>
      </c>
      <c r="D297" s="832" t="s">
        <v>5822</v>
      </c>
      <c r="E297" s="832" t="s">
        <v>5823</v>
      </c>
      <c r="F297" s="849"/>
      <c r="G297" s="849"/>
      <c r="H297" s="849"/>
      <c r="I297" s="849"/>
      <c r="J297" s="849">
        <v>1</v>
      </c>
      <c r="K297" s="849">
        <v>177</v>
      </c>
      <c r="L297" s="849">
        <v>1</v>
      </c>
      <c r="M297" s="849">
        <v>177</v>
      </c>
      <c r="N297" s="849"/>
      <c r="O297" s="849"/>
      <c r="P297" s="837"/>
      <c r="Q297" s="850"/>
    </row>
    <row r="298" spans="1:17" ht="14.45" customHeight="1" x14ac:dyDescent="0.2">
      <c r="A298" s="831" t="s">
        <v>6350</v>
      </c>
      <c r="B298" s="832" t="s">
        <v>6351</v>
      </c>
      <c r="C298" s="832" t="s">
        <v>4945</v>
      </c>
      <c r="D298" s="832" t="s">
        <v>6384</v>
      </c>
      <c r="E298" s="832" t="s">
        <v>6385</v>
      </c>
      <c r="F298" s="849"/>
      <c r="G298" s="849"/>
      <c r="H298" s="849"/>
      <c r="I298" s="849"/>
      <c r="J298" s="849">
        <v>2</v>
      </c>
      <c r="K298" s="849">
        <v>528</v>
      </c>
      <c r="L298" s="849">
        <v>1</v>
      </c>
      <c r="M298" s="849">
        <v>264</v>
      </c>
      <c r="N298" s="849">
        <v>1</v>
      </c>
      <c r="O298" s="849">
        <v>267</v>
      </c>
      <c r="P298" s="837">
        <v>0.50568181818181823</v>
      </c>
      <c r="Q298" s="850">
        <v>267</v>
      </c>
    </row>
    <row r="299" spans="1:17" ht="14.45" customHeight="1" x14ac:dyDescent="0.2">
      <c r="A299" s="831" t="s">
        <v>6350</v>
      </c>
      <c r="B299" s="832" t="s">
        <v>6351</v>
      </c>
      <c r="C299" s="832" t="s">
        <v>4945</v>
      </c>
      <c r="D299" s="832" t="s">
        <v>6386</v>
      </c>
      <c r="E299" s="832" t="s">
        <v>6387</v>
      </c>
      <c r="F299" s="849"/>
      <c r="G299" s="849"/>
      <c r="H299" s="849"/>
      <c r="I299" s="849"/>
      <c r="J299" s="849">
        <v>1</v>
      </c>
      <c r="K299" s="849">
        <v>2134</v>
      </c>
      <c r="L299" s="849">
        <v>1</v>
      </c>
      <c r="M299" s="849">
        <v>2134</v>
      </c>
      <c r="N299" s="849"/>
      <c r="O299" s="849"/>
      <c r="P299" s="837"/>
      <c r="Q299" s="850"/>
    </row>
    <row r="300" spans="1:17" ht="14.45" customHeight="1" x14ac:dyDescent="0.2">
      <c r="A300" s="831" t="s">
        <v>6350</v>
      </c>
      <c r="B300" s="832" t="s">
        <v>6351</v>
      </c>
      <c r="C300" s="832" t="s">
        <v>4945</v>
      </c>
      <c r="D300" s="832" t="s">
        <v>6388</v>
      </c>
      <c r="E300" s="832" t="s">
        <v>6389</v>
      </c>
      <c r="F300" s="849"/>
      <c r="G300" s="849"/>
      <c r="H300" s="849"/>
      <c r="I300" s="849"/>
      <c r="J300" s="849">
        <v>1</v>
      </c>
      <c r="K300" s="849">
        <v>426</v>
      </c>
      <c r="L300" s="849">
        <v>1</v>
      </c>
      <c r="M300" s="849">
        <v>426</v>
      </c>
      <c r="N300" s="849"/>
      <c r="O300" s="849"/>
      <c r="P300" s="837"/>
      <c r="Q300" s="850"/>
    </row>
    <row r="301" spans="1:17" ht="14.45" customHeight="1" x14ac:dyDescent="0.2">
      <c r="A301" s="831" t="s">
        <v>6350</v>
      </c>
      <c r="B301" s="832" t="s">
        <v>6351</v>
      </c>
      <c r="C301" s="832" t="s">
        <v>4945</v>
      </c>
      <c r="D301" s="832" t="s">
        <v>6390</v>
      </c>
      <c r="E301" s="832" t="s">
        <v>6391</v>
      </c>
      <c r="F301" s="849"/>
      <c r="G301" s="849"/>
      <c r="H301" s="849"/>
      <c r="I301" s="849"/>
      <c r="J301" s="849">
        <v>1</v>
      </c>
      <c r="K301" s="849">
        <v>108</v>
      </c>
      <c r="L301" s="849">
        <v>1</v>
      </c>
      <c r="M301" s="849">
        <v>108</v>
      </c>
      <c r="N301" s="849"/>
      <c r="O301" s="849"/>
      <c r="P301" s="837"/>
      <c r="Q301" s="850"/>
    </row>
    <row r="302" spans="1:17" ht="14.45" customHeight="1" x14ac:dyDescent="0.2">
      <c r="A302" s="831" t="s">
        <v>6392</v>
      </c>
      <c r="B302" s="832" t="s">
        <v>6393</v>
      </c>
      <c r="C302" s="832" t="s">
        <v>4945</v>
      </c>
      <c r="D302" s="832" t="s">
        <v>6394</v>
      </c>
      <c r="E302" s="832" t="s">
        <v>6395</v>
      </c>
      <c r="F302" s="849">
        <v>406</v>
      </c>
      <c r="G302" s="849">
        <v>70238</v>
      </c>
      <c r="H302" s="849">
        <v>1.062280701754386</v>
      </c>
      <c r="I302" s="849">
        <v>173</v>
      </c>
      <c r="J302" s="849">
        <v>380</v>
      </c>
      <c r="K302" s="849">
        <v>66120</v>
      </c>
      <c r="L302" s="849">
        <v>1</v>
      </c>
      <c r="M302" s="849">
        <v>174</v>
      </c>
      <c r="N302" s="849">
        <v>297</v>
      </c>
      <c r="O302" s="849">
        <v>51975</v>
      </c>
      <c r="P302" s="837">
        <v>0.78607078039927403</v>
      </c>
      <c r="Q302" s="850">
        <v>175</v>
      </c>
    </row>
    <row r="303" spans="1:17" ht="14.45" customHeight="1" x14ac:dyDescent="0.2">
      <c r="A303" s="831" t="s">
        <v>6392</v>
      </c>
      <c r="B303" s="832" t="s">
        <v>6393</v>
      </c>
      <c r="C303" s="832" t="s">
        <v>4945</v>
      </c>
      <c r="D303" s="832" t="s">
        <v>6396</v>
      </c>
      <c r="E303" s="832" t="s">
        <v>6397</v>
      </c>
      <c r="F303" s="849">
        <v>3</v>
      </c>
      <c r="G303" s="849">
        <v>3210</v>
      </c>
      <c r="H303" s="849"/>
      <c r="I303" s="849">
        <v>1070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6392</v>
      </c>
      <c r="B304" s="832" t="s">
        <v>6393</v>
      </c>
      <c r="C304" s="832" t="s">
        <v>4945</v>
      </c>
      <c r="D304" s="832" t="s">
        <v>6398</v>
      </c>
      <c r="E304" s="832" t="s">
        <v>6399</v>
      </c>
      <c r="F304" s="849">
        <v>280</v>
      </c>
      <c r="G304" s="849">
        <v>12880</v>
      </c>
      <c r="H304" s="849">
        <v>1.7610062893081762</v>
      </c>
      <c r="I304" s="849">
        <v>46</v>
      </c>
      <c r="J304" s="849">
        <v>159</v>
      </c>
      <c r="K304" s="849">
        <v>7314</v>
      </c>
      <c r="L304" s="849">
        <v>1</v>
      </c>
      <c r="M304" s="849">
        <v>46</v>
      </c>
      <c r="N304" s="849">
        <v>164</v>
      </c>
      <c r="O304" s="849">
        <v>7708</v>
      </c>
      <c r="P304" s="837">
        <v>1.0538692917692096</v>
      </c>
      <c r="Q304" s="850">
        <v>47</v>
      </c>
    </row>
    <row r="305" spans="1:17" ht="14.45" customHeight="1" x14ac:dyDescent="0.2">
      <c r="A305" s="831" t="s">
        <v>6392</v>
      </c>
      <c r="B305" s="832" t="s">
        <v>6393</v>
      </c>
      <c r="C305" s="832" t="s">
        <v>4945</v>
      </c>
      <c r="D305" s="832" t="s">
        <v>6400</v>
      </c>
      <c r="E305" s="832" t="s">
        <v>6401</v>
      </c>
      <c r="F305" s="849">
        <v>24</v>
      </c>
      <c r="G305" s="849">
        <v>8328</v>
      </c>
      <c r="H305" s="849">
        <v>1.8461538461538463</v>
      </c>
      <c r="I305" s="849">
        <v>347</v>
      </c>
      <c r="J305" s="849">
        <v>13</v>
      </c>
      <c r="K305" s="849">
        <v>4511</v>
      </c>
      <c r="L305" s="849">
        <v>1</v>
      </c>
      <c r="M305" s="849">
        <v>347</v>
      </c>
      <c r="N305" s="849">
        <v>50</v>
      </c>
      <c r="O305" s="849">
        <v>17400</v>
      </c>
      <c r="P305" s="837">
        <v>3.8572378630015516</v>
      </c>
      <c r="Q305" s="850">
        <v>348</v>
      </c>
    </row>
    <row r="306" spans="1:17" ht="14.45" customHeight="1" x14ac:dyDescent="0.2">
      <c r="A306" s="831" t="s">
        <v>6392</v>
      </c>
      <c r="B306" s="832" t="s">
        <v>6393</v>
      </c>
      <c r="C306" s="832" t="s">
        <v>4945</v>
      </c>
      <c r="D306" s="832" t="s">
        <v>6402</v>
      </c>
      <c r="E306" s="832" t="s">
        <v>6403</v>
      </c>
      <c r="F306" s="849">
        <v>2</v>
      </c>
      <c r="G306" s="849">
        <v>102</v>
      </c>
      <c r="H306" s="849"/>
      <c r="I306" s="849">
        <v>51</v>
      </c>
      <c r="J306" s="849"/>
      <c r="K306" s="849"/>
      <c r="L306" s="849"/>
      <c r="M306" s="849"/>
      <c r="N306" s="849">
        <v>10</v>
      </c>
      <c r="O306" s="849">
        <v>510</v>
      </c>
      <c r="P306" s="837"/>
      <c r="Q306" s="850">
        <v>51</v>
      </c>
    </row>
    <row r="307" spans="1:17" ht="14.45" customHeight="1" x14ac:dyDescent="0.2">
      <c r="A307" s="831" t="s">
        <v>6392</v>
      </c>
      <c r="B307" s="832" t="s">
        <v>6393</v>
      </c>
      <c r="C307" s="832" t="s">
        <v>4945</v>
      </c>
      <c r="D307" s="832" t="s">
        <v>6404</v>
      </c>
      <c r="E307" s="832" t="s">
        <v>6405</v>
      </c>
      <c r="F307" s="849">
        <v>70</v>
      </c>
      <c r="G307" s="849">
        <v>26390</v>
      </c>
      <c r="H307" s="849">
        <v>1.0144927536231885</v>
      </c>
      <c r="I307" s="849">
        <v>377</v>
      </c>
      <c r="J307" s="849">
        <v>69</v>
      </c>
      <c r="K307" s="849">
        <v>26013</v>
      </c>
      <c r="L307" s="849">
        <v>1</v>
      </c>
      <c r="M307" s="849">
        <v>377</v>
      </c>
      <c r="N307" s="849">
        <v>72</v>
      </c>
      <c r="O307" s="849">
        <v>27216</v>
      </c>
      <c r="P307" s="837">
        <v>1.0462461077153731</v>
      </c>
      <c r="Q307" s="850">
        <v>378</v>
      </c>
    </row>
    <row r="308" spans="1:17" ht="14.45" customHeight="1" x14ac:dyDescent="0.2">
      <c r="A308" s="831" t="s">
        <v>6392</v>
      </c>
      <c r="B308" s="832" t="s">
        <v>6393</v>
      </c>
      <c r="C308" s="832" t="s">
        <v>4945</v>
      </c>
      <c r="D308" s="832" t="s">
        <v>6406</v>
      </c>
      <c r="E308" s="832" t="s">
        <v>6407</v>
      </c>
      <c r="F308" s="849"/>
      <c r="G308" s="849"/>
      <c r="H308" s="849"/>
      <c r="I308" s="849"/>
      <c r="J308" s="849">
        <v>1</v>
      </c>
      <c r="K308" s="849">
        <v>34</v>
      </c>
      <c r="L308" s="849">
        <v>1</v>
      </c>
      <c r="M308" s="849">
        <v>34</v>
      </c>
      <c r="N308" s="849"/>
      <c r="O308" s="849"/>
      <c r="P308" s="837"/>
      <c r="Q308" s="850"/>
    </row>
    <row r="309" spans="1:17" ht="14.45" customHeight="1" x14ac:dyDescent="0.2">
      <c r="A309" s="831" t="s">
        <v>6392</v>
      </c>
      <c r="B309" s="832" t="s">
        <v>6393</v>
      </c>
      <c r="C309" s="832" t="s">
        <v>4945</v>
      </c>
      <c r="D309" s="832" t="s">
        <v>6408</v>
      </c>
      <c r="E309" s="832" t="s">
        <v>6409</v>
      </c>
      <c r="F309" s="849">
        <v>128</v>
      </c>
      <c r="G309" s="849">
        <v>67072</v>
      </c>
      <c r="H309" s="849">
        <v>0.88275862068965516</v>
      </c>
      <c r="I309" s="849">
        <v>524</v>
      </c>
      <c r="J309" s="849">
        <v>145</v>
      </c>
      <c r="K309" s="849">
        <v>75980</v>
      </c>
      <c r="L309" s="849">
        <v>1</v>
      </c>
      <c r="M309" s="849">
        <v>524</v>
      </c>
      <c r="N309" s="849">
        <v>38</v>
      </c>
      <c r="O309" s="849">
        <v>19950</v>
      </c>
      <c r="P309" s="837">
        <v>0.26256909713082388</v>
      </c>
      <c r="Q309" s="850">
        <v>525</v>
      </c>
    </row>
    <row r="310" spans="1:17" ht="14.45" customHeight="1" x14ac:dyDescent="0.2">
      <c r="A310" s="831" t="s">
        <v>6392</v>
      </c>
      <c r="B310" s="832" t="s">
        <v>6393</v>
      </c>
      <c r="C310" s="832" t="s">
        <v>4945</v>
      </c>
      <c r="D310" s="832" t="s">
        <v>6410</v>
      </c>
      <c r="E310" s="832" t="s">
        <v>6411</v>
      </c>
      <c r="F310" s="849">
        <v>6</v>
      </c>
      <c r="G310" s="849">
        <v>342</v>
      </c>
      <c r="H310" s="849">
        <v>6</v>
      </c>
      <c r="I310" s="849">
        <v>57</v>
      </c>
      <c r="J310" s="849">
        <v>1</v>
      </c>
      <c r="K310" s="849">
        <v>57</v>
      </c>
      <c r="L310" s="849">
        <v>1</v>
      </c>
      <c r="M310" s="849">
        <v>57</v>
      </c>
      <c r="N310" s="849">
        <v>13</v>
      </c>
      <c r="O310" s="849">
        <v>754</v>
      </c>
      <c r="P310" s="837">
        <v>13.228070175438596</v>
      </c>
      <c r="Q310" s="850">
        <v>58</v>
      </c>
    </row>
    <row r="311" spans="1:17" ht="14.45" customHeight="1" x14ac:dyDescent="0.2">
      <c r="A311" s="831" t="s">
        <v>6392</v>
      </c>
      <c r="B311" s="832" t="s">
        <v>6393</v>
      </c>
      <c r="C311" s="832" t="s">
        <v>4945</v>
      </c>
      <c r="D311" s="832" t="s">
        <v>6412</v>
      </c>
      <c r="E311" s="832" t="s">
        <v>6413</v>
      </c>
      <c r="F311" s="849">
        <v>4</v>
      </c>
      <c r="G311" s="849">
        <v>896</v>
      </c>
      <c r="H311" s="849">
        <v>3.9822222222222221</v>
      </c>
      <c r="I311" s="849">
        <v>224</v>
      </c>
      <c r="J311" s="849">
        <v>1</v>
      </c>
      <c r="K311" s="849">
        <v>225</v>
      </c>
      <c r="L311" s="849">
        <v>1</v>
      </c>
      <c r="M311" s="849">
        <v>225</v>
      </c>
      <c r="N311" s="849">
        <v>3</v>
      </c>
      <c r="O311" s="849">
        <v>678</v>
      </c>
      <c r="P311" s="837">
        <v>3.0133333333333332</v>
      </c>
      <c r="Q311" s="850">
        <v>226</v>
      </c>
    </row>
    <row r="312" spans="1:17" ht="14.45" customHeight="1" x14ac:dyDescent="0.2">
      <c r="A312" s="831" t="s">
        <v>6392</v>
      </c>
      <c r="B312" s="832" t="s">
        <v>6393</v>
      </c>
      <c r="C312" s="832" t="s">
        <v>4945</v>
      </c>
      <c r="D312" s="832" t="s">
        <v>6414</v>
      </c>
      <c r="E312" s="832" t="s">
        <v>6415</v>
      </c>
      <c r="F312" s="849">
        <v>5</v>
      </c>
      <c r="G312" s="849">
        <v>2765</v>
      </c>
      <c r="H312" s="849">
        <v>4.9909747292418771</v>
      </c>
      <c r="I312" s="849">
        <v>553</v>
      </c>
      <c r="J312" s="849">
        <v>1</v>
      </c>
      <c r="K312" s="849">
        <v>554</v>
      </c>
      <c r="L312" s="849">
        <v>1</v>
      </c>
      <c r="M312" s="849">
        <v>554</v>
      </c>
      <c r="N312" s="849">
        <v>3</v>
      </c>
      <c r="O312" s="849">
        <v>1665</v>
      </c>
      <c r="P312" s="837">
        <v>3.0054151624548737</v>
      </c>
      <c r="Q312" s="850">
        <v>555</v>
      </c>
    </row>
    <row r="313" spans="1:17" ht="14.45" customHeight="1" x14ac:dyDescent="0.2">
      <c r="A313" s="831" t="s">
        <v>6392</v>
      </c>
      <c r="B313" s="832" t="s">
        <v>6393</v>
      </c>
      <c r="C313" s="832" t="s">
        <v>4945</v>
      </c>
      <c r="D313" s="832" t="s">
        <v>6416</v>
      </c>
      <c r="E313" s="832" t="s">
        <v>6417</v>
      </c>
      <c r="F313" s="849"/>
      <c r="G313" s="849"/>
      <c r="H313" s="849"/>
      <c r="I313" s="849"/>
      <c r="J313" s="849">
        <v>1</v>
      </c>
      <c r="K313" s="849">
        <v>214</v>
      </c>
      <c r="L313" s="849">
        <v>1</v>
      </c>
      <c r="M313" s="849">
        <v>214</v>
      </c>
      <c r="N313" s="849"/>
      <c r="O313" s="849"/>
      <c r="P313" s="837"/>
      <c r="Q313" s="850"/>
    </row>
    <row r="314" spans="1:17" ht="14.45" customHeight="1" x14ac:dyDescent="0.2">
      <c r="A314" s="831" t="s">
        <v>6392</v>
      </c>
      <c r="B314" s="832" t="s">
        <v>6393</v>
      </c>
      <c r="C314" s="832" t="s">
        <v>4945</v>
      </c>
      <c r="D314" s="832" t="s">
        <v>6418</v>
      </c>
      <c r="E314" s="832" t="s">
        <v>6419</v>
      </c>
      <c r="F314" s="849">
        <v>2</v>
      </c>
      <c r="G314" s="849">
        <v>282</v>
      </c>
      <c r="H314" s="849">
        <v>0.49647887323943662</v>
      </c>
      <c r="I314" s="849">
        <v>141</v>
      </c>
      <c r="J314" s="849">
        <v>4</v>
      </c>
      <c r="K314" s="849">
        <v>568</v>
      </c>
      <c r="L314" s="849">
        <v>1</v>
      </c>
      <c r="M314" s="849">
        <v>142</v>
      </c>
      <c r="N314" s="849"/>
      <c r="O314" s="849"/>
      <c r="P314" s="837"/>
      <c r="Q314" s="850"/>
    </row>
    <row r="315" spans="1:17" ht="14.45" customHeight="1" x14ac:dyDescent="0.2">
      <c r="A315" s="831" t="s">
        <v>6392</v>
      </c>
      <c r="B315" s="832" t="s">
        <v>6393</v>
      </c>
      <c r="C315" s="832" t="s">
        <v>4945</v>
      </c>
      <c r="D315" s="832" t="s">
        <v>6420</v>
      </c>
      <c r="E315" s="832" t="s">
        <v>6421</v>
      </c>
      <c r="F315" s="849"/>
      <c r="G315" s="849"/>
      <c r="H315" s="849"/>
      <c r="I315" s="849"/>
      <c r="J315" s="849">
        <v>1</v>
      </c>
      <c r="K315" s="849">
        <v>143</v>
      </c>
      <c r="L315" s="849">
        <v>1</v>
      </c>
      <c r="M315" s="849">
        <v>143</v>
      </c>
      <c r="N315" s="849">
        <v>1</v>
      </c>
      <c r="O315" s="849">
        <v>144</v>
      </c>
      <c r="P315" s="837">
        <v>1.0069930069930071</v>
      </c>
      <c r="Q315" s="850">
        <v>144</v>
      </c>
    </row>
    <row r="316" spans="1:17" ht="14.45" customHeight="1" x14ac:dyDescent="0.2">
      <c r="A316" s="831" t="s">
        <v>6392</v>
      </c>
      <c r="B316" s="832" t="s">
        <v>6393</v>
      </c>
      <c r="C316" s="832" t="s">
        <v>4945</v>
      </c>
      <c r="D316" s="832" t="s">
        <v>6422</v>
      </c>
      <c r="E316" s="832" t="s">
        <v>6423</v>
      </c>
      <c r="F316" s="849">
        <v>10</v>
      </c>
      <c r="G316" s="849">
        <v>650</v>
      </c>
      <c r="H316" s="849">
        <v>10</v>
      </c>
      <c r="I316" s="849">
        <v>65</v>
      </c>
      <c r="J316" s="849">
        <v>1</v>
      </c>
      <c r="K316" s="849">
        <v>65</v>
      </c>
      <c r="L316" s="849">
        <v>1</v>
      </c>
      <c r="M316" s="849">
        <v>65</v>
      </c>
      <c r="N316" s="849">
        <v>3</v>
      </c>
      <c r="O316" s="849">
        <v>198</v>
      </c>
      <c r="P316" s="837">
        <v>3.046153846153846</v>
      </c>
      <c r="Q316" s="850">
        <v>66</v>
      </c>
    </row>
    <row r="317" spans="1:17" ht="14.45" customHeight="1" x14ac:dyDescent="0.2">
      <c r="A317" s="831" t="s">
        <v>6392</v>
      </c>
      <c r="B317" s="832" t="s">
        <v>6393</v>
      </c>
      <c r="C317" s="832" t="s">
        <v>4945</v>
      </c>
      <c r="D317" s="832" t="s">
        <v>6424</v>
      </c>
      <c r="E317" s="832" t="s">
        <v>6425</v>
      </c>
      <c r="F317" s="849">
        <v>921</v>
      </c>
      <c r="G317" s="849">
        <v>125256</v>
      </c>
      <c r="H317" s="849">
        <v>1.0053374641828061</v>
      </c>
      <c r="I317" s="849">
        <v>136</v>
      </c>
      <c r="J317" s="849">
        <v>910</v>
      </c>
      <c r="K317" s="849">
        <v>124591</v>
      </c>
      <c r="L317" s="849">
        <v>1</v>
      </c>
      <c r="M317" s="849">
        <v>136.91318681318683</v>
      </c>
      <c r="N317" s="849">
        <v>503</v>
      </c>
      <c r="O317" s="849">
        <v>69414</v>
      </c>
      <c r="P317" s="837">
        <v>0.55713494554181286</v>
      </c>
      <c r="Q317" s="850">
        <v>138</v>
      </c>
    </row>
    <row r="318" spans="1:17" ht="14.45" customHeight="1" x14ac:dyDescent="0.2">
      <c r="A318" s="831" t="s">
        <v>6392</v>
      </c>
      <c r="B318" s="832" t="s">
        <v>6393</v>
      </c>
      <c r="C318" s="832" t="s">
        <v>4945</v>
      </c>
      <c r="D318" s="832" t="s">
        <v>6426</v>
      </c>
      <c r="E318" s="832" t="s">
        <v>6427</v>
      </c>
      <c r="F318" s="849">
        <v>230</v>
      </c>
      <c r="G318" s="849">
        <v>20930</v>
      </c>
      <c r="H318" s="849">
        <v>1.0900473933649288</v>
      </c>
      <c r="I318" s="849">
        <v>91</v>
      </c>
      <c r="J318" s="849">
        <v>211</v>
      </c>
      <c r="K318" s="849">
        <v>19201</v>
      </c>
      <c r="L318" s="849">
        <v>1</v>
      </c>
      <c r="M318" s="849">
        <v>91</v>
      </c>
      <c r="N318" s="849">
        <v>133</v>
      </c>
      <c r="O318" s="849">
        <v>12236</v>
      </c>
      <c r="P318" s="837">
        <v>0.63725847612103537</v>
      </c>
      <c r="Q318" s="850">
        <v>92</v>
      </c>
    </row>
    <row r="319" spans="1:17" ht="14.45" customHeight="1" x14ac:dyDescent="0.2">
      <c r="A319" s="831" t="s">
        <v>6392</v>
      </c>
      <c r="B319" s="832" t="s">
        <v>6393</v>
      </c>
      <c r="C319" s="832" t="s">
        <v>4945</v>
      </c>
      <c r="D319" s="832" t="s">
        <v>6428</v>
      </c>
      <c r="E319" s="832" t="s">
        <v>6429</v>
      </c>
      <c r="F319" s="849">
        <v>2</v>
      </c>
      <c r="G319" s="849">
        <v>274</v>
      </c>
      <c r="H319" s="849">
        <v>1.9855072463768115</v>
      </c>
      <c r="I319" s="849">
        <v>137</v>
      </c>
      <c r="J319" s="849">
        <v>1</v>
      </c>
      <c r="K319" s="849">
        <v>138</v>
      </c>
      <c r="L319" s="849">
        <v>1</v>
      </c>
      <c r="M319" s="849">
        <v>138</v>
      </c>
      <c r="N319" s="849">
        <v>1</v>
      </c>
      <c r="O319" s="849">
        <v>140</v>
      </c>
      <c r="P319" s="837">
        <v>1.0144927536231885</v>
      </c>
      <c r="Q319" s="850">
        <v>140</v>
      </c>
    </row>
    <row r="320" spans="1:17" ht="14.45" customHeight="1" x14ac:dyDescent="0.2">
      <c r="A320" s="831" t="s">
        <v>6392</v>
      </c>
      <c r="B320" s="832" t="s">
        <v>6393</v>
      </c>
      <c r="C320" s="832" t="s">
        <v>4945</v>
      </c>
      <c r="D320" s="832" t="s">
        <v>6430</v>
      </c>
      <c r="E320" s="832" t="s">
        <v>6431</v>
      </c>
      <c r="F320" s="849">
        <v>39</v>
      </c>
      <c r="G320" s="849">
        <v>2574</v>
      </c>
      <c r="H320" s="849">
        <v>0.94911504424778759</v>
      </c>
      <c r="I320" s="849">
        <v>66</v>
      </c>
      <c r="J320" s="849">
        <v>41</v>
      </c>
      <c r="K320" s="849">
        <v>2712</v>
      </c>
      <c r="L320" s="849">
        <v>1</v>
      </c>
      <c r="M320" s="849">
        <v>66.146341463414629</v>
      </c>
      <c r="N320" s="849">
        <v>23</v>
      </c>
      <c r="O320" s="849">
        <v>1541</v>
      </c>
      <c r="P320" s="837">
        <v>0.56821533923303835</v>
      </c>
      <c r="Q320" s="850">
        <v>67</v>
      </c>
    </row>
    <row r="321" spans="1:17" ht="14.45" customHeight="1" x14ac:dyDescent="0.2">
      <c r="A321" s="831" t="s">
        <v>6392</v>
      </c>
      <c r="B321" s="832" t="s">
        <v>6393</v>
      </c>
      <c r="C321" s="832" t="s">
        <v>4945</v>
      </c>
      <c r="D321" s="832" t="s">
        <v>6432</v>
      </c>
      <c r="E321" s="832" t="s">
        <v>6433</v>
      </c>
      <c r="F321" s="849">
        <v>112</v>
      </c>
      <c r="G321" s="849">
        <v>36736</v>
      </c>
      <c r="H321" s="849">
        <v>1.1914893617021276</v>
      </c>
      <c r="I321" s="849">
        <v>328</v>
      </c>
      <c r="J321" s="849">
        <v>94</v>
      </c>
      <c r="K321" s="849">
        <v>30832</v>
      </c>
      <c r="L321" s="849">
        <v>1</v>
      </c>
      <c r="M321" s="849">
        <v>328</v>
      </c>
      <c r="N321" s="849">
        <v>56</v>
      </c>
      <c r="O321" s="849">
        <v>18424</v>
      </c>
      <c r="P321" s="837">
        <v>0.59756097560975607</v>
      </c>
      <c r="Q321" s="850">
        <v>329</v>
      </c>
    </row>
    <row r="322" spans="1:17" ht="14.45" customHeight="1" x14ac:dyDescent="0.2">
      <c r="A322" s="831" t="s">
        <v>6392</v>
      </c>
      <c r="B322" s="832" t="s">
        <v>6393</v>
      </c>
      <c r="C322" s="832" t="s">
        <v>4945</v>
      </c>
      <c r="D322" s="832" t="s">
        <v>6434</v>
      </c>
      <c r="E322" s="832" t="s">
        <v>6435</v>
      </c>
      <c r="F322" s="849">
        <v>18</v>
      </c>
      <c r="G322" s="849">
        <v>918</v>
      </c>
      <c r="H322" s="849">
        <v>0.54545454545454541</v>
      </c>
      <c r="I322" s="849">
        <v>51</v>
      </c>
      <c r="J322" s="849">
        <v>33</v>
      </c>
      <c r="K322" s="849">
        <v>1683</v>
      </c>
      <c r="L322" s="849">
        <v>1</v>
      </c>
      <c r="M322" s="849">
        <v>51</v>
      </c>
      <c r="N322" s="849">
        <v>24</v>
      </c>
      <c r="O322" s="849">
        <v>1248</v>
      </c>
      <c r="P322" s="837">
        <v>0.74153297682709451</v>
      </c>
      <c r="Q322" s="850">
        <v>52</v>
      </c>
    </row>
    <row r="323" spans="1:17" ht="14.45" customHeight="1" x14ac:dyDescent="0.2">
      <c r="A323" s="831" t="s">
        <v>6392</v>
      </c>
      <c r="B323" s="832" t="s">
        <v>6393</v>
      </c>
      <c r="C323" s="832" t="s">
        <v>4945</v>
      </c>
      <c r="D323" s="832" t="s">
        <v>6436</v>
      </c>
      <c r="E323" s="832" t="s">
        <v>6437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209</v>
      </c>
      <c r="P323" s="837"/>
      <c r="Q323" s="850">
        <v>209</v>
      </c>
    </row>
    <row r="324" spans="1:17" ht="14.45" customHeight="1" x14ac:dyDescent="0.2">
      <c r="A324" s="831" t="s">
        <v>6392</v>
      </c>
      <c r="B324" s="832" t="s">
        <v>6393</v>
      </c>
      <c r="C324" s="832" t="s">
        <v>4945</v>
      </c>
      <c r="D324" s="832" t="s">
        <v>6438</v>
      </c>
      <c r="E324" s="832" t="s">
        <v>6439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764</v>
      </c>
      <c r="P324" s="837"/>
      <c r="Q324" s="850">
        <v>764</v>
      </c>
    </row>
    <row r="325" spans="1:17" ht="14.45" customHeight="1" x14ac:dyDescent="0.2">
      <c r="A325" s="831" t="s">
        <v>6392</v>
      </c>
      <c r="B325" s="832" t="s">
        <v>6393</v>
      </c>
      <c r="C325" s="832" t="s">
        <v>4945</v>
      </c>
      <c r="D325" s="832" t="s">
        <v>6440</v>
      </c>
      <c r="E325" s="832" t="s">
        <v>6441</v>
      </c>
      <c r="F325" s="849">
        <v>2</v>
      </c>
      <c r="G325" s="849">
        <v>4232</v>
      </c>
      <c r="H325" s="849"/>
      <c r="I325" s="849">
        <v>2116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6392</v>
      </c>
      <c r="B326" s="832" t="s">
        <v>6393</v>
      </c>
      <c r="C326" s="832" t="s">
        <v>4945</v>
      </c>
      <c r="D326" s="832" t="s">
        <v>6442</v>
      </c>
      <c r="E326" s="832" t="s">
        <v>6443</v>
      </c>
      <c r="F326" s="849">
        <v>218</v>
      </c>
      <c r="G326" s="849">
        <v>133416</v>
      </c>
      <c r="H326" s="849">
        <v>0.97757847533632292</v>
      </c>
      <c r="I326" s="849">
        <v>612</v>
      </c>
      <c r="J326" s="849">
        <v>223</v>
      </c>
      <c r="K326" s="849">
        <v>136476</v>
      </c>
      <c r="L326" s="849">
        <v>1</v>
      </c>
      <c r="M326" s="849">
        <v>612</v>
      </c>
      <c r="N326" s="849">
        <v>49</v>
      </c>
      <c r="O326" s="849">
        <v>30135</v>
      </c>
      <c r="P326" s="837">
        <v>0.22080805416336938</v>
      </c>
      <c r="Q326" s="850">
        <v>615</v>
      </c>
    </row>
    <row r="327" spans="1:17" ht="14.45" customHeight="1" x14ac:dyDescent="0.2">
      <c r="A327" s="831" t="s">
        <v>6392</v>
      </c>
      <c r="B327" s="832" t="s">
        <v>6393</v>
      </c>
      <c r="C327" s="832" t="s">
        <v>4945</v>
      </c>
      <c r="D327" s="832" t="s">
        <v>6444</v>
      </c>
      <c r="E327" s="832" t="s">
        <v>6445</v>
      </c>
      <c r="F327" s="849">
        <v>1</v>
      </c>
      <c r="G327" s="849">
        <v>825</v>
      </c>
      <c r="H327" s="849"/>
      <c r="I327" s="849">
        <v>825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5" customHeight="1" x14ac:dyDescent="0.2">
      <c r="A328" s="831" t="s">
        <v>6392</v>
      </c>
      <c r="B328" s="832" t="s">
        <v>6393</v>
      </c>
      <c r="C328" s="832" t="s">
        <v>4945</v>
      </c>
      <c r="D328" s="832" t="s">
        <v>6446</v>
      </c>
      <c r="E328" s="832" t="s">
        <v>6447</v>
      </c>
      <c r="F328" s="849"/>
      <c r="G328" s="849"/>
      <c r="H328" s="849"/>
      <c r="I328" s="849"/>
      <c r="J328" s="849">
        <v>1</v>
      </c>
      <c r="K328" s="849">
        <v>272</v>
      </c>
      <c r="L328" s="849">
        <v>1</v>
      </c>
      <c r="M328" s="849">
        <v>272</v>
      </c>
      <c r="N328" s="849"/>
      <c r="O328" s="849"/>
      <c r="P328" s="837"/>
      <c r="Q328" s="850"/>
    </row>
    <row r="329" spans="1:17" ht="14.45" customHeight="1" x14ac:dyDescent="0.2">
      <c r="A329" s="831" t="s">
        <v>6392</v>
      </c>
      <c r="B329" s="832" t="s">
        <v>6393</v>
      </c>
      <c r="C329" s="832" t="s">
        <v>4945</v>
      </c>
      <c r="D329" s="832" t="s">
        <v>6448</v>
      </c>
      <c r="E329" s="832" t="s">
        <v>6449</v>
      </c>
      <c r="F329" s="849">
        <v>12</v>
      </c>
      <c r="G329" s="849">
        <v>17916</v>
      </c>
      <c r="H329" s="849"/>
      <c r="I329" s="849">
        <v>1493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6392</v>
      </c>
      <c r="B330" s="832" t="s">
        <v>6393</v>
      </c>
      <c r="C330" s="832" t="s">
        <v>4945</v>
      </c>
      <c r="D330" s="832" t="s">
        <v>6450</v>
      </c>
      <c r="E330" s="832" t="s">
        <v>6451</v>
      </c>
      <c r="F330" s="849">
        <v>8</v>
      </c>
      <c r="G330" s="849">
        <v>2616</v>
      </c>
      <c r="H330" s="849"/>
      <c r="I330" s="849">
        <v>327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6392</v>
      </c>
      <c r="B331" s="832" t="s">
        <v>6393</v>
      </c>
      <c r="C331" s="832" t="s">
        <v>4945</v>
      </c>
      <c r="D331" s="832" t="s">
        <v>6452</v>
      </c>
      <c r="E331" s="832" t="s">
        <v>6453</v>
      </c>
      <c r="F331" s="849">
        <v>1</v>
      </c>
      <c r="G331" s="849">
        <v>887</v>
      </c>
      <c r="H331" s="849"/>
      <c r="I331" s="849">
        <v>887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6392</v>
      </c>
      <c r="B332" s="832" t="s">
        <v>6393</v>
      </c>
      <c r="C332" s="832" t="s">
        <v>4945</v>
      </c>
      <c r="D332" s="832" t="s">
        <v>6454</v>
      </c>
      <c r="E332" s="832" t="s">
        <v>6455</v>
      </c>
      <c r="F332" s="849">
        <v>202</v>
      </c>
      <c r="G332" s="849">
        <v>52520</v>
      </c>
      <c r="H332" s="849">
        <v>0.36126760078967102</v>
      </c>
      <c r="I332" s="849">
        <v>260</v>
      </c>
      <c r="J332" s="849">
        <v>557</v>
      </c>
      <c r="K332" s="849">
        <v>145377</v>
      </c>
      <c r="L332" s="849">
        <v>1</v>
      </c>
      <c r="M332" s="849">
        <v>261</v>
      </c>
      <c r="N332" s="849">
        <v>328</v>
      </c>
      <c r="O332" s="849">
        <v>85936</v>
      </c>
      <c r="P332" s="837">
        <v>0.5911251435921776</v>
      </c>
      <c r="Q332" s="850">
        <v>262</v>
      </c>
    </row>
    <row r="333" spans="1:17" ht="14.45" customHeight="1" x14ac:dyDescent="0.2">
      <c r="A333" s="831" t="s">
        <v>6392</v>
      </c>
      <c r="B333" s="832" t="s">
        <v>6393</v>
      </c>
      <c r="C333" s="832" t="s">
        <v>4945</v>
      </c>
      <c r="D333" s="832" t="s">
        <v>6456</v>
      </c>
      <c r="E333" s="832" t="s">
        <v>6457</v>
      </c>
      <c r="F333" s="849"/>
      <c r="G333" s="849"/>
      <c r="H333" s="849"/>
      <c r="I333" s="849"/>
      <c r="J333" s="849">
        <v>6</v>
      </c>
      <c r="K333" s="849">
        <v>990</v>
      </c>
      <c r="L333" s="849">
        <v>1</v>
      </c>
      <c r="M333" s="849">
        <v>165</v>
      </c>
      <c r="N333" s="849">
        <v>17</v>
      </c>
      <c r="O333" s="849">
        <v>2822</v>
      </c>
      <c r="P333" s="837">
        <v>2.8505050505050504</v>
      </c>
      <c r="Q333" s="850">
        <v>166</v>
      </c>
    </row>
    <row r="334" spans="1:17" ht="14.45" customHeight="1" x14ac:dyDescent="0.2">
      <c r="A334" s="831" t="s">
        <v>6392</v>
      </c>
      <c r="B334" s="832" t="s">
        <v>6393</v>
      </c>
      <c r="C334" s="832" t="s">
        <v>4945</v>
      </c>
      <c r="D334" s="832" t="s">
        <v>6458</v>
      </c>
      <c r="E334" s="832" t="s">
        <v>6459</v>
      </c>
      <c r="F334" s="849"/>
      <c r="G334" s="849"/>
      <c r="H334" s="849"/>
      <c r="I334" s="849"/>
      <c r="J334" s="849">
        <v>1</v>
      </c>
      <c r="K334" s="849">
        <v>152</v>
      </c>
      <c r="L334" s="849">
        <v>1</v>
      </c>
      <c r="M334" s="849">
        <v>152</v>
      </c>
      <c r="N334" s="849">
        <v>3</v>
      </c>
      <c r="O334" s="849">
        <v>456</v>
      </c>
      <c r="P334" s="837">
        <v>3</v>
      </c>
      <c r="Q334" s="850">
        <v>152</v>
      </c>
    </row>
    <row r="335" spans="1:17" ht="14.45" customHeight="1" x14ac:dyDescent="0.2">
      <c r="A335" s="831" t="s">
        <v>6460</v>
      </c>
      <c r="B335" s="832" t="s">
        <v>6202</v>
      </c>
      <c r="C335" s="832" t="s">
        <v>4945</v>
      </c>
      <c r="D335" s="832" t="s">
        <v>6461</v>
      </c>
      <c r="E335" s="832" t="s">
        <v>6462</v>
      </c>
      <c r="F335" s="849">
        <v>3</v>
      </c>
      <c r="G335" s="849">
        <v>4449</v>
      </c>
      <c r="H335" s="849">
        <v>1.5</v>
      </c>
      <c r="I335" s="849">
        <v>1483</v>
      </c>
      <c r="J335" s="849">
        <v>2</v>
      </c>
      <c r="K335" s="849">
        <v>2966</v>
      </c>
      <c r="L335" s="849">
        <v>1</v>
      </c>
      <c r="M335" s="849">
        <v>1483</v>
      </c>
      <c r="N335" s="849">
        <v>2</v>
      </c>
      <c r="O335" s="849">
        <v>2972</v>
      </c>
      <c r="P335" s="837">
        <v>1.0020229265003371</v>
      </c>
      <c r="Q335" s="850">
        <v>1486</v>
      </c>
    </row>
    <row r="336" spans="1:17" ht="14.45" customHeight="1" x14ac:dyDescent="0.2">
      <c r="A336" s="831" t="s">
        <v>6460</v>
      </c>
      <c r="B336" s="832" t="s">
        <v>6202</v>
      </c>
      <c r="C336" s="832" t="s">
        <v>4945</v>
      </c>
      <c r="D336" s="832" t="s">
        <v>6463</v>
      </c>
      <c r="E336" s="832" t="s">
        <v>6464</v>
      </c>
      <c r="F336" s="849"/>
      <c r="G336" s="849"/>
      <c r="H336" s="849"/>
      <c r="I336" s="849"/>
      <c r="J336" s="849">
        <v>1</v>
      </c>
      <c r="K336" s="849">
        <v>814</v>
      </c>
      <c r="L336" s="849">
        <v>1</v>
      </c>
      <c r="M336" s="849">
        <v>814</v>
      </c>
      <c r="N336" s="849"/>
      <c r="O336" s="849"/>
      <c r="P336" s="837"/>
      <c r="Q336" s="850"/>
    </row>
    <row r="337" spans="1:17" ht="14.45" customHeight="1" x14ac:dyDescent="0.2">
      <c r="A337" s="831" t="s">
        <v>6460</v>
      </c>
      <c r="B337" s="832" t="s">
        <v>6202</v>
      </c>
      <c r="C337" s="832" t="s">
        <v>4945</v>
      </c>
      <c r="D337" s="832" t="s">
        <v>6465</v>
      </c>
      <c r="E337" s="832" t="s">
        <v>6466</v>
      </c>
      <c r="F337" s="849"/>
      <c r="G337" s="849"/>
      <c r="H337" s="849"/>
      <c r="I337" s="849"/>
      <c r="J337" s="849">
        <v>1</v>
      </c>
      <c r="K337" s="849">
        <v>814</v>
      </c>
      <c r="L337" s="849">
        <v>1</v>
      </c>
      <c r="M337" s="849">
        <v>814</v>
      </c>
      <c r="N337" s="849"/>
      <c r="O337" s="849"/>
      <c r="P337" s="837"/>
      <c r="Q337" s="850"/>
    </row>
    <row r="338" spans="1:17" ht="14.45" customHeight="1" x14ac:dyDescent="0.2">
      <c r="A338" s="831" t="s">
        <v>6460</v>
      </c>
      <c r="B338" s="832" t="s">
        <v>6202</v>
      </c>
      <c r="C338" s="832" t="s">
        <v>4945</v>
      </c>
      <c r="D338" s="832" t="s">
        <v>5983</v>
      </c>
      <c r="E338" s="832" t="s">
        <v>5984</v>
      </c>
      <c r="F338" s="849"/>
      <c r="G338" s="849"/>
      <c r="H338" s="849"/>
      <c r="I338" s="849"/>
      <c r="J338" s="849">
        <v>1</v>
      </c>
      <c r="K338" s="849">
        <v>168</v>
      </c>
      <c r="L338" s="849">
        <v>1</v>
      </c>
      <c r="M338" s="849">
        <v>168</v>
      </c>
      <c r="N338" s="849"/>
      <c r="O338" s="849"/>
      <c r="P338" s="837"/>
      <c r="Q338" s="850"/>
    </row>
    <row r="339" spans="1:17" ht="14.45" customHeight="1" x14ac:dyDescent="0.2">
      <c r="A339" s="831" t="s">
        <v>6460</v>
      </c>
      <c r="B339" s="832" t="s">
        <v>6202</v>
      </c>
      <c r="C339" s="832" t="s">
        <v>4945</v>
      </c>
      <c r="D339" s="832" t="s">
        <v>6467</v>
      </c>
      <c r="E339" s="832" t="s">
        <v>6468</v>
      </c>
      <c r="F339" s="849"/>
      <c r="G339" s="849"/>
      <c r="H339" s="849"/>
      <c r="I339" s="849"/>
      <c r="J339" s="849">
        <v>2</v>
      </c>
      <c r="K339" s="849">
        <v>348</v>
      </c>
      <c r="L339" s="849">
        <v>1</v>
      </c>
      <c r="M339" s="849">
        <v>174</v>
      </c>
      <c r="N339" s="849"/>
      <c r="O339" s="849"/>
      <c r="P339" s="837"/>
      <c r="Q339" s="850"/>
    </row>
    <row r="340" spans="1:17" ht="14.45" customHeight="1" x14ac:dyDescent="0.2">
      <c r="A340" s="831" t="s">
        <v>6460</v>
      </c>
      <c r="B340" s="832" t="s">
        <v>6202</v>
      </c>
      <c r="C340" s="832" t="s">
        <v>4945</v>
      </c>
      <c r="D340" s="832" t="s">
        <v>5991</v>
      </c>
      <c r="E340" s="832" t="s">
        <v>5992</v>
      </c>
      <c r="F340" s="849"/>
      <c r="G340" s="849"/>
      <c r="H340" s="849"/>
      <c r="I340" s="849"/>
      <c r="J340" s="849">
        <v>3</v>
      </c>
      <c r="K340" s="849">
        <v>1056</v>
      </c>
      <c r="L340" s="849">
        <v>1</v>
      </c>
      <c r="M340" s="849">
        <v>352</v>
      </c>
      <c r="N340" s="849"/>
      <c r="O340" s="849"/>
      <c r="P340" s="837"/>
      <c r="Q340" s="850"/>
    </row>
    <row r="341" spans="1:17" ht="14.45" customHeight="1" x14ac:dyDescent="0.2">
      <c r="A341" s="831" t="s">
        <v>6460</v>
      </c>
      <c r="B341" s="832" t="s">
        <v>6202</v>
      </c>
      <c r="C341" s="832" t="s">
        <v>4945</v>
      </c>
      <c r="D341" s="832" t="s">
        <v>6469</v>
      </c>
      <c r="E341" s="832" t="s">
        <v>6470</v>
      </c>
      <c r="F341" s="849"/>
      <c r="G341" s="849"/>
      <c r="H341" s="849"/>
      <c r="I341" s="849"/>
      <c r="J341" s="849">
        <v>1</v>
      </c>
      <c r="K341" s="849">
        <v>190</v>
      </c>
      <c r="L341" s="849">
        <v>1</v>
      </c>
      <c r="M341" s="849">
        <v>190</v>
      </c>
      <c r="N341" s="849"/>
      <c r="O341" s="849"/>
      <c r="P341" s="837"/>
      <c r="Q341" s="850"/>
    </row>
    <row r="342" spans="1:17" ht="14.45" customHeight="1" x14ac:dyDescent="0.2">
      <c r="A342" s="831" t="s">
        <v>6460</v>
      </c>
      <c r="B342" s="832" t="s">
        <v>6202</v>
      </c>
      <c r="C342" s="832" t="s">
        <v>4945</v>
      </c>
      <c r="D342" s="832" t="s">
        <v>6471</v>
      </c>
      <c r="E342" s="832" t="s">
        <v>6472</v>
      </c>
      <c r="F342" s="849"/>
      <c r="G342" s="849"/>
      <c r="H342" s="849"/>
      <c r="I342" s="849"/>
      <c r="J342" s="849">
        <v>2</v>
      </c>
      <c r="K342" s="849">
        <v>1100</v>
      </c>
      <c r="L342" s="849">
        <v>1</v>
      </c>
      <c r="M342" s="849">
        <v>550</v>
      </c>
      <c r="N342" s="849"/>
      <c r="O342" s="849"/>
      <c r="P342" s="837"/>
      <c r="Q342" s="850"/>
    </row>
    <row r="343" spans="1:17" ht="14.45" customHeight="1" x14ac:dyDescent="0.2">
      <c r="A343" s="831" t="s">
        <v>6460</v>
      </c>
      <c r="B343" s="832" t="s">
        <v>6202</v>
      </c>
      <c r="C343" s="832" t="s">
        <v>4945</v>
      </c>
      <c r="D343" s="832" t="s">
        <v>6473</v>
      </c>
      <c r="E343" s="832" t="s">
        <v>6474</v>
      </c>
      <c r="F343" s="849"/>
      <c r="G343" s="849"/>
      <c r="H343" s="849"/>
      <c r="I343" s="849"/>
      <c r="J343" s="849">
        <v>2</v>
      </c>
      <c r="K343" s="849">
        <v>1310</v>
      </c>
      <c r="L343" s="849">
        <v>1</v>
      </c>
      <c r="M343" s="849">
        <v>655</v>
      </c>
      <c r="N343" s="849"/>
      <c r="O343" s="849"/>
      <c r="P343" s="837"/>
      <c r="Q343" s="850"/>
    </row>
    <row r="344" spans="1:17" ht="14.45" customHeight="1" x14ac:dyDescent="0.2">
      <c r="A344" s="831" t="s">
        <v>6460</v>
      </c>
      <c r="B344" s="832" t="s">
        <v>6202</v>
      </c>
      <c r="C344" s="832" t="s">
        <v>4945</v>
      </c>
      <c r="D344" s="832" t="s">
        <v>6475</v>
      </c>
      <c r="E344" s="832" t="s">
        <v>6476</v>
      </c>
      <c r="F344" s="849"/>
      <c r="G344" s="849"/>
      <c r="H344" s="849"/>
      <c r="I344" s="849"/>
      <c r="J344" s="849">
        <v>2</v>
      </c>
      <c r="K344" s="849">
        <v>1310</v>
      </c>
      <c r="L344" s="849">
        <v>1</v>
      </c>
      <c r="M344" s="849">
        <v>655</v>
      </c>
      <c r="N344" s="849"/>
      <c r="O344" s="849"/>
      <c r="P344" s="837"/>
      <c r="Q344" s="850"/>
    </row>
    <row r="345" spans="1:17" ht="14.45" customHeight="1" x14ac:dyDescent="0.2">
      <c r="A345" s="831" t="s">
        <v>6460</v>
      </c>
      <c r="B345" s="832" t="s">
        <v>6202</v>
      </c>
      <c r="C345" s="832" t="s">
        <v>4945</v>
      </c>
      <c r="D345" s="832" t="s">
        <v>6477</v>
      </c>
      <c r="E345" s="832" t="s">
        <v>6478</v>
      </c>
      <c r="F345" s="849"/>
      <c r="G345" s="849"/>
      <c r="H345" s="849"/>
      <c r="I345" s="849"/>
      <c r="J345" s="849">
        <v>2</v>
      </c>
      <c r="K345" s="849">
        <v>1028</v>
      </c>
      <c r="L345" s="849">
        <v>1</v>
      </c>
      <c r="M345" s="849">
        <v>514</v>
      </c>
      <c r="N345" s="849"/>
      <c r="O345" s="849"/>
      <c r="P345" s="837"/>
      <c r="Q345" s="850"/>
    </row>
    <row r="346" spans="1:17" ht="14.45" customHeight="1" x14ac:dyDescent="0.2">
      <c r="A346" s="831" t="s">
        <v>6460</v>
      </c>
      <c r="B346" s="832" t="s">
        <v>6202</v>
      </c>
      <c r="C346" s="832" t="s">
        <v>4945</v>
      </c>
      <c r="D346" s="832" t="s">
        <v>6479</v>
      </c>
      <c r="E346" s="832" t="s">
        <v>6480</v>
      </c>
      <c r="F346" s="849"/>
      <c r="G346" s="849"/>
      <c r="H346" s="849"/>
      <c r="I346" s="849"/>
      <c r="J346" s="849">
        <v>2</v>
      </c>
      <c r="K346" s="849">
        <v>848</v>
      </c>
      <c r="L346" s="849">
        <v>1</v>
      </c>
      <c r="M346" s="849">
        <v>424</v>
      </c>
      <c r="N346" s="849"/>
      <c r="O346" s="849"/>
      <c r="P346" s="837"/>
      <c r="Q346" s="850"/>
    </row>
    <row r="347" spans="1:17" ht="14.45" customHeight="1" x14ac:dyDescent="0.2">
      <c r="A347" s="831" t="s">
        <v>6460</v>
      </c>
      <c r="B347" s="832" t="s">
        <v>6202</v>
      </c>
      <c r="C347" s="832" t="s">
        <v>4945</v>
      </c>
      <c r="D347" s="832" t="s">
        <v>6481</v>
      </c>
      <c r="E347" s="832" t="s">
        <v>6482</v>
      </c>
      <c r="F347" s="849"/>
      <c r="G347" s="849"/>
      <c r="H347" s="849"/>
      <c r="I347" s="849"/>
      <c r="J347" s="849">
        <v>2</v>
      </c>
      <c r="K347" s="849">
        <v>700</v>
      </c>
      <c r="L347" s="849">
        <v>1</v>
      </c>
      <c r="M347" s="849">
        <v>350</v>
      </c>
      <c r="N347" s="849"/>
      <c r="O347" s="849"/>
      <c r="P347" s="837"/>
      <c r="Q347" s="850"/>
    </row>
    <row r="348" spans="1:17" ht="14.45" customHeight="1" x14ac:dyDescent="0.2">
      <c r="A348" s="831" t="s">
        <v>6460</v>
      </c>
      <c r="B348" s="832" t="s">
        <v>6202</v>
      </c>
      <c r="C348" s="832" t="s">
        <v>4945</v>
      </c>
      <c r="D348" s="832" t="s">
        <v>6483</v>
      </c>
      <c r="E348" s="832" t="s">
        <v>6484</v>
      </c>
      <c r="F348" s="849"/>
      <c r="G348" s="849"/>
      <c r="H348" s="849"/>
      <c r="I348" s="849"/>
      <c r="J348" s="849">
        <v>1</v>
      </c>
      <c r="K348" s="849">
        <v>239</v>
      </c>
      <c r="L348" s="849">
        <v>1</v>
      </c>
      <c r="M348" s="849">
        <v>239</v>
      </c>
      <c r="N348" s="849"/>
      <c r="O348" s="849"/>
      <c r="P348" s="837"/>
      <c r="Q348" s="850"/>
    </row>
    <row r="349" spans="1:17" ht="14.45" customHeight="1" x14ac:dyDescent="0.2">
      <c r="A349" s="831" t="s">
        <v>6460</v>
      </c>
      <c r="B349" s="832" t="s">
        <v>6202</v>
      </c>
      <c r="C349" s="832" t="s">
        <v>4945</v>
      </c>
      <c r="D349" s="832" t="s">
        <v>6485</v>
      </c>
      <c r="E349" s="832" t="s">
        <v>6486</v>
      </c>
      <c r="F349" s="849"/>
      <c r="G349" s="849"/>
      <c r="H349" s="849"/>
      <c r="I349" s="849"/>
      <c r="J349" s="849">
        <v>2</v>
      </c>
      <c r="K349" s="849">
        <v>222</v>
      </c>
      <c r="L349" s="849">
        <v>1</v>
      </c>
      <c r="M349" s="849">
        <v>111</v>
      </c>
      <c r="N349" s="849"/>
      <c r="O349" s="849"/>
      <c r="P349" s="837"/>
      <c r="Q349" s="850"/>
    </row>
    <row r="350" spans="1:17" ht="14.45" customHeight="1" x14ac:dyDescent="0.2">
      <c r="A350" s="831" t="s">
        <v>6460</v>
      </c>
      <c r="B350" s="832" t="s">
        <v>6202</v>
      </c>
      <c r="C350" s="832" t="s">
        <v>4945</v>
      </c>
      <c r="D350" s="832" t="s">
        <v>6487</v>
      </c>
      <c r="E350" s="832" t="s">
        <v>6488</v>
      </c>
      <c r="F350" s="849"/>
      <c r="G350" s="849"/>
      <c r="H350" s="849"/>
      <c r="I350" s="849"/>
      <c r="J350" s="849">
        <v>4</v>
      </c>
      <c r="K350" s="849">
        <v>1248</v>
      </c>
      <c r="L350" s="849">
        <v>1</v>
      </c>
      <c r="M350" s="849">
        <v>312</v>
      </c>
      <c r="N350" s="849"/>
      <c r="O350" s="849"/>
      <c r="P350" s="837"/>
      <c r="Q350" s="850"/>
    </row>
    <row r="351" spans="1:17" ht="14.45" customHeight="1" x14ac:dyDescent="0.2">
      <c r="A351" s="831" t="s">
        <v>6460</v>
      </c>
      <c r="B351" s="832" t="s">
        <v>6202</v>
      </c>
      <c r="C351" s="832" t="s">
        <v>4945</v>
      </c>
      <c r="D351" s="832" t="s">
        <v>6489</v>
      </c>
      <c r="E351" s="832" t="s">
        <v>6490</v>
      </c>
      <c r="F351" s="849"/>
      <c r="G351" s="849"/>
      <c r="H351" s="849"/>
      <c r="I351" s="849"/>
      <c r="J351" s="849">
        <v>1</v>
      </c>
      <c r="K351" s="849">
        <v>295</v>
      </c>
      <c r="L351" s="849">
        <v>1</v>
      </c>
      <c r="M351" s="849">
        <v>295</v>
      </c>
      <c r="N351" s="849"/>
      <c r="O351" s="849"/>
      <c r="P351" s="837"/>
      <c r="Q351" s="850"/>
    </row>
    <row r="352" spans="1:17" ht="14.45" customHeight="1" x14ac:dyDescent="0.2">
      <c r="A352" s="831" t="s">
        <v>6460</v>
      </c>
      <c r="B352" s="832" t="s">
        <v>6202</v>
      </c>
      <c r="C352" s="832" t="s">
        <v>4945</v>
      </c>
      <c r="D352" s="832" t="s">
        <v>6491</v>
      </c>
      <c r="E352" s="832" t="s">
        <v>6492</v>
      </c>
      <c r="F352" s="849"/>
      <c r="G352" s="849"/>
      <c r="H352" s="849"/>
      <c r="I352" s="849"/>
      <c r="J352" s="849">
        <v>4</v>
      </c>
      <c r="K352" s="849">
        <v>840</v>
      </c>
      <c r="L352" s="849">
        <v>1</v>
      </c>
      <c r="M352" s="849">
        <v>210</v>
      </c>
      <c r="N352" s="849"/>
      <c r="O352" s="849"/>
      <c r="P352" s="837"/>
      <c r="Q352" s="850"/>
    </row>
    <row r="353" spans="1:17" ht="14.45" customHeight="1" x14ac:dyDescent="0.2">
      <c r="A353" s="831" t="s">
        <v>6460</v>
      </c>
      <c r="B353" s="832" t="s">
        <v>6202</v>
      </c>
      <c r="C353" s="832" t="s">
        <v>4945</v>
      </c>
      <c r="D353" s="832" t="s">
        <v>6493</v>
      </c>
      <c r="E353" s="832" t="s">
        <v>6494</v>
      </c>
      <c r="F353" s="849"/>
      <c r="G353" s="849"/>
      <c r="H353" s="849"/>
      <c r="I353" s="849"/>
      <c r="J353" s="849">
        <v>3</v>
      </c>
      <c r="K353" s="849">
        <v>119</v>
      </c>
      <c r="L353" s="849">
        <v>1</v>
      </c>
      <c r="M353" s="849">
        <v>39.666666666666664</v>
      </c>
      <c r="N353" s="849"/>
      <c r="O353" s="849"/>
      <c r="P353" s="837"/>
      <c r="Q353" s="850"/>
    </row>
    <row r="354" spans="1:17" ht="14.45" customHeight="1" x14ac:dyDescent="0.2">
      <c r="A354" s="831" t="s">
        <v>6460</v>
      </c>
      <c r="B354" s="832" t="s">
        <v>6202</v>
      </c>
      <c r="C354" s="832" t="s">
        <v>4945</v>
      </c>
      <c r="D354" s="832" t="s">
        <v>6495</v>
      </c>
      <c r="E354" s="832" t="s">
        <v>6496</v>
      </c>
      <c r="F354" s="849"/>
      <c r="G354" s="849"/>
      <c r="H354" s="849"/>
      <c r="I354" s="849"/>
      <c r="J354" s="849">
        <v>1</v>
      </c>
      <c r="K354" s="849">
        <v>5024</v>
      </c>
      <c r="L354" s="849">
        <v>1</v>
      </c>
      <c r="M354" s="849">
        <v>5024</v>
      </c>
      <c r="N354" s="849"/>
      <c r="O354" s="849"/>
      <c r="P354" s="837"/>
      <c r="Q354" s="850"/>
    </row>
    <row r="355" spans="1:17" ht="14.45" customHeight="1" x14ac:dyDescent="0.2">
      <c r="A355" s="831" t="s">
        <v>6460</v>
      </c>
      <c r="B355" s="832" t="s">
        <v>6202</v>
      </c>
      <c r="C355" s="832" t="s">
        <v>4945</v>
      </c>
      <c r="D355" s="832" t="s">
        <v>6085</v>
      </c>
      <c r="E355" s="832" t="s">
        <v>6086</v>
      </c>
      <c r="F355" s="849"/>
      <c r="G355" s="849"/>
      <c r="H355" s="849"/>
      <c r="I355" s="849"/>
      <c r="J355" s="849">
        <v>1</v>
      </c>
      <c r="K355" s="849">
        <v>171</v>
      </c>
      <c r="L355" s="849">
        <v>1</v>
      </c>
      <c r="M355" s="849">
        <v>171</v>
      </c>
      <c r="N355" s="849"/>
      <c r="O355" s="849"/>
      <c r="P355" s="837"/>
      <c r="Q355" s="850"/>
    </row>
    <row r="356" spans="1:17" ht="14.45" customHeight="1" x14ac:dyDescent="0.2">
      <c r="A356" s="831" t="s">
        <v>6460</v>
      </c>
      <c r="B356" s="832" t="s">
        <v>6202</v>
      </c>
      <c r="C356" s="832" t="s">
        <v>4945</v>
      </c>
      <c r="D356" s="832" t="s">
        <v>6089</v>
      </c>
      <c r="E356" s="832" t="s">
        <v>6090</v>
      </c>
      <c r="F356" s="849"/>
      <c r="G356" s="849"/>
      <c r="H356" s="849"/>
      <c r="I356" s="849"/>
      <c r="J356" s="849">
        <v>1</v>
      </c>
      <c r="K356" s="849">
        <v>327</v>
      </c>
      <c r="L356" s="849">
        <v>1</v>
      </c>
      <c r="M356" s="849">
        <v>327</v>
      </c>
      <c r="N356" s="849"/>
      <c r="O356" s="849"/>
      <c r="P356" s="837"/>
      <c r="Q356" s="850"/>
    </row>
    <row r="357" spans="1:17" ht="14.45" customHeight="1" x14ac:dyDescent="0.2">
      <c r="A357" s="831" t="s">
        <v>6460</v>
      </c>
      <c r="B357" s="832" t="s">
        <v>6202</v>
      </c>
      <c r="C357" s="832" t="s">
        <v>4945</v>
      </c>
      <c r="D357" s="832" t="s">
        <v>6497</v>
      </c>
      <c r="E357" s="832" t="s">
        <v>6498</v>
      </c>
      <c r="F357" s="849"/>
      <c r="G357" s="849"/>
      <c r="H357" s="849"/>
      <c r="I357" s="849"/>
      <c r="J357" s="849">
        <v>2</v>
      </c>
      <c r="K357" s="849">
        <v>1382</v>
      </c>
      <c r="L357" s="849">
        <v>1</v>
      </c>
      <c r="M357" s="849">
        <v>691</v>
      </c>
      <c r="N357" s="849"/>
      <c r="O357" s="849"/>
      <c r="P357" s="837"/>
      <c r="Q357" s="850"/>
    </row>
    <row r="358" spans="1:17" ht="14.45" customHeight="1" x14ac:dyDescent="0.2">
      <c r="A358" s="831" t="s">
        <v>6460</v>
      </c>
      <c r="B358" s="832" t="s">
        <v>6202</v>
      </c>
      <c r="C358" s="832" t="s">
        <v>4945</v>
      </c>
      <c r="D358" s="832" t="s">
        <v>6499</v>
      </c>
      <c r="E358" s="832" t="s">
        <v>6500</v>
      </c>
      <c r="F358" s="849"/>
      <c r="G358" s="849"/>
      <c r="H358" s="849"/>
      <c r="I358" s="849"/>
      <c r="J358" s="849">
        <v>1</v>
      </c>
      <c r="K358" s="849">
        <v>350</v>
      </c>
      <c r="L358" s="849">
        <v>1</v>
      </c>
      <c r="M358" s="849">
        <v>350</v>
      </c>
      <c r="N358" s="849"/>
      <c r="O358" s="849"/>
      <c r="P358" s="837"/>
      <c r="Q358" s="850"/>
    </row>
    <row r="359" spans="1:17" ht="14.45" customHeight="1" x14ac:dyDescent="0.2">
      <c r="A359" s="831" t="s">
        <v>6460</v>
      </c>
      <c r="B359" s="832" t="s">
        <v>6202</v>
      </c>
      <c r="C359" s="832" t="s">
        <v>4945</v>
      </c>
      <c r="D359" s="832" t="s">
        <v>6112</v>
      </c>
      <c r="E359" s="832" t="s">
        <v>6113</v>
      </c>
      <c r="F359" s="849"/>
      <c r="G359" s="849"/>
      <c r="H359" s="849"/>
      <c r="I359" s="849"/>
      <c r="J359" s="849">
        <v>1</v>
      </c>
      <c r="K359" s="849">
        <v>174</v>
      </c>
      <c r="L359" s="849">
        <v>1</v>
      </c>
      <c r="M359" s="849">
        <v>174</v>
      </c>
      <c r="N359" s="849"/>
      <c r="O359" s="849"/>
      <c r="P359" s="837"/>
      <c r="Q359" s="850"/>
    </row>
    <row r="360" spans="1:17" ht="14.45" customHeight="1" x14ac:dyDescent="0.2">
      <c r="A360" s="831" t="s">
        <v>6460</v>
      </c>
      <c r="B360" s="832" t="s">
        <v>6202</v>
      </c>
      <c r="C360" s="832" t="s">
        <v>4945</v>
      </c>
      <c r="D360" s="832" t="s">
        <v>6501</v>
      </c>
      <c r="E360" s="832" t="s">
        <v>6502</v>
      </c>
      <c r="F360" s="849"/>
      <c r="G360" s="849"/>
      <c r="H360" s="849"/>
      <c r="I360" s="849"/>
      <c r="J360" s="849">
        <v>4</v>
      </c>
      <c r="K360" s="849">
        <v>1604</v>
      </c>
      <c r="L360" s="849">
        <v>1</v>
      </c>
      <c r="M360" s="849">
        <v>401</v>
      </c>
      <c r="N360" s="849"/>
      <c r="O360" s="849"/>
      <c r="P360" s="837"/>
      <c r="Q360" s="850"/>
    </row>
    <row r="361" spans="1:17" ht="14.45" customHeight="1" x14ac:dyDescent="0.2">
      <c r="A361" s="831" t="s">
        <v>6460</v>
      </c>
      <c r="B361" s="832" t="s">
        <v>6202</v>
      </c>
      <c r="C361" s="832" t="s">
        <v>4945</v>
      </c>
      <c r="D361" s="832" t="s">
        <v>6503</v>
      </c>
      <c r="E361" s="832" t="s">
        <v>6504</v>
      </c>
      <c r="F361" s="849"/>
      <c r="G361" s="849"/>
      <c r="H361" s="849"/>
      <c r="I361" s="849"/>
      <c r="J361" s="849">
        <v>2</v>
      </c>
      <c r="K361" s="849">
        <v>1310</v>
      </c>
      <c r="L361" s="849">
        <v>1</v>
      </c>
      <c r="M361" s="849">
        <v>655</v>
      </c>
      <c r="N361" s="849"/>
      <c r="O361" s="849"/>
      <c r="P361" s="837"/>
      <c r="Q361" s="850"/>
    </row>
    <row r="362" spans="1:17" ht="14.45" customHeight="1" x14ac:dyDescent="0.2">
      <c r="A362" s="831" t="s">
        <v>6460</v>
      </c>
      <c r="B362" s="832" t="s">
        <v>6202</v>
      </c>
      <c r="C362" s="832" t="s">
        <v>4945</v>
      </c>
      <c r="D362" s="832" t="s">
        <v>6505</v>
      </c>
      <c r="E362" s="832" t="s">
        <v>6506</v>
      </c>
      <c r="F362" s="849"/>
      <c r="G362" s="849"/>
      <c r="H362" s="849"/>
      <c r="I362" s="849"/>
      <c r="J362" s="849">
        <v>2</v>
      </c>
      <c r="K362" s="849">
        <v>1310</v>
      </c>
      <c r="L362" s="849">
        <v>1</v>
      </c>
      <c r="M362" s="849">
        <v>655</v>
      </c>
      <c r="N362" s="849"/>
      <c r="O362" s="849"/>
      <c r="P362" s="837"/>
      <c r="Q362" s="850"/>
    </row>
    <row r="363" spans="1:17" ht="14.45" customHeight="1" x14ac:dyDescent="0.2">
      <c r="A363" s="831" t="s">
        <v>6460</v>
      </c>
      <c r="B363" s="832" t="s">
        <v>6202</v>
      </c>
      <c r="C363" s="832" t="s">
        <v>4945</v>
      </c>
      <c r="D363" s="832" t="s">
        <v>6507</v>
      </c>
      <c r="E363" s="832" t="s">
        <v>6508</v>
      </c>
      <c r="F363" s="849"/>
      <c r="G363" s="849"/>
      <c r="H363" s="849"/>
      <c r="I363" s="849"/>
      <c r="J363" s="849">
        <v>1</v>
      </c>
      <c r="K363" s="849">
        <v>478</v>
      </c>
      <c r="L363" s="849">
        <v>1</v>
      </c>
      <c r="M363" s="849">
        <v>478</v>
      </c>
      <c r="N363" s="849"/>
      <c r="O363" s="849"/>
      <c r="P363" s="837"/>
      <c r="Q363" s="850"/>
    </row>
    <row r="364" spans="1:17" ht="14.45" customHeight="1" x14ac:dyDescent="0.2">
      <c r="A364" s="831" t="s">
        <v>6460</v>
      </c>
      <c r="B364" s="832" t="s">
        <v>6202</v>
      </c>
      <c r="C364" s="832" t="s">
        <v>4945</v>
      </c>
      <c r="D364" s="832" t="s">
        <v>6509</v>
      </c>
      <c r="E364" s="832" t="s">
        <v>6510</v>
      </c>
      <c r="F364" s="849"/>
      <c r="G364" s="849"/>
      <c r="H364" s="849"/>
      <c r="I364" s="849"/>
      <c r="J364" s="849">
        <v>2</v>
      </c>
      <c r="K364" s="849">
        <v>584</v>
      </c>
      <c r="L364" s="849">
        <v>1</v>
      </c>
      <c r="M364" s="849">
        <v>292</v>
      </c>
      <c r="N364" s="849"/>
      <c r="O364" s="849"/>
      <c r="P364" s="837"/>
      <c r="Q364" s="850"/>
    </row>
    <row r="365" spans="1:17" ht="14.45" customHeight="1" x14ac:dyDescent="0.2">
      <c r="A365" s="831" t="s">
        <v>6460</v>
      </c>
      <c r="B365" s="832" t="s">
        <v>6202</v>
      </c>
      <c r="C365" s="832" t="s">
        <v>4945</v>
      </c>
      <c r="D365" s="832" t="s">
        <v>6511</v>
      </c>
      <c r="E365" s="832" t="s">
        <v>6512</v>
      </c>
      <c r="F365" s="849"/>
      <c r="G365" s="849"/>
      <c r="H365" s="849"/>
      <c r="I365" s="849"/>
      <c r="J365" s="849">
        <v>1</v>
      </c>
      <c r="K365" s="849">
        <v>814</v>
      </c>
      <c r="L365" s="849">
        <v>1</v>
      </c>
      <c r="M365" s="849">
        <v>814</v>
      </c>
      <c r="N365" s="849"/>
      <c r="O365" s="849"/>
      <c r="P365" s="837"/>
      <c r="Q365" s="850"/>
    </row>
    <row r="366" spans="1:17" ht="14.45" customHeight="1" x14ac:dyDescent="0.2">
      <c r="A366" s="831" t="s">
        <v>6460</v>
      </c>
      <c r="B366" s="832" t="s">
        <v>6202</v>
      </c>
      <c r="C366" s="832" t="s">
        <v>4945</v>
      </c>
      <c r="D366" s="832" t="s">
        <v>6513</v>
      </c>
      <c r="E366" s="832" t="s">
        <v>6514</v>
      </c>
      <c r="F366" s="849"/>
      <c r="G366" s="849"/>
      <c r="H366" s="849"/>
      <c r="I366" s="849"/>
      <c r="J366" s="849">
        <v>2</v>
      </c>
      <c r="K366" s="849">
        <v>335</v>
      </c>
      <c r="L366" s="849">
        <v>1</v>
      </c>
      <c r="M366" s="849">
        <v>167.5</v>
      </c>
      <c r="N366" s="849"/>
      <c r="O366" s="849"/>
      <c r="P366" s="837"/>
      <c r="Q366" s="850"/>
    </row>
    <row r="367" spans="1:17" ht="14.45" customHeight="1" x14ac:dyDescent="0.2">
      <c r="A367" s="831" t="s">
        <v>6460</v>
      </c>
      <c r="B367" s="832" t="s">
        <v>6202</v>
      </c>
      <c r="C367" s="832" t="s">
        <v>4945</v>
      </c>
      <c r="D367" s="832" t="s">
        <v>6515</v>
      </c>
      <c r="E367" s="832" t="s">
        <v>6516</v>
      </c>
      <c r="F367" s="849"/>
      <c r="G367" s="849"/>
      <c r="H367" s="849"/>
      <c r="I367" s="849"/>
      <c r="J367" s="849">
        <v>1</v>
      </c>
      <c r="K367" s="849">
        <v>574</v>
      </c>
      <c r="L367" s="849">
        <v>1</v>
      </c>
      <c r="M367" s="849">
        <v>574</v>
      </c>
      <c r="N367" s="849"/>
      <c r="O367" s="849"/>
      <c r="P367" s="837"/>
      <c r="Q367" s="850"/>
    </row>
    <row r="368" spans="1:17" ht="14.45" customHeight="1" x14ac:dyDescent="0.2">
      <c r="A368" s="831" t="s">
        <v>6460</v>
      </c>
      <c r="B368" s="832" t="s">
        <v>6202</v>
      </c>
      <c r="C368" s="832" t="s">
        <v>4945</v>
      </c>
      <c r="D368" s="832" t="s">
        <v>6517</v>
      </c>
      <c r="E368" s="832" t="s">
        <v>6518</v>
      </c>
      <c r="F368" s="849"/>
      <c r="G368" s="849"/>
      <c r="H368" s="849"/>
      <c r="I368" s="849"/>
      <c r="J368" s="849">
        <v>1</v>
      </c>
      <c r="K368" s="849">
        <v>187</v>
      </c>
      <c r="L368" s="849">
        <v>1</v>
      </c>
      <c r="M368" s="849">
        <v>187</v>
      </c>
      <c r="N368" s="849"/>
      <c r="O368" s="849"/>
      <c r="P368" s="837"/>
      <c r="Q368" s="850"/>
    </row>
    <row r="369" spans="1:17" ht="14.45" customHeight="1" x14ac:dyDescent="0.2">
      <c r="A369" s="831" t="s">
        <v>6460</v>
      </c>
      <c r="B369" s="832" t="s">
        <v>6202</v>
      </c>
      <c r="C369" s="832" t="s">
        <v>4945</v>
      </c>
      <c r="D369" s="832" t="s">
        <v>6519</v>
      </c>
      <c r="E369" s="832" t="s">
        <v>6520</v>
      </c>
      <c r="F369" s="849"/>
      <c r="G369" s="849"/>
      <c r="H369" s="849"/>
      <c r="I369" s="849"/>
      <c r="J369" s="849">
        <v>2</v>
      </c>
      <c r="K369" s="849">
        <v>2800</v>
      </c>
      <c r="L369" s="849">
        <v>1</v>
      </c>
      <c r="M369" s="849">
        <v>1400</v>
      </c>
      <c r="N369" s="849"/>
      <c r="O369" s="849"/>
      <c r="P369" s="837"/>
      <c r="Q369" s="850"/>
    </row>
    <row r="370" spans="1:17" ht="14.45" customHeight="1" thickBot="1" x14ac:dyDescent="0.25">
      <c r="A370" s="839" t="s">
        <v>6460</v>
      </c>
      <c r="B370" s="840" t="s">
        <v>6202</v>
      </c>
      <c r="C370" s="840" t="s">
        <v>4945</v>
      </c>
      <c r="D370" s="840" t="s">
        <v>6521</v>
      </c>
      <c r="E370" s="840" t="s">
        <v>6522</v>
      </c>
      <c r="F370" s="851"/>
      <c r="G370" s="851"/>
      <c r="H370" s="851"/>
      <c r="I370" s="851"/>
      <c r="J370" s="851">
        <v>1</v>
      </c>
      <c r="K370" s="851">
        <v>814</v>
      </c>
      <c r="L370" s="851">
        <v>1</v>
      </c>
      <c r="M370" s="851">
        <v>814</v>
      </c>
      <c r="N370" s="851"/>
      <c r="O370" s="851"/>
      <c r="P370" s="845"/>
      <c r="Q370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D71FC66-A8DC-4ED9-BB03-A10C213AA90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9437</v>
      </c>
      <c r="D3" s="193">
        <f>SUBTOTAL(9,D6:D1048576)</f>
        <v>12170</v>
      </c>
      <c r="E3" s="193">
        <f>SUBTOTAL(9,E6:E1048576)</f>
        <v>13188</v>
      </c>
      <c r="F3" s="194">
        <f>IF(OR(E3=0,D3=0),"",E3/D3)</f>
        <v>1.0836483155299919</v>
      </c>
      <c r="G3" s="388">
        <f>SUBTOTAL(9,G6:G1048576)</f>
        <v>9405.4131400000024</v>
      </c>
      <c r="H3" s="389">
        <f>SUBTOTAL(9,H6:H1048576)</f>
        <v>9158.2136999999966</v>
      </c>
      <c r="I3" s="389">
        <f>SUBTOTAL(9,I6:I1048576)</f>
        <v>6222.6054000000004</v>
      </c>
      <c r="J3" s="194">
        <f>IF(OR(I3=0,H3=0),"",I3/H3)</f>
        <v>0.67945623500792551</v>
      </c>
      <c r="K3" s="388">
        <f>SUBTOTAL(9,K6:K1048576)</f>
        <v>754.96</v>
      </c>
      <c r="L3" s="389">
        <f>SUBTOTAL(9,L6:L1048576)</f>
        <v>913.49800000000005</v>
      </c>
      <c r="M3" s="389">
        <f>SUBTOTAL(9,M6:M1048576)</f>
        <v>912.26099999999997</v>
      </c>
      <c r="N3" s="195">
        <f>IF(OR(M3=0,E3=0),"",M3*1000/E3)</f>
        <v>69.173566878980893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8"/>
      <c r="B5" s="999"/>
      <c r="C5" s="1004">
        <v>2015</v>
      </c>
      <c r="D5" s="1004">
        <v>2018</v>
      </c>
      <c r="E5" s="1004">
        <v>2019</v>
      </c>
      <c r="F5" s="1005" t="s">
        <v>2</v>
      </c>
      <c r="G5" s="1012">
        <v>2015</v>
      </c>
      <c r="H5" s="1004">
        <v>2018</v>
      </c>
      <c r="I5" s="1004">
        <v>2019</v>
      </c>
      <c r="J5" s="1005" t="s">
        <v>2</v>
      </c>
      <c r="K5" s="1012">
        <v>2015</v>
      </c>
      <c r="L5" s="1004">
        <v>2018</v>
      </c>
      <c r="M5" s="1004">
        <v>2019</v>
      </c>
      <c r="N5" s="1013" t="s">
        <v>92</v>
      </c>
    </row>
    <row r="6" spans="1:14" ht="14.45" customHeight="1" x14ac:dyDescent="0.2">
      <c r="A6" s="1000" t="s">
        <v>5152</v>
      </c>
      <c r="B6" s="1002" t="s">
        <v>6524</v>
      </c>
      <c r="C6" s="1006">
        <v>9437</v>
      </c>
      <c r="D6" s="1007">
        <v>9308</v>
      </c>
      <c r="E6" s="1007">
        <v>6389</v>
      </c>
      <c r="F6" s="1010"/>
      <c r="G6" s="1006">
        <v>9405.4131400000024</v>
      </c>
      <c r="H6" s="1007">
        <v>9158.2136999999966</v>
      </c>
      <c r="I6" s="1007">
        <v>6222.6054000000004</v>
      </c>
      <c r="J6" s="1010"/>
      <c r="K6" s="1006">
        <v>754.96</v>
      </c>
      <c r="L6" s="1007">
        <v>744.64</v>
      </c>
      <c r="M6" s="1007">
        <v>511.12</v>
      </c>
      <c r="N6" s="1014">
        <v>80</v>
      </c>
    </row>
    <row r="7" spans="1:14" ht="14.45" customHeight="1" thickBot="1" x14ac:dyDescent="0.25">
      <c r="A7" s="1001" t="s">
        <v>5210</v>
      </c>
      <c r="B7" s="1003" t="s">
        <v>6524</v>
      </c>
      <c r="C7" s="1008"/>
      <c r="D7" s="1009">
        <v>2862</v>
      </c>
      <c r="E7" s="1009">
        <v>6799</v>
      </c>
      <c r="F7" s="1011"/>
      <c r="G7" s="1008"/>
      <c r="H7" s="1009">
        <v>0</v>
      </c>
      <c r="I7" s="1009">
        <v>0</v>
      </c>
      <c r="J7" s="1011"/>
      <c r="K7" s="1008"/>
      <c r="L7" s="1009">
        <v>168.858</v>
      </c>
      <c r="M7" s="1009">
        <v>401.14100000000002</v>
      </c>
      <c r="N7" s="1015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F05D42C-4503-4E7E-92B2-DC10FBE16B9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2019-10-29T11:03:53Z</dcterms:modified>
</cp:coreProperties>
</file>